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xr:revisionPtr revIDLastSave="0" documentId="13_ncr:1_{B0D8D740-F840-41F3-93A6-D3E49825076A}" xr6:coauthVersionLast="47" xr6:coauthVersionMax="47" xr10:uidLastSave="{00000000-0000-0000-0000-000000000000}"/>
  <bookViews>
    <workbookView xWindow="-108" yWindow="-108" windowWidth="23256" windowHeight="12456" firstSheet="5" activeTab="7" xr2:uid="{00000000-000D-0000-FFFF-FFFF00000000}"/>
    <workbookView xWindow="28680" yWindow="-8550" windowWidth="29040" windowHeight="15720" firstSheet="4" activeTab="6" xr2:uid="{C3EEA426-6E43-4D97-ACDF-B38D29D54C67}"/>
  </bookViews>
  <sheets>
    <sheet name="BC REFER TVTC ( FA,SFA) TỔNG" sheetId="18" state="hidden" r:id="rId1"/>
    <sheet name="Sheet6" sheetId="22" state="hidden" r:id="rId2"/>
    <sheet name="PIVOT 1" sheetId="38" r:id="rId3"/>
    <sheet name="PIVOT THEO CHI NHÁNH" sheetId="35" r:id="rId4"/>
    <sheet name="DOANH SỐ TRÊN HỆ THỐNG ĐẾN 22" sheetId="37" r:id="rId5"/>
    <sheet name="BC REFER TVTC ( FA,SFA) t6" sheetId="17" r:id="rId6"/>
    <sheet name="RM TRUNG" sheetId="27" r:id="rId7"/>
    <sheet name="RM HÀ" sheetId="26" r:id="rId8"/>
    <sheet name="RM THỊNH" sheetId="28" r:id="rId9"/>
    <sheet name="RM PHUONG" sheetId="31" r:id="rId10"/>
    <sheet name="Sheet1" sheetId="5" state="hidden" r:id="rId11"/>
    <sheet name="DSML" sheetId="4" state="hidden" r:id="rId12"/>
    <sheet name="DSML CHI TIET" sheetId="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xlnm._FilterDatabase" localSheetId="5" hidden="1">'BC REFER TVTC ( FA,SFA) t6'!$A$1:$T$252</definedName>
    <definedName name="_xlnm._FilterDatabase" localSheetId="0" hidden="1">'BC REFER TVTC ( FA,SFA) TỔNG'!$A$1:$T$1064</definedName>
    <definedName name="_xlnm._FilterDatabase" localSheetId="12" hidden="1">'DSML CHI TIET'!$A$1:$T$1</definedName>
    <definedName name="_xlnm._FilterDatabase" localSheetId="3" hidden="1">'PIVOT THEO CHI NHÁNH'!$A$3:$M$49</definedName>
    <definedName name="_xlnm._FilterDatabase" localSheetId="7" hidden="1">'RM HÀ'!$A$4:$AA$66</definedName>
    <definedName name="_xlnm._FilterDatabase" localSheetId="9" hidden="1">'RM PHUONG'!$A$1:$T$83</definedName>
    <definedName name="_xlnm._FilterDatabase" localSheetId="8" hidden="1">'RM THỊNH'!$A$2:$T$717</definedName>
    <definedName name="_xlnm._FilterDatabase" localSheetId="6" hidden="1">'RM TRUNG'!$A$1:$T$70</definedName>
    <definedName name="asd" localSheetId="12">OFFSET(#REF!,0,0,COUNTA(#REF! )-COUNTIF(#REF!,""),1)</definedName>
    <definedName name="asd" localSheetId="7">OFFSET(#REF!,0,0,COUNTA(#REF! )-COUNTIF(#REF!,""),1)</definedName>
    <definedName name="asd" localSheetId="9">OFFSET(#REF!,0,0,COUNTA(#REF! )-COUNTIF(#REF!,""),1)</definedName>
    <definedName name="asd">OFFSET(#REF!,0,0,COUNTA(#REF! )-COUNTIF(#REF!,""),1)</definedName>
    <definedName name="BPHI_DT">"BPHI_DT"</definedName>
    <definedName name="BS" localSheetId="12">#REF!</definedName>
    <definedName name="BS" localSheetId="7">#REF!</definedName>
    <definedName name="BS" localSheetId="9">#REF!</definedName>
    <definedName name="BS">#REF!</definedName>
    <definedName name="BSTT">"BSTT"</definedName>
    <definedName name="CD" localSheetId="8">[1]Sheet1!$A$2:$A$24</definedName>
    <definedName name="CD">[2]Sheet1!$A$2:$A$24</definedName>
    <definedName name="CHUCVU" localSheetId="12">#REF!</definedName>
    <definedName name="CHUCVU" localSheetId="7">#REF!</definedName>
    <definedName name="CHUCVU" localSheetId="9">#REF!</definedName>
    <definedName name="CHUCVU">#REF!</definedName>
    <definedName name="dkdp" localSheetId="12">#REF!</definedName>
    <definedName name="dkdp" localSheetId="7">#REF!</definedName>
    <definedName name="dkdp" localSheetId="9">#REF!</definedName>
    <definedName name="dkdp">#REF!</definedName>
    <definedName name="FYMonthNo" localSheetId="12">IF(FYMonthStart="JAN",1,IF(FYMonthStart="FEB",2,IF(FYMonthStart="MAR",3,IF(FYMonthStart="APR",4,IF(FYMonthStart="MAY",5,IF(FYMonthStart="JUN",6,IF(FYMonthStart="JUL",7,IF(FYMonthStart="AUG",8,IF(FYMonthStart="SEP",9,IF(FYMonthStart="OCT",10,IF(FYMonthStart="NOV",11,12)))))))))))</definedName>
    <definedName name="FYMonthNo" localSheetId="7">IF('RM HÀ'!FYMonthStart="JAN",1,IF('RM HÀ'!FYMonthStart="FEB",2,IF('RM HÀ'!FYMonthStart="MAR",3,IF('RM HÀ'!FYMonthStart="APR",4,IF('RM HÀ'!FYMonthStart="MAY",5,IF('RM HÀ'!FYMonthStart="JUN",6,IF('RM HÀ'!FYMonthStart="JUL",7,IF('RM HÀ'!FYMonthStart="AUG",8,IF('RM HÀ'!FYMonthStart="SEP",9,IF('RM HÀ'!FYMonthStart="OCT",10,IF('RM HÀ'!FYMonthStart="NOV",11,12)))))))))))</definedName>
    <definedName name="FYMonthNo" localSheetId="9">IF('RM PHUONG'!FYMonthStart="JAN",1,IF('RM PHUONG'!FYMonthStart="FEB",2,IF('RM PHUONG'!FYMonthStart="MAR",3,IF('RM PHUONG'!FYMonthStart="APR",4,IF('RM PHUONG'!FYMonthStart="MAY",5,IF('RM PHUONG'!FYMonthStart="JUN",6,IF('RM PHUONG'!FYMonthStart="JUL",7,IF('RM PHUONG'!FYMonthStart="AUG",8,IF('RM PHUONG'!FYMonthStart="SEP",9,IF('RM PHUONG'!FYMonthStart="OCT",10,IF('RM PHUONG'!FYMonthStart="NOV",11,12)))))))))))</definedName>
    <definedName name="FYMonthNo" localSheetId="8">IF('RM THỊNH'!FYMonthStart="JAN",1,IF('RM THỊNH'!FYMonthStart="FEB",2,IF('RM THỊNH'!FYMonthStart="MAR",3,IF('RM THỊNH'!FYMonthStart="APR",4,IF('RM THỊNH'!FYMonthStart="MAY",5,IF('RM THỊNH'!FYMonthStart="JUN",6,IF('RM THỊNH'!FYMonthStart="JUL",7,IF('RM THỊNH'!FYMonthStart="AUG",8,IF('RM THỊNH'!FYMonthStart="SEP",9,IF('RM THỊNH'!FYMonthStart="OCT",10,IF('RM THỊNH'!FYMonthStart="NOV",11,12)))))))))))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 localSheetId="7">'[3]Revenues (Sales)'!$F$2</definedName>
    <definedName name="FYMonthStart" localSheetId="9">'[3]Revenues (Sales)'!$F$2</definedName>
    <definedName name="FYMonthStart" localSheetId="8">'[3]Revenues (Sales)'!$F$2</definedName>
    <definedName name="FYMonthStart">'[4]Revenues (Sales)'!$F$2</definedName>
    <definedName name="FYStartYear" localSheetId="7">'[3]Revenues (Sales)'!$G$2</definedName>
    <definedName name="FYStartYear" localSheetId="9">'[3]Revenues (Sales)'!$G$2</definedName>
    <definedName name="FYStartYear" localSheetId="8">'[3]Revenues (Sales)'!$G$2</definedName>
    <definedName name="FYStartYear">'[4]Revenues (Sales)'!$G$2</definedName>
    <definedName name="h" localSheetId="12">#REF!</definedName>
    <definedName name="h" localSheetId="7">#REF!</definedName>
    <definedName name="h" localSheetId="9">#REF!</definedName>
    <definedName name="h">#REF!</definedName>
    <definedName name="NGocdiep" localSheetId="12">OFFSET(#REF!,0,0,COUNTA(#REF! )-COUNTIF(#REF!,""),1)</definedName>
    <definedName name="NGocdiep" localSheetId="7">OFFSET(#REF!,0,0,COUNTA(#REF! )-COUNTIF(#REF!,""),1)</definedName>
    <definedName name="NGocdiep" localSheetId="9">OFFSET(#REF!,0,0,COUNTA(#REF! )-COUNTIF(#REF!,""),1)</definedName>
    <definedName name="NGocdiep">OFFSET(#REF!,0,0,COUNTA(#REF! )-COUNTIF(#REF!,""),1)</definedName>
    <definedName name="PENDING" localSheetId="12">#REF!</definedName>
    <definedName name="PENDING" localSheetId="7">#REF!</definedName>
    <definedName name="PENDING" localSheetId="9">#REF!</definedName>
    <definedName name="PENDING">#REF!</definedName>
    <definedName name="PhanloaiKHOCB" localSheetId="7">[5]Sheet2!$B$3:$B$6</definedName>
    <definedName name="PhanloaiKHOCB" localSheetId="9">[5]Sheet2!$B$3:$B$6</definedName>
    <definedName name="PhanloaiKHOCB" localSheetId="8">[5]Sheet2!$B$3:$B$6</definedName>
    <definedName name="PhanloaiKHOCB">[6]Sheet2!$B$3:$B$6</definedName>
    <definedName name="ss">OFFSET(#REF!,0,0,COUNTA(#REF! )-COUNTIF(#REF!,""),1)</definedName>
    <definedName name="ssss" localSheetId="12">OFFSET(#REF!,0,0,COUNTA(#REF! )-COUNTIF(#REF!,""),1)</definedName>
    <definedName name="ssss" localSheetId="7">OFFSET(#REF!,0,0,COUNTA(#REF! )-COUNTIF(#REF!,""),1)</definedName>
    <definedName name="ssss" localSheetId="9">OFFSET(#REF!,0,0,COUNTA(#REF! )-COUNTIF(#REF!,""),1)</definedName>
    <definedName name="ssss">OFFSET(#REF!,0,0,COUNTA(#REF! )-COUNTIF(#REF!,""),1)</definedName>
    <definedName name="tuchoi" localSheetId="12">#REF!</definedName>
    <definedName name="tuchoi" localSheetId="7">#REF!</definedName>
    <definedName name="tuchoi" localSheetId="9">#REF!</definedName>
    <definedName name="tuchoi">#REF!</definedName>
    <definedName name="Type" localSheetId="12">#REF!</definedName>
    <definedName name="Type" localSheetId="7">#REF!</definedName>
    <definedName name="Type" localSheetId="9">#REF!</definedName>
    <definedName name="Type">#REF!</definedName>
    <definedName name="Typevalist" localSheetId="12">OFFSET(#REF!,0,0,COUNTA(#REF! )-COUNTIF(#REF!,""),1)</definedName>
    <definedName name="Typevalist" localSheetId="7">OFFSET(#REF!,0,0,COUNTA(#REF! )-COUNTIF(#REF!,""),1)</definedName>
    <definedName name="Typevalist" localSheetId="9">OFFSET(#REF!,0,0,COUNTA(#REF! )-COUNTIF(#REF!,""),1)</definedName>
    <definedName name="Typevalist">OFFSET(#REF!,0,0,COUNTA(#REF! )-COUNTIF(#REF!,""),1)</definedName>
    <definedName name="Z_0C6A4AF5_B2C7_46EC_902B_F5A607C7D2E8_.wvu.FilterData" localSheetId="9" hidden="1">'RM PHUONG'!$A$1:$T$77</definedName>
    <definedName name="Z_2D08E372_B827_4DBC_A6F0_32F6F2582D85_.wvu.FilterData" localSheetId="9" hidden="1">'RM PHUONG'!$A$4:$AB$77</definedName>
    <definedName name="Z_3648DBC2_DB5D_4691_9D50_3637612B388B_.wvu.FilterData" localSheetId="9" hidden="1">'RM PHUONG'!$A$4:$AB$78</definedName>
    <definedName name="Z_549DC16E_AA52_4940_92F4_7E45A4A4FDA6_.wvu.FilterData" localSheetId="9" hidden="1">'RM PHUONG'!$A$4:$AB$13</definedName>
    <definedName name="Z_86BD7655_608E_4688_90C0_622F00C843CC_.wvu.FilterData" localSheetId="9" hidden="1">'RM PHUONG'!$A$4:$AB$78</definedName>
    <definedName name="Z_B552FFF5_ACC8_4DBD_AF0F_F7E77E183089_.wvu.FilterData" localSheetId="9" hidden="1">'RM PHUONG'!$A$4:$AB$78</definedName>
    <definedName name="Z_D2557CE8_FBB6_462D_9999_E236BDEF722C_.wvu.FilterData" localSheetId="9" hidden="1">'RM PHUONG'!$A$4:$AB$78</definedName>
  </definedNames>
  <calcPr calcId="191029"/>
  <pivotCaches>
    <pivotCache cacheId="0" r:id="rId61"/>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4" i="37" l="1"/>
  <c r="F24" i="37"/>
  <c r="E24" i="37"/>
  <c r="D24" i="37"/>
  <c r="C253" i="17"/>
  <c r="D253" i="17"/>
  <c r="C254" i="17"/>
  <c r="D254" i="17"/>
  <c r="C255" i="17"/>
  <c r="D255" i="17"/>
  <c r="C256" i="17"/>
  <c r="D256" i="17"/>
  <c r="C257" i="17"/>
  <c r="D257" i="17"/>
  <c r="C258" i="17"/>
  <c r="D258" i="17"/>
  <c r="C259" i="17"/>
  <c r="D259" i="17"/>
  <c r="C260" i="17"/>
  <c r="D260" i="17"/>
  <c r="C261" i="17"/>
  <c r="D261" i="17"/>
  <c r="C262" i="17"/>
  <c r="D262" i="17"/>
  <c r="C263" i="17"/>
  <c r="D263" i="17"/>
  <c r="C264" i="17"/>
  <c r="D264" i="17"/>
  <c r="C265" i="17"/>
  <c r="D265" i="17"/>
  <c r="C266" i="17"/>
  <c r="D266" i="17"/>
  <c r="C267" i="17"/>
  <c r="D267" i="17"/>
  <c r="C268" i="17"/>
  <c r="D268" i="17"/>
  <c r="C269" i="17"/>
  <c r="D269" i="17"/>
  <c r="C270" i="17"/>
  <c r="D270" i="17"/>
  <c r="C271" i="17"/>
  <c r="D271" i="17"/>
  <c r="C272" i="17"/>
  <c r="D272" i="17"/>
  <c r="C273" i="17"/>
  <c r="D273" i="17"/>
  <c r="C274" i="17"/>
  <c r="D274" i="17"/>
  <c r="C275" i="17"/>
  <c r="D275" i="17"/>
  <c r="C276" i="17"/>
  <c r="D276" i="17"/>
  <c r="C277" i="17"/>
  <c r="D277" i="17"/>
  <c r="C278" i="17"/>
  <c r="D278" i="17"/>
  <c r="C279" i="17"/>
  <c r="D279" i="17"/>
  <c r="C280" i="17"/>
  <c r="D280" i="17"/>
  <c r="C281" i="17"/>
  <c r="D281" i="17"/>
  <c r="C282" i="17"/>
  <c r="D282" i="17"/>
  <c r="C283" i="17"/>
  <c r="D283" i="17"/>
  <c r="C284" i="17"/>
  <c r="D284" i="17"/>
  <c r="C285" i="17"/>
  <c r="D285" i="17"/>
  <c r="C286" i="17"/>
  <c r="D286" i="17"/>
  <c r="C287" i="17"/>
  <c r="D287" i="17"/>
  <c r="C288" i="17"/>
  <c r="D288" i="17"/>
  <c r="C289" i="17"/>
  <c r="D289" i="17"/>
  <c r="C290" i="17"/>
  <c r="D290" i="17"/>
  <c r="C291" i="17"/>
  <c r="D291" i="17"/>
  <c r="C292" i="17"/>
  <c r="D292" i="17"/>
  <c r="C293" i="17"/>
  <c r="D293" i="17"/>
  <c r="C294" i="17"/>
  <c r="D294" i="17"/>
  <c r="C295" i="17"/>
  <c r="D295" i="17"/>
  <c r="C296" i="17"/>
  <c r="D296" i="17"/>
  <c r="C297" i="17"/>
  <c r="D297" i="17"/>
  <c r="C298" i="17"/>
  <c r="D298" i="17"/>
  <c r="C299" i="17"/>
  <c r="D299" i="17"/>
  <c r="C300" i="17"/>
  <c r="D300" i="17"/>
  <c r="C301" i="17"/>
  <c r="D301" i="17"/>
  <c r="C302" i="17"/>
  <c r="D302" i="17"/>
  <c r="C303" i="17"/>
  <c r="D303" i="17"/>
  <c r="C304" i="17"/>
  <c r="D304" i="17"/>
  <c r="C305" i="17"/>
  <c r="D305" i="17"/>
  <c r="C306" i="17"/>
  <c r="D306" i="17"/>
  <c r="C307" i="17"/>
  <c r="D307" i="17"/>
  <c r="C308" i="17"/>
  <c r="D308" i="17"/>
  <c r="C309" i="17"/>
  <c r="D309" i="17"/>
  <c r="C310" i="17"/>
  <c r="D310" i="17"/>
  <c r="C311" i="17"/>
  <c r="D311" i="17"/>
  <c r="C312" i="17"/>
  <c r="D312" i="17"/>
  <c r="C313" i="17"/>
  <c r="D313" i="17"/>
  <c r="C314" i="17"/>
  <c r="D314" i="17"/>
  <c r="C315" i="17"/>
  <c r="D315" i="17"/>
  <c r="C316" i="17"/>
  <c r="D316" i="17"/>
  <c r="C317" i="17"/>
  <c r="D317" i="17"/>
  <c r="C318" i="17"/>
  <c r="D318" i="17"/>
  <c r="C319" i="17"/>
  <c r="D319" i="17"/>
  <c r="C320" i="17"/>
  <c r="D320" i="17"/>
  <c r="C321" i="17"/>
  <c r="D321" i="17"/>
  <c r="C322" i="17"/>
  <c r="D322" i="17"/>
  <c r="C323" i="17"/>
  <c r="D323" i="17"/>
  <c r="C324" i="17"/>
  <c r="D324" i="17"/>
  <c r="C325" i="17"/>
  <c r="D325" i="17"/>
  <c r="C326" i="17"/>
  <c r="D326" i="17"/>
  <c r="C327" i="17"/>
  <c r="D327" i="17"/>
  <c r="C328" i="17"/>
  <c r="D328" i="17"/>
  <c r="C329" i="17"/>
  <c r="D329" i="17"/>
  <c r="C330" i="17"/>
  <c r="D330" i="17"/>
  <c r="C331" i="17"/>
  <c r="D331" i="17"/>
  <c r="C332" i="17"/>
  <c r="D332" i="17"/>
  <c r="C333" i="17"/>
  <c r="D333" i="17"/>
  <c r="C334" i="17"/>
  <c r="D334" i="17"/>
  <c r="C335" i="17"/>
  <c r="D335" i="17"/>
  <c r="C336" i="17"/>
  <c r="D336" i="17"/>
  <c r="C337" i="17"/>
  <c r="D337" i="17"/>
  <c r="C338" i="17"/>
  <c r="D338" i="17"/>
  <c r="C339" i="17"/>
  <c r="D339" i="17"/>
  <c r="C340" i="17"/>
  <c r="D340" i="17"/>
  <c r="C341" i="17"/>
  <c r="D341" i="17"/>
  <c r="C342" i="17"/>
  <c r="D342" i="17"/>
  <c r="C343" i="17"/>
  <c r="D343" i="17"/>
  <c r="C344" i="17"/>
  <c r="D344" i="17"/>
  <c r="C345" i="17"/>
  <c r="D345" i="17"/>
  <c r="C346" i="17"/>
  <c r="D346" i="17"/>
  <c r="C347" i="17"/>
  <c r="D347" i="17"/>
  <c r="C348" i="17"/>
  <c r="D348" i="17"/>
  <c r="C349" i="17"/>
  <c r="D349" i="17"/>
  <c r="C350" i="17"/>
  <c r="D350" i="17"/>
  <c r="C351" i="17"/>
  <c r="D351" i="17"/>
  <c r="C352" i="17"/>
  <c r="D352" i="17"/>
  <c r="C353" i="17"/>
  <c r="D353" i="17"/>
  <c r="C354" i="17"/>
  <c r="D354" i="17"/>
  <c r="C355" i="17"/>
  <c r="D355" i="17"/>
  <c r="C356" i="17"/>
  <c r="D356" i="17"/>
  <c r="C357" i="17"/>
  <c r="D357" i="17"/>
  <c r="C358" i="17"/>
  <c r="D358" i="17"/>
  <c r="C359" i="17"/>
  <c r="D359" i="17"/>
  <c r="C360" i="17"/>
  <c r="D360" i="17"/>
  <c r="C361" i="17"/>
  <c r="D361" i="17"/>
  <c r="C362" i="17"/>
  <c r="D362" i="17"/>
  <c r="C363" i="17"/>
  <c r="D363" i="17"/>
  <c r="C364" i="17"/>
  <c r="D364" i="17"/>
  <c r="C365" i="17"/>
  <c r="D365" i="17"/>
  <c r="C366" i="17"/>
  <c r="D366" i="17"/>
  <c r="C367" i="17"/>
  <c r="D367" i="17"/>
  <c r="C368" i="17"/>
  <c r="D368" i="17"/>
  <c r="C369" i="17"/>
  <c r="D369" i="17"/>
  <c r="C370" i="17"/>
  <c r="D370" i="17"/>
  <c r="C371" i="17"/>
  <c r="D371" i="17"/>
  <c r="C372" i="17"/>
  <c r="D372" i="17"/>
  <c r="C373" i="17"/>
  <c r="D373" i="17"/>
  <c r="C374" i="17"/>
  <c r="D374" i="17"/>
  <c r="C375" i="17"/>
  <c r="D375" i="17"/>
  <c r="C376" i="17"/>
  <c r="D376" i="17"/>
  <c r="C377" i="17"/>
  <c r="D377" i="17"/>
  <c r="C378" i="17"/>
  <c r="D378" i="17"/>
  <c r="C379" i="17"/>
  <c r="D379" i="17"/>
  <c r="C380" i="17"/>
  <c r="D380" i="17"/>
  <c r="C381" i="17"/>
  <c r="D381" i="17"/>
  <c r="C382" i="17"/>
  <c r="D382" i="17"/>
  <c r="C383" i="17"/>
  <c r="D383" i="17"/>
  <c r="C384" i="17"/>
  <c r="D384" i="17"/>
  <c r="C385" i="17"/>
  <c r="D385" i="17"/>
  <c r="C386" i="17"/>
  <c r="D386" i="17"/>
  <c r="C387" i="17"/>
  <c r="D387" i="17"/>
  <c r="C388" i="17"/>
  <c r="D388" i="17"/>
  <c r="C389" i="17"/>
  <c r="D389" i="17"/>
  <c r="C390" i="17"/>
  <c r="D390" i="17"/>
  <c r="C391" i="17"/>
  <c r="D391" i="17"/>
  <c r="C392" i="17"/>
  <c r="D392" i="17"/>
  <c r="C393" i="17"/>
  <c r="D393" i="17"/>
  <c r="C394" i="17"/>
  <c r="D394" i="17"/>
  <c r="C395" i="17"/>
  <c r="D395" i="17"/>
  <c r="C396" i="17"/>
  <c r="D396" i="17"/>
  <c r="C397" i="17"/>
  <c r="D397" i="17"/>
  <c r="C398" i="17"/>
  <c r="D398" i="17"/>
  <c r="C399" i="17"/>
  <c r="D399" i="17"/>
  <c r="C400" i="17"/>
  <c r="D400" i="17"/>
  <c r="C401" i="17"/>
  <c r="D401" i="17"/>
  <c r="C402" i="17"/>
  <c r="D402" i="17"/>
  <c r="C403" i="17"/>
  <c r="D403" i="17"/>
  <c r="C404" i="17"/>
  <c r="D404" i="17"/>
  <c r="C405" i="17"/>
  <c r="D405" i="17"/>
  <c r="C406" i="17"/>
  <c r="D406" i="17"/>
  <c r="C407" i="17"/>
  <c r="D407" i="17"/>
  <c r="C408" i="17"/>
  <c r="D408" i="17"/>
  <c r="C409" i="17"/>
  <c r="D409" i="17"/>
  <c r="C410" i="17"/>
  <c r="D410" i="17"/>
  <c r="C411" i="17"/>
  <c r="D411" i="17"/>
  <c r="C412" i="17"/>
  <c r="D412" i="17"/>
  <c r="C413" i="17"/>
  <c r="D413" i="17"/>
  <c r="C414" i="17"/>
  <c r="D414" i="17"/>
  <c r="C415" i="17"/>
  <c r="D415" i="17"/>
  <c r="C416" i="17"/>
  <c r="D416" i="17"/>
  <c r="C417" i="17"/>
  <c r="D417" i="17"/>
  <c r="C418" i="17"/>
  <c r="D418" i="17"/>
  <c r="C419" i="17"/>
  <c r="D419" i="17"/>
  <c r="C420" i="17"/>
  <c r="D420" i="17"/>
  <c r="C421" i="17"/>
  <c r="D421" i="17"/>
  <c r="C422" i="17"/>
  <c r="D422" i="17"/>
  <c r="C423" i="17"/>
  <c r="D423" i="17"/>
  <c r="C424" i="17"/>
  <c r="D424" i="17"/>
  <c r="C425" i="17"/>
  <c r="D425" i="17"/>
  <c r="C426" i="17"/>
  <c r="D426" i="17"/>
  <c r="C427" i="17"/>
  <c r="D427" i="17"/>
  <c r="C428" i="17"/>
  <c r="D428" i="17"/>
  <c r="C429" i="17"/>
  <c r="D429" i="17"/>
  <c r="C430" i="17"/>
  <c r="D430" i="17"/>
  <c r="C431" i="17"/>
  <c r="D431" i="17"/>
  <c r="C432" i="17"/>
  <c r="D432" i="17"/>
  <c r="C433" i="17"/>
  <c r="D433" i="17"/>
  <c r="C434" i="17"/>
  <c r="D434" i="17"/>
  <c r="C435" i="17"/>
  <c r="D435" i="17"/>
  <c r="C436" i="17"/>
  <c r="D436" i="17"/>
  <c r="C437" i="17"/>
  <c r="D437" i="17"/>
  <c r="C438" i="17"/>
  <c r="D438" i="17"/>
  <c r="C439" i="17"/>
  <c r="D439" i="17"/>
  <c r="C440" i="17"/>
  <c r="D440" i="17"/>
  <c r="C441" i="17"/>
  <c r="D441" i="17"/>
  <c r="C442" i="17"/>
  <c r="D442" i="17"/>
  <c r="C443" i="17"/>
  <c r="D443" i="17"/>
  <c r="C444" i="17"/>
  <c r="D444" i="17"/>
  <c r="C445" i="17"/>
  <c r="D445" i="17"/>
  <c r="C446" i="17"/>
  <c r="D446" i="17"/>
  <c r="C447" i="17"/>
  <c r="D447" i="17"/>
  <c r="C448" i="17"/>
  <c r="D448" i="17"/>
  <c r="C449" i="17"/>
  <c r="D449" i="17"/>
  <c r="C450" i="17"/>
  <c r="D450" i="17"/>
  <c r="C451" i="17"/>
  <c r="D451" i="17"/>
  <c r="C452" i="17"/>
  <c r="D452" i="17"/>
  <c r="C453" i="17"/>
  <c r="D453" i="17"/>
  <c r="C454" i="17"/>
  <c r="D454" i="17"/>
  <c r="C455" i="17"/>
  <c r="D455" i="17"/>
  <c r="C456" i="17"/>
  <c r="D456" i="17"/>
  <c r="C457" i="17"/>
  <c r="D457" i="17"/>
  <c r="C458" i="17"/>
  <c r="D458" i="17"/>
  <c r="C459" i="17"/>
  <c r="D459" i="17"/>
  <c r="C460" i="17"/>
  <c r="D460" i="17"/>
  <c r="C461" i="17"/>
  <c r="D461" i="17"/>
  <c r="C462" i="17"/>
  <c r="D462" i="17"/>
  <c r="C463" i="17"/>
  <c r="D463" i="17"/>
  <c r="C464" i="17"/>
  <c r="D464" i="17"/>
  <c r="C465" i="17"/>
  <c r="D465" i="17"/>
  <c r="C466" i="17"/>
  <c r="D466" i="17"/>
  <c r="C467" i="17"/>
  <c r="D467" i="17"/>
  <c r="C468" i="17"/>
  <c r="D468" i="17"/>
  <c r="C469" i="17"/>
  <c r="D469" i="17"/>
  <c r="C470" i="17"/>
  <c r="D470" i="17"/>
  <c r="C471" i="17"/>
  <c r="D471" i="17"/>
  <c r="C472" i="17"/>
  <c r="D472" i="17"/>
  <c r="C473" i="17"/>
  <c r="D473" i="17"/>
  <c r="C474" i="17"/>
  <c r="D474" i="17"/>
  <c r="C475" i="17"/>
  <c r="D475" i="17"/>
  <c r="C476" i="17"/>
  <c r="D476" i="17"/>
  <c r="C477" i="17"/>
  <c r="D477" i="17"/>
  <c r="C478" i="17"/>
  <c r="D478" i="17"/>
  <c r="C479" i="17"/>
  <c r="D479" i="17"/>
  <c r="C480" i="17"/>
  <c r="D480" i="17"/>
  <c r="C481" i="17"/>
  <c r="D481" i="17"/>
  <c r="C482" i="17"/>
  <c r="D482" i="17"/>
  <c r="C483" i="17"/>
  <c r="D483" i="17"/>
  <c r="C484" i="17"/>
  <c r="D484" i="17"/>
  <c r="C485" i="17"/>
  <c r="D485" i="17"/>
  <c r="C486" i="17"/>
  <c r="D486" i="17"/>
  <c r="C487" i="17"/>
  <c r="D487" i="17"/>
  <c r="C488" i="17"/>
  <c r="D488" i="17"/>
  <c r="C489" i="17"/>
  <c r="D489" i="17"/>
  <c r="C490" i="17"/>
  <c r="D490" i="17"/>
  <c r="C491" i="17"/>
  <c r="D491" i="17"/>
  <c r="C492" i="17"/>
  <c r="D492" i="17"/>
  <c r="C493" i="17"/>
  <c r="D493" i="17"/>
  <c r="C494" i="17"/>
  <c r="D494" i="17"/>
  <c r="C495" i="17"/>
  <c r="D495" i="17"/>
  <c r="C496" i="17"/>
  <c r="D496" i="17"/>
  <c r="C497" i="17"/>
  <c r="D497" i="17"/>
  <c r="C498" i="17"/>
  <c r="D498" i="17"/>
  <c r="C499" i="17"/>
  <c r="D499" i="17"/>
  <c r="C500" i="17"/>
  <c r="D500" i="17"/>
  <c r="C501" i="17"/>
  <c r="D501" i="17"/>
  <c r="C502" i="17"/>
  <c r="D502" i="17"/>
  <c r="C503" i="17"/>
  <c r="D503" i="17"/>
  <c r="C504" i="17"/>
  <c r="D504" i="17"/>
  <c r="C505" i="17"/>
  <c r="D505" i="17"/>
  <c r="C506" i="17"/>
  <c r="D506" i="17"/>
  <c r="C507" i="17"/>
  <c r="D507" i="17"/>
  <c r="C508" i="17"/>
  <c r="D508" i="17"/>
  <c r="C509" i="17"/>
  <c r="D509" i="17"/>
  <c r="C510" i="17"/>
  <c r="D510" i="17"/>
  <c r="C511" i="17"/>
  <c r="D511" i="17"/>
  <c r="C512" i="17"/>
  <c r="D512" i="17"/>
  <c r="C513" i="17"/>
  <c r="D513" i="17"/>
  <c r="C514" i="17"/>
  <c r="D514" i="17"/>
  <c r="C515" i="17"/>
  <c r="D515" i="17"/>
  <c r="C516" i="17"/>
  <c r="D516" i="17"/>
  <c r="E54" i="35"/>
  <c r="F54" i="35"/>
  <c r="E55" i="35"/>
  <c r="F55" i="35"/>
  <c r="E56" i="35"/>
  <c r="F56" i="35"/>
  <c r="B57" i="35"/>
  <c r="C57" i="35"/>
  <c r="D57" i="35"/>
  <c r="E57" i="35"/>
  <c r="F57" i="35"/>
  <c r="L49" i="35" l="1"/>
  <c r="L23" i="35"/>
  <c r="L24" i="35"/>
  <c r="L25" i="35"/>
  <c r="L26" i="35"/>
  <c r="L27" i="35"/>
  <c r="L28" i="35"/>
  <c r="L29" i="35"/>
  <c r="L30" i="35"/>
  <c r="L31" i="35"/>
  <c r="L32" i="35"/>
  <c r="L33" i="35"/>
  <c r="L34" i="35"/>
  <c r="L35" i="35"/>
  <c r="L36" i="35"/>
  <c r="L37" i="35"/>
  <c r="L38" i="35"/>
  <c r="L39" i="35"/>
  <c r="L40" i="35"/>
  <c r="L41" i="35"/>
  <c r="L42" i="35"/>
  <c r="L43" i="35"/>
  <c r="L44" i="35"/>
  <c r="L45" i="35"/>
  <c r="L46" i="35"/>
  <c r="L47" i="35"/>
  <c r="L48" i="35"/>
  <c r="L5" i="35"/>
  <c r="L6" i="35"/>
  <c r="L7" i="35"/>
  <c r="L8" i="35"/>
  <c r="L9" i="35"/>
  <c r="L10" i="35"/>
  <c r="L11" i="35"/>
  <c r="L12" i="35"/>
  <c r="L13" i="35"/>
  <c r="L14" i="35"/>
  <c r="L15" i="35"/>
  <c r="L16" i="35"/>
  <c r="L17" i="35"/>
  <c r="L18" i="35"/>
  <c r="L19" i="35"/>
  <c r="L20" i="35"/>
  <c r="L21" i="35"/>
  <c r="L22" i="35"/>
  <c r="L4" i="35"/>
  <c r="C3" i="17"/>
  <c r="D3" i="17"/>
  <c r="C4" i="17"/>
  <c r="D4" i="17"/>
  <c r="C5" i="17"/>
  <c r="D5" i="17"/>
  <c r="C6" i="17"/>
  <c r="D6" i="17"/>
  <c r="C7" i="17"/>
  <c r="D7" i="17"/>
  <c r="C8" i="17"/>
  <c r="D8" i="17"/>
  <c r="C9" i="17"/>
  <c r="D9" i="17"/>
  <c r="C10" i="17"/>
  <c r="D10" i="17"/>
  <c r="C11" i="17"/>
  <c r="D11" i="17"/>
  <c r="C12" i="17"/>
  <c r="D12" i="17"/>
  <c r="C13" i="17"/>
  <c r="D13" i="17"/>
  <c r="C14" i="17"/>
  <c r="D14" i="17"/>
  <c r="C15" i="17"/>
  <c r="D15" i="17"/>
  <c r="C16" i="17"/>
  <c r="D16" i="17"/>
  <c r="C17" i="17"/>
  <c r="D17" i="17"/>
  <c r="C18" i="17"/>
  <c r="D18" i="17"/>
  <c r="C19" i="17"/>
  <c r="D19" i="17"/>
  <c r="C20" i="17"/>
  <c r="D20" i="17"/>
  <c r="C21" i="17"/>
  <c r="D21" i="17"/>
  <c r="C22" i="17"/>
  <c r="D22" i="17"/>
  <c r="C23" i="17"/>
  <c r="D23" i="17"/>
  <c r="C24" i="17"/>
  <c r="D24" i="17"/>
  <c r="C25" i="17"/>
  <c r="D25" i="17"/>
  <c r="C26" i="17"/>
  <c r="D26" i="17"/>
  <c r="C27" i="17"/>
  <c r="D27" i="17"/>
  <c r="C28" i="17"/>
  <c r="D28" i="17"/>
  <c r="C29" i="17"/>
  <c r="D29" i="17"/>
  <c r="C30" i="17"/>
  <c r="D30" i="17"/>
  <c r="C31" i="17"/>
  <c r="D31" i="17"/>
  <c r="C32" i="17"/>
  <c r="D32" i="17"/>
  <c r="C33" i="17"/>
  <c r="D33" i="17"/>
  <c r="C34" i="17"/>
  <c r="D34" i="17"/>
  <c r="C35" i="17"/>
  <c r="D35" i="17"/>
  <c r="C36" i="17"/>
  <c r="D36" i="17"/>
  <c r="C37" i="17"/>
  <c r="D37" i="17"/>
  <c r="C38" i="17"/>
  <c r="D38" i="17"/>
  <c r="C39" i="17"/>
  <c r="D39" i="17"/>
  <c r="C40" i="17"/>
  <c r="D40" i="17"/>
  <c r="C41" i="17"/>
  <c r="D41" i="17"/>
  <c r="C42" i="17"/>
  <c r="D42" i="17"/>
  <c r="C43" i="17"/>
  <c r="D43" i="17"/>
  <c r="C44" i="17"/>
  <c r="D44" i="17"/>
  <c r="C45" i="17"/>
  <c r="D45" i="17"/>
  <c r="C46" i="17"/>
  <c r="D46" i="17"/>
  <c r="C47" i="17"/>
  <c r="D47" i="17"/>
  <c r="C48" i="17"/>
  <c r="D48" i="17"/>
  <c r="C49" i="17"/>
  <c r="D49" i="17"/>
  <c r="C50" i="17"/>
  <c r="D50" i="17"/>
  <c r="C51" i="17"/>
  <c r="D51" i="17"/>
  <c r="C52" i="17"/>
  <c r="D52" i="17"/>
  <c r="C53" i="17"/>
  <c r="D53" i="17"/>
  <c r="C54" i="17"/>
  <c r="D54" i="17"/>
  <c r="C55" i="17"/>
  <c r="D55" i="17"/>
  <c r="C56" i="17"/>
  <c r="D56" i="17"/>
  <c r="C57" i="17"/>
  <c r="D57" i="17"/>
  <c r="C58" i="17"/>
  <c r="D58" i="17"/>
  <c r="C59" i="17"/>
  <c r="D59" i="17"/>
  <c r="C60" i="17"/>
  <c r="D60" i="17"/>
  <c r="C61" i="17"/>
  <c r="D61" i="17"/>
  <c r="C62" i="17"/>
  <c r="D62" i="17"/>
  <c r="C63" i="17"/>
  <c r="D63" i="17"/>
  <c r="C64" i="17"/>
  <c r="D64" i="17"/>
  <c r="C65" i="17"/>
  <c r="D65" i="17"/>
  <c r="C66" i="17"/>
  <c r="D66" i="17"/>
  <c r="C67" i="17"/>
  <c r="D67" i="17"/>
  <c r="C68" i="17"/>
  <c r="D68" i="17"/>
  <c r="C69" i="17"/>
  <c r="D69" i="17"/>
  <c r="C70" i="17"/>
  <c r="D70" i="17"/>
  <c r="C71" i="17"/>
  <c r="D71" i="17"/>
  <c r="C72" i="17"/>
  <c r="D72" i="17"/>
  <c r="C73" i="17"/>
  <c r="D73" i="17"/>
  <c r="C74" i="17"/>
  <c r="D74" i="17"/>
  <c r="C75" i="17"/>
  <c r="D75" i="17"/>
  <c r="C76" i="17"/>
  <c r="D76" i="17"/>
  <c r="C77" i="17"/>
  <c r="D77" i="17"/>
  <c r="C78" i="17"/>
  <c r="D78" i="17"/>
  <c r="C79" i="17"/>
  <c r="D79" i="17"/>
  <c r="C80" i="17"/>
  <c r="D80" i="17"/>
  <c r="C81" i="17"/>
  <c r="D81" i="17"/>
  <c r="C82" i="17"/>
  <c r="D82" i="17"/>
  <c r="C83" i="17"/>
  <c r="D83" i="17"/>
  <c r="C84" i="17"/>
  <c r="D84" i="17"/>
  <c r="C85" i="17"/>
  <c r="D85" i="17"/>
  <c r="C86" i="17"/>
  <c r="D86" i="17"/>
  <c r="C87" i="17"/>
  <c r="D87" i="17"/>
  <c r="C88" i="17"/>
  <c r="D88" i="17"/>
  <c r="C89" i="17"/>
  <c r="D89" i="17"/>
  <c r="C90" i="17"/>
  <c r="D90" i="17"/>
  <c r="C91" i="17"/>
  <c r="D91" i="17"/>
  <c r="C92" i="17"/>
  <c r="D92" i="17"/>
  <c r="C93" i="17"/>
  <c r="D93" i="17"/>
  <c r="C94" i="17"/>
  <c r="D94" i="17"/>
  <c r="C95" i="17"/>
  <c r="D95" i="17"/>
  <c r="C96" i="17"/>
  <c r="D96" i="17"/>
  <c r="C97" i="17"/>
  <c r="D97" i="17"/>
  <c r="C98" i="17"/>
  <c r="D98" i="17"/>
  <c r="C99" i="17"/>
  <c r="D99" i="17"/>
  <c r="C100" i="17"/>
  <c r="D100" i="17"/>
  <c r="C101" i="17"/>
  <c r="D101" i="17"/>
  <c r="C102" i="17"/>
  <c r="D102" i="17"/>
  <c r="C103" i="17"/>
  <c r="D103" i="17"/>
  <c r="C104" i="17"/>
  <c r="D104" i="17"/>
  <c r="C105" i="17"/>
  <c r="D105" i="17"/>
  <c r="C106" i="17"/>
  <c r="D106" i="17"/>
  <c r="C107" i="17"/>
  <c r="D107" i="17"/>
  <c r="C108" i="17"/>
  <c r="D108" i="17"/>
  <c r="C109" i="17"/>
  <c r="D109" i="17"/>
  <c r="C110" i="17"/>
  <c r="D110" i="17"/>
  <c r="C111" i="17"/>
  <c r="D111" i="17"/>
  <c r="C112" i="17"/>
  <c r="D112" i="17"/>
  <c r="C113" i="17"/>
  <c r="D113" i="17"/>
  <c r="C114" i="17"/>
  <c r="D114" i="17"/>
  <c r="C115" i="17"/>
  <c r="D115" i="17"/>
  <c r="C116" i="17"/>
  <c r="D116" i="17"/>
  <c r="C117" i="17"/>
  <c r="D117" i="17"/>
  <c r="C118" i="17"/>
  <c r="D118" i="17"/>
  <c r="C119" i="17"/>
  <c r="D119" i="17"/>
  <c r="C120" i="17"/>
  <c r="D120" i="17"/>
  <c r="C121" i="17"/>
  <c r="D121" i="17"/>
  <c r="C122" i="17"/>
  <c r="D122" i="17"/>
  <c r="C123" i="17"/>
  <c r="D123" i="17"/>
  <c r="C124" i="17"/>
  <c r="D124" i="17"/>
  <c r="C125" i="17"/>
  <c r="D125" i="17"/>
  <c r="C126" i="17"/>
  <c r="D126" i="17"/>
  <c r="C127" i="17"/>
  <c r="D127" i="17"/>
  <c r="C128" i="17"/>
  <c r="D128" i="17"/>
  <c r="C129" i="17"/>
  <c r="D129" i="17"/>
  <c r="C130" i="17"/>
  <c r="D130" i="17"/>
  <c r="C131" i="17"/>
  <c r="D131" i="17"/>
  <c r="C132" i="17"/>
  <c r="D132" i="17"/>
  <c r="C133" i="17"/>
  <c r="D133" i="17"/>
  <c r="C134" i="17"/>
  <c r="D134" i="17"/>
  <c r="C135" i="17"/>
  <c r="D135" i="17"/>
  <c r="C136" i="17"/>
  <c r="D136" i="17"/>
  <c r="C137" i="17"/>
  <c r="D137" i="17"/>
  <c r="C138" i="17"/>
  <c r="D138" i="17"/>
  <c r="C139" i="17"/>
  <c r="D139" i="17"/>
  <c r="C140" i="17"/>
  <c r="D140" i="17"/>
  <c r="C141" i="17"/>
  <c r="D141" i="17"/>
  <c r="C142" i="17"/>
  <c r="D142" i="17"/>
  <c r="C143" i="17"/>
  <c r="D143" i="17"/>
  <c r="C144" i="17"/>
  <c r="D144" i="17"/>
  <c r="C145" i="17"/>
  <c r="D145" i="17"/>
  <c r="C146" i="17"/>
  <c r="D146" i="17"/>
  <c r="C147" i="17"/>
  <c r="D147" i="17"/>
  <c r="C148" i="17"/>
  <c r="D148" i="17"/>
  <c r="C149" i="17"/>
  <c r="D149" i="17"/>
  <c r="C150" i="17"/>
  <c r="D150" i="17"/>
  <c r="C151" i="17"/>
  <c r="D151" i="17"/>
  <c r="C152" i="17"/>
  <c r="D152" i="17"/>
  <c r="C153" i="17"/>
  <c r="D153" i="17"/>
  <c r="C154" i="17"/>
  <c r="D154" i="17"/>
  <c r="C155" i="17"/>
  <c r="D155" i="17"/>
  <c r="C156" i="17"/>
  <c r="D156" i="17"/>
  <c r="C157" i="17"/>
  <c r="D157" i="17"/>
  <c r="C158" i="17"/>
  <c r="D158" i="17"/>
  <c r="C159" i="17"/>
  <c r="D159" i="17"/>
  <c r="C160" i="17"/>
  <c r="D160" i="17"/>
  <c r="C161" i="17"/>
  <c r="D161" i="17"/>
  <c r="C162" i="17"/>
  <c r="D162" i="17"/>
  <c r="C163" i="17"/>
  <c r="D163" i="17"/>
  <c r="C164" i="17"/>
  <c r="D164" i="17"/>
  <c r="C165" i="17"/>
  <c r="D165" i="17"/>
  <c r="C166" i="17"/>
  <c r="D166" i="17"/>
  <c r="C167" i="17"/>
  <c r="D167" i="17"/>
  <c r="C168" i="17"/>
  <c r="D168" i="17"/>
  <c r="C169" i="17"/>
  <c r="D169" i="17"/>
  <c r="C170" i="17"/>
  <c r="D170" i="17"/>
  <c r="C171" i="17"/>
  <c r="D171" i="17"/>
  <c r="C172" i="17"/>
  <c r="D172" i="17"/>
  <c r="C173" i="17"/>
  <c r="D173" i="17"/>
  <c r="C174" i="17"/>
  <c r="D174" i="17"/>
  <c r="C175" i="17"/>
  <c r="D175" i="17"/>
  <c r="C176" i="17"/>
  <c r="D176" i="17"/>
  <c r="C177" i="17"/>
  <c r="D177" i="17"/>
  <c r="C178" i="17"/>
  <c r="D178" i="17"/>
  <c r="C179" i="17"/>
  <c r="D179" i="17"/>
  <c r="C180" i="17"/>
  <c r="D180" i="17"/>
  <c r="C181" i="17"/>
  <c r="D181" i="17"/>
  <c r="C182" i="17"/>
  <c r="D182" i="17"/>
  <c r="C183" i="17"/>
  <c r="D183" i="17"/>
  <c r="C184" i="17"/>
  <c r="D184" i="17"/>
  <c r="C185" i="17"/>
  <c r="D185" i="17"/>
  <c r="C186" i="17"/>
  <c r="D186" i="17"/>
  <c r="C187" i="17"/>
  <c r="D187" i="17"/>
  <c r="C188" i="17"/>
  <c r="D188" i="17"/>
  <c r="C189" i="17"/>
  <c r="D189" i="17"/>
  <c r="C190" i="17"/>
  <c r="D190" i="17"/>
  <c r="C191" i="17"/>
  <c r="D191" i="17"/>
  <c r="C192" i="17"/>
  <c r="D192" i="17"/>
  <c r="C193" i="17"/>
  <c r="D193" i="17"/>
  <c r="C194" i="17"/>
  <c r="D194" i="17"/>
  <c r="C195" i="17"/>
  <c r="D195" i="17"/>
  <c r="C196" i="17"/>
  <c r="D196" i="17"/>
  <c r="C197" i="17"/>
  <c r="D197" i="17"/>
  <c r="C198" i="17"/>
  <c r="D198" i="17"/>
  <c r="C199" i="17"/>
  <c r="D199" i="17"/>
  <c r="C200" i="17"/>
  <c r="D200" i="17"/>
  <c r="C201" i="17"/>
  <c r="D201" i="17"/>
  <c r="C202" i="17"/>
  <c r="D202" i="17"/>
  <c r="C203" i="17"/>
  <c r="D203" i="17"/>
  <c r="C204" i="17"/>
  <c r="D204" i="17"/>
  <c r="C205" i="17"/>
  <c r="D205" i="17"/>
  <c r="C206" i="17"/>
  <c r="D206" i="17"/>
  <c r="C207" i="17"/>
  <c r="D207" i="17"/>
  <c r="C208" i="17"/>
  <c r="D208" i="17"/>
  <c r="C209" i="17"/>
  <c r="D209" i="17"/>
  <c r="C210" i="17"/>
  <c r="D210" i="17"/>
  <c r="C211" i="17"/>
  <c r="D211" i="17"/>
  <c r="C212" i="17"/>
  <c r="D212" i="17"/>
  <c r="C213" i="17"/>
  <c r="D213" i="17"/>
  <c r="C214" i="17"/>
  <c r="D214" i="17"/>
  <c r="C215" i="17"/>
  <c r="D215" i="17"/>
  <c r="C216" i="17"/>
  <c r="D216" i="17"/>
  <c r="C217" i="17"/>
  <c r="D217" i="17"/>
  <c r="C218" i="17"/>
  <c r="D218" i="17"/>
  <c r="C219" i="17"/>
  <c r="D219" i="17"/>
  <c r="C220" i="17"/>
  <c r="D220" i="17"/>
  <c r="C221" i="17"/>
  <c r="D221" i="17"/>
  <c r="C222" i="17"/>
  <c r="D222" i="17"/>
  <c r="C223" i="17"/>
  <c r="D223" i="17"/>
  <c r="C224" i="17"/>
  <c r="D224" i="17"/>
  <c r="C225" i="17"/>
  <c r="D225" i="17"/>
  <c r="C226" i="17"/>
  <c r="D226" i="17"/>
  <c r="C227" i="17"/>
  <c r="D227" i="17"/>
  <c r="C228" i="17"/>
  <c r="D228" i="17"/>
  <c r="C229" i="17"/>
  <c r="D229" i="17"/>
  <c r="C230" i="17"/>
  <c r="D230" i="17"/>
  <c r="C231" i="17"/>
  <c r="D231" i="17"/>
  <c r="C232" i="17"/>
  <c r="D232" i="17"/>
  <c r="C233" i="17"/>
  <c r="D233" i="17"/>
  <c r="C234" i="17"/>
  <c r="D234" i="17"/>
  <c r="C235" i="17"/>
  <c r="D235" i="17"/>
  <c r="C236" i="17"/>
  <c r="D236" i="17"/>
  <c r="C237" i="17"/>
  <c r="D237" i="17"/>
  <c r="C238" i="17"/>
  <c r="D238" i="17"/>
  <c r="C239" i="17"/>
  <c r="D239" i="17"/>
  <c r="C240" i="17"/>
  <c r="D240" i="17"/>
  <c r="C241" i="17"/>
  <c r="D241" i="17"/>
  <c r="C242" i="17"/>
  <c r="D242" i="17"/>
  <c r="C243" i="17"/>
  <c r="D243" i="17"/>
  <c r="C244" i="17"/>
  <c r="D244" i="17"/>
  <c r="C245" i="17"/>
  <c r="D245" i="17"/>
  <c r="C246" i="17"/>
  <c r="D246" i="17"/>
  <c r="C247" i="17"/>
  <c r="D247" i="17"/>
  <c r="C248" i="17"/>
  <c r="D248" i="17"/>
  <c r="C249" i="17"/>
  <c r="D249" i="17"/>
  <c r="C250" i="17"/>
  <c r="D250" i="17"/>
  <c r="C251" i="17"/>
  <c r="D251" i="17"/>
  <c r="C252" i="17"/>
  <c r="D252" i="17"/>
  <c r="D2" i="17"/>
  <c r="C2" i="17"/>
  <c r="D83" i="31"/>
  <c r="C83" i="31"/>
  <c r="A83" i="31"/>
  <c r="D82" i="31"/>
  <c r="C82" i="31"/>
  <c r="A82" i="31"/>
  <c r="D81" i="31"/>
  <c r="C81" i="31"/>
  <c r="A81" i="31"/>
  <c r="D80" i="31"/>
  <c r="C80" i="31"/>
  <c r="A80" i="31"/>
  <c r="D79" i="31"/>
  <c r="C79" i="31"/>
  <c r="A79" i="31"/>
  <c r="D78" i="31"/>
  <c r="C78" i="31"/>
  <c r="A78" i="31"/>
  <c r="D77" i="31"/>
  <c r="C77" i="31"/>
  <c r="A77" i="31"/>
  <c r="D76" i="31"/>
  <c r="C76" i="31"/>
  <c r="A76" i="31"/>
  <c r="D75" i="31"/>
  <c r="C75" i="31"/>
  <c r="A75" i="31"/>
  <c r="D74" i="31"/>
  <c r="C74" i="31"/>
  <c r="A74" i="31"/>
  <c r="D73" i="31"/>
  <c r="C73" i="31"/>
  <c r="A73" i="31"/>
  <c r="D72" i="31"/>
  <c r="C72" i="31"/>
  <c r="A72" i="31"/>
  <c r="D71" i="31"/>
  <c r="C71" i="31"/>
  <c r="A71" i="31"/>
  <c r="D70" i="31"/>
  <c r="C70" i="31"/>
  <c r="A70" i="31"/>
  <c r="D69" i="31"/>
  <c r="C69" i="31"/>
  <c r="A69" i="31"/>
  <c r="D68" i="31"/>
  <c r="C68" i="31"/>
  <c r="A68" i="31"/>
  <c r="D67" i="31"/>
  <c r="C67" i="31"/>
  <c r="A67" i="31"/>
  <c r="D66" i="31"/>
  <c r="C66" i="31"/>
  <c r="A66" i="31"/>
  <c r="D65" i="31"/>
  <c r="C65" i="31"/>
  <c r="A65" i="31"/>
  <c r="D64" i="31"/>
  <c r="C64" i="31"/>
  <c r="A64" i="31"/>
  <c r="D63" i="31"/>
  <c r="C63" i="31"/>
  <c r="A63" i="31"/>
  <c r="D62" i="31"/>
  <c r="C62" i="31"/>
  <c r="A62" i="31"/>
  <c r="D61" i="31"/>
  <c r="C61" i="31"/>
  <c r="A61" i="31"/>
  <c r="D60" i="31"/>
  <c r="C60" i="31"/>
  <c r="A60" i="31"/>
  <c r="D59" i="31"/>
  <c r="C59" i="31"/>
  <c r="A59" i="31"/>
  <c r="D58" i="31"/>
  <c r="C58" i="31"/>
  <c r="A58" i="31"/>
  <c r="D57" i="31"/>
  <c r="C57" i="31"/>
  <c r="A57" i="31"/>
  <c r="D56" i="31"/>
  <c r="C56" i="31"/>
  <c r="A56" i="31"/>
  <c r="D55" i="31"/>
  <c r="C55" i="31"/>
  <c r="A55" i="31"/>
  <c r="D54" i="31"/>
  <c r="C54" i="31"/>
  <c r="A54" i="31"/>
  <c r="D53" i="31"/>
  <c r="C53" i="31"/>
  <c r="A53" i="31"/>
  <c r="D52" i="31"/>
  <c r="C52" i="31"/>
  <c r="D51" i="31"/>
  <c r="C51" i="31"/>
  <c r="A51" i="31"/>
  <c r="D50" i="31"/>
  <c r="C50" i="31"/>
  <c r="A50" i="31"/>
  <c r="D49" i="31"/>
  <c r="C49" i="31"/>
  <c r="A49" i="31"/>
  <c r="D48" i="31"/>
  <c r="C48" i="31"/>
  <c r="A48" i="31"/>
  <c r="D47" i="31"/>
  <c r="C47" i="31"/>
  <c r="A47" i="31"/>
  <c r="D46" i="31"/>
  <c r="C46" i="31"/>
  <c r="A46" i="31"/>
  <c r="D45" i="31"/>
  <c r="C45" i="31"/>
  <c r="A45" i="31"/>
  <c r="D44" i="31"/>
  <c r="C44" i="31"/>
  <c r="A44" i="31"/>
  <c r="D43" i="31"/>
  <c r="C43" i="31"/>
  <c r="A43" i="31"/>
  <c r="D42" i="31"/>
  <c r="C42" i="31"/>
  <c r="A42" i="31"/>
  <c r="D41" i="31"/>
  <c r="C41" i="31"/>
  <c r="A41" i="31"/>
  <c r="D40" i="31"/>
  <c r="C40" i="31"/>
  <c r="A40" i="31"/>
  <c r="D39" i="31"/>
  <c r="C39" i="31"/>
  <c r="A39" i="31"/>
  <c r="D38" i="31"/>
  <c r="C38" i="31"/>
  <c r="A38" i="31"/>
  <c r="D37" i="31"/>
  <c r="C37" i="31"/>
  <c r="A37" i="31"/>
  <c r="D36" i="31"/>
  <c r="C36" i="31"/>
  <c r="A36" i="31"/>
  <c r="D35" i="31"/>
  <c r="C35" i="31"/>
  <c r="A35" i="31"/>
  <c r="D34" i="31"/>
  <c r="C34" i="31"/>
  <c r="A34" i="31"/>
  <c r="D33" i="31"/>
  <c r="C33" i="31"/>
  <c r="A33" i="31"/>
  <c r="A32" i="31"/>
  <c r="D31" i="31"/>
  <c r="C31" i="31"/>
  <c r="A31" i="31"/>
  <c r="D30" i="31"/>
  <c r="C30" i="31"/>
  <c r="A30" i="31"/>
  <c r="D29" i="31"/>
  <c r="C29" i="31"/>
  <c r="A29" i="31"/>
  <c r="D28" i="31"/>
  <c r="C28" i="31"/>
  <c r="A28" i="31"/>
  <c r="D27" i="31"/>
  <c r="C27" i="31"/>
  <c r="A27" i="31"/>
  <c r="D26" i="31"/>
  <c r="C26" i="31"/>
  <c r="A26" i="31"/>
  <c r="A25" i="31"/>
  <c r="D24" i="31"/>
  <c r="C24" i="31"/>
  <c r="A24" i="31"/>
  <c r="D23" i="31"/>
  <c r="C23" i="31"/>
  <c r="A23" i="31"/>
  <c r="D22" i="31"/>
  <c r="C22" i="31"/>
  <c r="A22" i="31"/>
  <c r="D21" i="31"/>
  <c r="C21" i="31"/>
  <c r="A21" i="31"/>
  <c r="D20" i="31"/>
  <c r="C20" i="31"/>
  <c r="A20" i="31"/>
  <c r="D19" i="31"/>
  <c r="C19" i="31"/>
  <c r="A19" i="31"/>
  <c r="D18" i="31"/>
  <c r="C18" i="31"/>
  <c r="A18" i="31"/>
  <c r="D17" i="31"/>
  <c r="C17" i="31"/>
  <c r="A17" i="31"/>
  <c r="D16" i="31"/>
  <c r="C16" i="31"/>
  <c r="A16" i="31"/>
  <c r="D15" i="31"/>
  <c r="C15" i="31"/>
  <c r="A15" i="31"/>
  <c r="D14" i="31"/>
  <c r="C14" i="31"/>
  <c r="A14" i="31"/>
  <c r="D13" i="31"/>
  <c r="C13" i="31"/>
  <c r="A13" i="31"/>
  <c r="D12" i="31"/>
  <c r="C12" i="31"/>
  <c r="A12" i="31"/>
  <c r="D11" i="31"/>
  <c r="C11" i="31"/>
  <c r="A11" i="31"/>
  <c r="D10" i="31"/>
  <c r="C10" i="31"/>
  <c r="A10" i="31"/>
  <c r="D9" i="31"/>
  <c r="C9" i="31"/>
  <c r="A9" i="31"/>
  <c r="D8" i="31"/>
  <c r="C8" i="31"/>
  <c r="A8" i="31"/>
  <c r="D7" i="31"/>
  <c r="C7" i="31"/>
  <c r="A7" i="31"/>
  <c r="D6" i="31"/>
  <c r="C6" i="31"/>
  <c r="A6" i="31"/>
  <c r="D5" i="31"/>
  <c r="C5" i="31"/>
  <c r="A5" i="31"/>
  <c r="D25" i="28"/>
  <c r="C25" i="28"/>
  <c r="D715" i="28"/>
  <c r="C715" i="28"/>
  <c r="D714" i="28"/>
  <c r="C714" i="28"/>
  <c r="D713" i="28"/>
  <c r="C713" i="28"/>
  <c r="D712" i="28"/>
  <c r="C712" i="28"/>
  <c r="D711" i="28"/>
  <c r="C711" i="28"/>
  <c r="D710" i="28"/>
  <c r="C710" i="28"/>
  <c r="D709" i="28"/>
  <c r="C709" i="28"/>
  <c r="D708" i="28"/>
  <c r="C708" i="28"/>
  <c r="D707" i="28"/>
  <c r="C707" i="28"/>
  <c r="D706" i="28"/>
  <c r="C706" i="28"/>
  <c r="D705" i="28"/>
  <c r="C705" i="28"/>
  <c r="D704" i="28"/>
  <c r="C704" i="28"/>
  <c r="D703" i="28"/>
  <c r="C703" i="28"/>
  <c r="D702" i="28"/>
  <c r="C702" i="28"/>
  <c r="D701" i="28"/>
  <c r="C701" i="28"/>
  <c r="D700" i="28"/>
  <c r="C700" i="28"/>
  <c r="D699" i="28"/>
  <c r="C699" i="28"/>
  <c r="D698" i="28"/>
  <c r="C698" i="28"/>
  <c r="D697" i="28"/>
  <c r="C697" i="28"/>
  <c r="D696" i="28"/>
  <c r="C696" i="28"/>
  <c r="D695" i="28"/>
  <c r="C695" i="28"/>
  <c r="D694" i="28"/>
  <c r="C694" i="28"/>
  <c r="D693" i="28"/>
  <c r="C693" i="28"/>
  <c r="D692" i="28"/>
  <c r="C692" i="28"/>
  <c r="D691" i="28"/>
  <c r="C691" i="28"/>
  <c r="D690" i="28"/>
  <c r="C690" i="28"/>
  <c r="D689" i="28"/>
  <c r="C689" i="28"/>
  <c r="D688" i="28"/>
  <c r="C688" i="28"/>
  <c r="D687" i="28"/>
  <c r="C687" i="28"/>
  <c r="D686" i="28"/>
  <c r="C686" i="28"/>
  <c r="D685" i="28"/>
  <c r="C685" i="28"/>
  <c r="D684" i="28"/>
  <c r="C684" i="28"/>
  <c r="D683" i="28"/>
  <c r="C683" i="28"/>
  <c r="D682" i="28"/>
  <c r="C682" i="28"/>
  <c r="D681" i="28"/>
  <c r="C681" i="28"/>
  <c r="D680" i="28"/>
  <c r="C680" i="28"/>
  <c r="D679" i="28"/>
  <c r="C679" i="28"/>
  <c r="D678" i="28"/>
  <c r="C678" i="28"/>
  <c r="D677" i="28"/>
  <c r="C677" i="28"/>
  <c r="D676" i="28"/>
  <c r="C676" i="28"/>
  <c r="D675" i="28"/>
  <c r="C675" i="28"/>
  <c r="D674" i="28"/>
  <c r="C674" i="28"/>
  <c r="D673" i="28"/>
  <c r="C673" i="28"/>
  <c r="D672" i="28"/>
  <c r="C672" i="28"/>
  <c r="D671" i="28"/>
  <c r="C671" i="28"/>
  <c r="D670" i="28"/>
  <c r="C670" i="28"/>
  <c r="D669" i="28"/>
  <c r="C669" i="28"/>
  <c r="D668" i="28"/>
  <c r="C668" i="28"/>
  <c r="D667" i="28"/>
  <c r="C667" i="28"/>
  <c r="D666" i="28"/>
  <c r="C666" i="28"/>
  <c r="D665" i="28"/>
  <c r="C665" i="28"/>
  <c r="D664" i="28"/>
  <c r="C664" i="28"/>
  <c r="D663" i="28"/>
  <c r="C663" i="28"/>
  <c r="D662" i="28"/>
  <c r="C662" i="28"/>
  <c r="D661" i="28"/>
  <c r="C661" i="28"/>
  <c r="D660" i="28"/>
  <c r="C660" i="28"/>
  <c r="D659" i="28"/>
  <c r="C659" i="28"/>
  <c r="D658" i="28"/>
  <c r="C658" i="28"/>
  <c r="D657" i="28"/>
  <c r="C657" i="28"/>
  <c r="D656" i="28"/>
  <c r="C656" i="28"/>
  <c r="D655" i="28"/>
  <c r="C655" i="28"/>
  <c r="D654" i="28"/>
  <c r="C654" i="28"/>
  <c r="D653" i="28"/>
  <c r="C653" i="28"/>
  <c r="D652" i="28"/>
  <c r="C652" i="28"/>
  <c r="D651" i="28"/>
  <c r="C651" i="28"/>
  <c r="D650" i="28"/>
  <c r="C650" i="28"/>
  <c r="D649" i="28"/>
  <c r="C649" i="28"/>
  <c r="D648" i="28"/>
  <c r="C648" i="28"/>
  <c r="D647" i="28"/>
  <c r="C647" i="28"/>
  <c r="D646" i="28"/>
  <c r="C646" i="28"/>
  <c r="D645" i="28"/>
  <c r="C645" i="28"/>
  <c r="D644" i="28"/>
  <c r="C644" i="28"/>
  <c r="D643" i="28"/>
  <c r="C643" i="28"/>
  <c r="D642" i="28"/>
  <c r="C642" i="28"/>
  <c r="D641" i="28"/>
  <c r="C641" i="28"/>
  <c r="D640" i="28"/>
  <c r="C640" i="28"/>
  <c r="D639" i="28"/>
  <c r="C639" i="28"/>
  <c r="D638" i="28"/>
  <c r="C638" i="28"/>
  <c r="D637" i="28"/>
  <c r="C637" i="28"/>
  <c r="D636" i="28"/>
  <c r="C636" i="28"/>
  <c r="D635" i="28"/>
  <c r="C635" i="28"/>
  <c r="D634" i="28"/>
  <c r="C634" i="28"/>
  <c r="D633" i="28"/>
  <c r="C633" i="28"/>
  <c r="D632" i="28"/>
  <c r="C632" i="28"/>
  <c r="D631" i="28"/>
  <c r="C631" i="28"/>
  <c r="D630" i="28"/>
  <c r="C630" i="28"/>
  <c r="D629" i="28"/>
  <c r="C629" i="28"/>
  <c r="D628" i="28"/>
  <c r="C628" i="28"/>
  <c r="D627" i="28"/>
  <c r="C627" i="28"/>
  <c r="D626" i="28"/>
  <c r="C626" i="28"/>
  <c r="D625" i="28"/>
  <c r="C625" i="28"/>
  <c r="D624" i="28"/>
  <c r="C624" i="28"/>
  <c r="D623" i="28"/>
  <c r="C623" i="28"/>
  <c r="D622" i="28"/>
  <c r="C622" i="28"/>
  <c r="D621" i="28"/>
  <c r="C621" i="28"/>
  <c r="D620" i="28"/>
  <c r="C620" i="28"/>
  <c r="D619" i="28"/>
  <c r="C619" i="28"/>
  <c r="D618" i="28"/>
  <c r="C618" i="28"/>
  <c r="D617" i="28"/>
  <c r="C617" i="28"/>
  <c r="D616" i="28"/>
  <c r="C616" i="28"/>
  <c r="D615" i="28"/>
  <c r="C615" i="28"/>
  <c r="D614" i="28"/>
  <c r="C614" i="28"/>
  <c r="D613" i="28"/>
  <c r="C613" i="28"/>
  <c r="D612" i="28"/>
  <c r="C612" i="28"/>
  <c r="D611" i="28"/>
  <c r="C611" i="28"/>
  <c r="D610" i="28"/>
  <c r="C610" i="28"/>
  <c r="D609" i="28"/>
  <c r="C609" i="28"/>
  <c r="D608" i="28"/>
  <c r="C608" i="28"/>
  <c r="D607" i="28"/>
  <c r="C607" i="28"/>
  <c r="D606" i="28"/>
  <c r="C606" i="28"/>
  <c r="D605" i="28"/>
  <c r="C605" i="28"/>
  <c r="D604" i="28"/>
  <c r="C604" i="28"/>
  <c r="D603" i="28"/>
  <c r="C603" i="28"/>
  <c r="D602" i="28"/>
  <c r="C602" i="28"/>
  <c r="D601" i="28"/>
  <c r="C601" i="28"/>
  <c r="D600" i="28"/>
  <c r="C600" i="28"/>
  <c r="D599" i="28"/>
  <c r="C599" i="28"/>
  <c r="D598" i="28"/>
  <c r="C598" i="28"/>
  <c r="D597" i="28"/>
  <c r="C597" i="28"/>
  <c r="D596" i="28"/>
  <c r="C596" i="28"/>
  <c r="D595" i="28"/>
  <c r="C595" i="28"/>
  <c r="D594" i="28"/>
  <c r="C594" i="28"/>
  <c r="D593" i="28"/>
  <c r="C593" i="28"/>
  <c r="D592" i="28"/>
  <c r="C592" i="28"/>
  <c r="D591" i="28"/>
  <c r="C591" i="28"/>
  <c r="D590" i="28"/>
  <c r="C590" i="28"/>
  <c r="D589" i="28"/>
  <c r="C589" i="28"/>
  <c r="D588" i="28"/>
  <c r="C588" i="28"/>
  <c r="D587" i="28"/>
  <c r="C587" i="28"/>
  <c r="D586" i="28"/>
  <c r="C586" i="28"/>
  <c r="D585" i="28"/>
  <c r="C585" i="28"/>
  <c r="D584" i="28"/>
  <c r="C584" i="28"/>
  <c r="D583" i="28"/>
  <c r="C583" i="28"/>
  <c r="D582" i="28"/>
  <c r="C582" i="28"/>
  <c r="D581" i="28"/>
  <c r="C581" i="28"/>
  <c r="D580" i="28"/>
  <c r="C580" i="28"/>
  <c r="D579" i="28"/>
  <c r="C579" i="28"/>
  <c r="D578" i="28"/>
  <c r="C578" i="28"/>
  <c r="D577" i="28"/>
  <c r="C577" i="28"/>
  <c r="D576" i="28"/>
  <c r="C576" i="28"/>
  <c r="D575" i="28"/>
  <c r="C575" i="28"/>
  <c r="D574" i="28"/>
  <c r="C574" i="28"/>
  <c r="D573" i="28"/>
  <c r="C573" i="28"/>
  <c r="D572" i="28"/>
  <c r="C572" i="28"/>
  <c r="D571" i="28"/>
  <c r="C571" i="28"/>
  <c r="D570" i="28"/>
  <c r="C570" i="28"/>
  <c r="D569" i="28"/>
  <c r="C569" i="28"/>
  <c r="D568" i="28"/>
  <c r="C568" i="28"/>
  <c r="D567" i="28"/>
  <c r="C567" i="28"/>
  <c r="D566" i="28"/>
  <c r="C566" i="28"/>
  <c r="D565" i="28"/>
  <c r="C565" i="28"/>
  <c r="D564" i="28"/>
  <c r="C564" i="28"/>
  <c r="D563" i="28"/>
  <c r="C563" i="28"/>
  <c r="D562" i="28"/>
  <c r="C562" i="28"/>
  <c r="D561" i="28"/>
  <c r="C561" i="28"/>
  <c r="D560" i="28"/>
  <c r="C560" i="28"/>
  <c r="D559" i="28"/>
  <c r="C559" i="28"/>
  <c r="D558" i="28"/>
  <c r="C558" i="28"/>
  <c r="D557" i="28"/>
  <c r="C557" i="28"/>
  <c r="D556" i="28"/>
  <c r="C556" i="28"/>
  <c r="D555" i="28"/>
  <c r="C555" i="28"/>
  <c r="D554" i="28"/>
  <c r="C554" i="28"/>
  <c r="D553" i="28"/>
  <c r="C553" i="28"/>
  <c r="D552" i="28"/>
  <c r="C552" i="28"/>
  <c r="D551" i="28"/>
  <c r="C551" i="28"/>
  <c r="D550" i="28"/>
  <c r="C550" i="28"/>
  <c r="D549" i="28"/>
  <c r="C549" i="28"/>
  <c r="D548" i="28"/>
  <c r="C548" i="28"/>
  <c r="D547" i="28"/>
  <c r="C547" i="28"/>
  <c r="D546" i="28"/>
  <c r="C546" i="28"/>
  <c r="D545" i="28"/>
  <c r="C545" i="28"/>
  <c r="D544" i="28"/>
  <c r="C544" i="28"/>
  <c r="D543" i="28"/>
  <c r="C543" i="28"/>
  <c r="D542" i="28"/>
  <c r="C542" i="28"/>
  <c r="D541" i="28"/>
  <c r="C541" i="28"/>
  <c r="D540" i="28"/>
  <c r="C540" i="28"/>
  <c r="D539" i="28"/>
  <c r="C539" i="28"/>
  <c r="D538" i="28"/>
  <c r="C538" i="28"/>
  <c r="D537" i="28"/>
  <c r="C537" i="28"/>
  <c r="D536" i="28"/>
  <c r="C536" i="28"/>
  <c r="D535" i="28"/>
  <c r="C535" i="28"/>
  <c r="D534" i="28"/>
  <c r="C534" i="28"/>
  <c r="D533" i="28"/>
  <c r="C533" i="28"/>
  <c r="D532" i="28"/>
  <c r="C532" i="28"/>
  <c r="D531" i="28"/>
  <c r="C531" i="28"/>
  <c r="D530" i="28"/>
  <c r="C530" i="28"/>
  <c r="D529" i="28"/>
  <c r="C529" i="28"/>
  <c r="D528" i="28"/>
  <c r="C528" i="28"/>
  <c r="D527" i="28"/>
  <c r="C527" i="28"/>
  <c r="D526" i="28"/>
  <c r="C526" i="28"/>
  <c r="D525" i="28"/>
  <c r="C525" i="28"/>
  <c r="D524" i="28"/>
  <c r="C524" i="28"/>
  <c r="D523" i="28"/>
  <c r="C523" i="28"/>
  <c r="D522" i="28"/>
  <c r="C522" i="28"/>
  <c r="D521" i="28"/>
  <c r="C521" i="28"/>
  <c r="D520" i="28"/>
  <c r="C520" i="28"/>
  <c r="D519" i="28"/>
  <c r="C519" i="28"/>
  <c r="D518" i="28"/>
  <c r="C518" i="28"/>
  <c r="D517" i="28"/>
  <c r="C517" i="28"/>
  <c r="D516" i="28"/>
  <c r="C516" i="28"/>
  <c r="D515" i="28"/>
  <c r="C515" i="28"/>
  <c r="D514" i="28"/>
  <c r="C514" i="28"/>
  <c r="D513" i="28"/>
  <c r="C513" i="28"/>
  <c r="D512" i="28"/>
  <c r="C512" i="28"/>
  <c r="D511" i="28"/>
  <c r="C511" i="28"/>
  <c r="D510" i="28"/>
  <c r="C510" i="28"/>
  <c r="D509" i="28"/>
  <c r="C509" i="28"/>
  <c r="D508" i="28"/>
  <c r="C508" i="28"/>
  <c r="D507" i="28"/>
  <c r="C507" i="28"/>
  <c r="D506" i="28"/>
  <c r="C506" i="28"/>
  <c r="D505" i="28"/>
  <c r="C505" i="28"/>
  <c r="D504" i="28"/>
  <c r="C504" i="28"/>
  <c r="D503" i="28"/>
  <c r="C503" i="28"/>
  <c r="D502" i="28"/>
  <c r="C502" i="28"/>
  <c r="D501" i="28"/>
  <c r="C501" i="28"/>
  <c r="D500" i="28"/>
  <c r="C500" i="28"/>
  <c r="D499" i="28"/>
  <c r="C499" i="28"/>
  <c r="D498" i="28"/>
  <c r="C498" i="28"/>
  <c r="D497" i="28"/>
  <c r="C497" i="28"/>
  <c r="D496" i="28"/>
  <c r="C496" i="28"/>
  <c r="D495" i="28"/>
  <c r="C495" i="28"/>
  <c r="D494" i="28"/>
  <c r="C494" i="28"/>
  <c r="D493" i="28"/>
  <c r="C493" i="28"/>
  <c r="D492" i="28"/>
  <c r="C492" i="28"/>
  <c r="D491" i="28"/>
  <c r="C491" i="28"/>
  <c r="D490" i="28"/>
  <c r="C490" i="28"/>
  <c r="D489" i="28"/>
  <c r="C489" i="28"/>
  <c r="D488" i="28"/>
  <c r="C488" i="28"/>
  <c r="D487" i="28"/>
  <c r="C487" i="28"/>
  <c r="D486" i="28"/>
  <c r="C486" i="28"/>
  <c r="D485" i="28"/>
  <c r="C485" i="28"/>
  <c r="D484" i="28"/>
  <c r="C484" i="28"/>
  <c r="D483" i="28"/>
  <c r="C483" i="28"/>
  <c r="D482" i="28"/>
  <c r="C482" i="28"/>
  <c r="D481" i="28"/>
  <c r="C481" i="28"/>
  <c r="D480" i="28"/>
  <c r="C480" i="28"/>
  <c r="D479" i="28"/>
  <c r="C479" i="28"/>
  <c r="D478" i="28"/>
  <c r="C478" i="28"/>
  <c r="D477" i="28"/>
  <c r="C477" i="28"/>
  <c r="D476" i="28"/>
  <c r="C476" i="28"/>
  <c r="D475" i="28"/>
  <c r="C475" i="28"/>
  <c r="D474" i="28"/>
  <c r="C474" i="28"/>
  <c r="D473" i="28"/>
  <c r="C473" i="28"/>
  <c r="D472" i="28"/>
  <c r="C472" i="28"/>
  <c r="D471" i="28"/>
  <c r="C471" i="28"/>
  <c r="D470" i="28"/>
  <c r="C470" i="28"/>
  <c r="D469" i="28"/>
  <c r="C469" i="28"/>
  <c r="D468" i="28"/>
  <c r="C468" i="28"/>
  <c r="D467" i="28"/>
  <c r="C467" i="28"/>
  <c r="D466" i="28"/>
  <c r="C466" i="28"/>
  <c r="D465" i="28"/>
  <c r="C465" i="28"/>
  <c r="D464" i="28"/>
  <c r="C464" i="28"/>
  <c r="D463" i="28"/>
  <c r="C463" i="28"/>
  <c r="D462" i="28"/>
  <c r="C462" i="28"/>
  <c r="D461" i="28"/>
  <c r="C461" i="28"/>
  <c r="D460" i="28"/>
  <c r="C460" i="28"/>
  <c r="D459" i="28"/>
  <c r="C459" i="28"/>
  <c r="D458" i="28"/>
  <c r="C458" i="28"/>
  <c r="D457" i="28"/>
  <c r="C457" i="28"/>
  <c r="D456" i="28"/>
  <c r="C456" i="28"/>
  <c r="D455" i="28"/>
  <c r="C455" i="28"/>
  <c r="D454" i="28"/>
  <c r="C454" i="28"/>
  <c r="D453" i="28"/>
  <c r="C453" i="28"/>
  <c r="D452" i="28"/>
  <c r="C452" i="28"/>
  <c r="D451" i="28"/>
  <c r="C451" i="28"/>
  <c r="D450" i="28"/>
  <c r="C450" i="28"/>
  <c r="D449" i="28"/>
  <c r="C449" i="28"/>
  <c r="D448" i="28"/>
  <c r="C448" i="28"/>
  <c r="D447" i="28"/>
  <c r="C447" i="28"/>
  <c r="D446" i="28"/>
  <c r="C446" i="28"/>
  <c r="D445" i="28"/>
  <c r="C445" i="28"/>
  <c r="D444" i="28"/>
  <c r="C444" i="28"/>
  <c r="D443" i="28"/>
  <c r="C443" i="28"/>
  <c r="D442" i="28"/>
  <c r="C442" i="28"/>
  <c r="D441" i="28"/>
  <c r="C441" i="28"/>
  <c r="D440" i="28"/>
  <c r="C440" i="28"/>
  <c r="D439" i="28"/>
  <c r="C439" i="28"/>
  <c r="D438" i="28"/>
  <c r="C438" i="28"/>
  <c r="D437" i="28"/>
  <c r="C437" i="28"/>
  <c r="D436" i="28"/>
  <c r="C436" i="28"/>
  <c r="D435" i="28"/>
  <c r="C435" i="28"/>
  <c r="D434" i="28"/>
  <c r="C434" i="28"/>
  <c r="D433" i="28"/>
  <c r="C433" i="28"/>
  <c r="D432" i="28"/>
  <c r="C432" i="28"/>
  <c r="D431" i="28"/>
  <c r="C431" i="28"/>
  <c r="D430" i="28"/>
  <c r="C430" i="28"/>
  <c r="D429" i="28"/>
  <c r="C429" i="28"/>
  <c r="D428" i="28"/>
  <c r="C428" i="28"/>
  <c r="D427" i="28"/>
  <c r="C427" i="28"/>
  <c r="D426" i="28"/>
  <c r="C426" i="28"/>
  <c r="D425" i="28"/>
  <c r="C425" i="28"/>
  <c r="D424" i="28"/>
  <c r="C424" i="28"/>
  <c r="D423" i="28"/>
  <c r="C423" i="28"/>
  <c r="D422" i="28"/>
  <c r="C422" i="28"/>
  <c r="D421" i="28"/>
  <c r="C421" i="28"/>
  <c r="D420" i="28"/>
  <c r="C420" i="28"/>
  <c r="D419" i="28"/>
  <c r="C419" i="28"/>
  <c r="D418" i="28"/>
  <c r="C418" i="28"/>
  <c r="D417" i="28"/>
  <c r="C417" i="28"/>
  <c r="D416" i="28"/>
  <c r="C416" i="28"/>
  <c r="D415" i="28"/>
  <c r="C415" i="28"/>
  <c r="D414" i="28"/>
  <c r="C414" i="28"/>
  <c r="D413" i="28"/>
  <c r="C413" i="28"/>
  <c r="D412" i="28"/>
  <c r="C412" i="28"/>
  <c r="D411" i="28"/>
  <c r="C411" i="28"/>
  <c r="D410" i="28"/>
  <c r="C410" i="28"/>
  <c r="D409" i="28"/>
  <c r="C409" i="28"/>
  <c r="D408" i="28"/>
  <c r="C408" i="28"/>
  <c r="D407" i="28"/>
  <c r="C407" i="28"/>
  <c r="D406" i="28"/>
  <c r="C406" i="28"/>
  <c r="D405" i="28"/>
  <c r="C405" i="28"/>
  <c r="D404" i="28"/>
  <c r="C404" i="28"/>
  <c r="D403" i="28"/>
  <c r="C403" i="28"/>
  <c r="D402" i="28"/>
  <c r="C402" i="28"/>
  <c r="D401" i="28"/>
  <c r="C401" i="28"/>
  <c r="D400" i="28"/>
  <c r="C400" i="28"/>
  <c r="D399" i="28"/>
  <c r="C399" i="28"/>
  <c r="D398" i="28"/>
  <c r="C398" i="28"/>
  <c r="D397" i="28"/>
  <c r="C397" i="28"/>
  <c r="D396" i="28"/>
  <c r="C396" i="28"/>
  <c r="D395" i="28"/>
  <c r="C395" i="28"/>
  <c r="D394" i="28"/>
  <c r="C394" i="28"/>
  <c r="D393" i="28"/>
  <c r="C393" i="28"/>
  <c r="D392" i="28"/>
  <c r="C392" i="28"/>
  <c r="D391" i="28"/>
  <c r="C391" i="28"/>
  <c r="D390" i="28"/>
  <c r="C390" i="28"/>
  <c r="D389" i="28"/>
  <c r="C389" i="28"/>
  <c r="D388" i="28"/>
  <c r="C388" i="28"/>
  <c r="D387" i="28"/>
  <c r="C387" i="28"/>
  <c r="D386" i="28"/>
  <c r="C386" i="28"/>
  <c r="D385" i="28"/>
  <c r="C385" i="28"/>
  <c r="D384" i="28"/>
  <c r="C384" i="28"/>
  <c r="D383" i="28"/>
  <c r="C383" i="28"/>
  <c r="D382" i="28"/>
  <c r="C382" i="28"/>
  <c r="D381" i="28"/>
  <c r="C381" i="28"/>
  <c r="D380" i="28"/>
  <c r="C380" i="28"/>
  <c r="D379" i="28"/>
  <c r="C379" i="28"/>
  <c r="D378" i="28"/>
  <c r="C378" i="28"/>
  <c r="D377" i="28"/>
  <c r="C377" i="28"/>
  <c r="D376" i="28"/>
  <c r="C376" i="28"/>
  <c r="D375" i="28"/>
  <c r="C375" i="28"/>
  <c r="D374" i="28"/>
  <c r="C374" i="28"/>
  <c r="D373" i="28"/>
  <c r="C373" i="28"/>
  <c r="D372" i="28"/>
  <c r="C372" i="28"/>
  <c r="D371" i="28"/>
  <c r="C371" i="28"/>
  <c r="D370" i="28"/>
  <c r="C370" i="28"/>
  <c r="D369" i="28"/>
  <c r="C369" i="28"/>
  <c r="D368" i="28"/>
  <c r="C368" i="28"/>
  <c r="D367" i="28"/>
  <c r="C367" i="28"/>
  <c r="D366" i="28"/>
  <c r="C366" i="28"/>
  <c r="D365" i="28"/>
  <c r="C365" i="28"/>
  <c r="D364" i="28"/>
  <c r="C364" i="28"/>
  <c r="D363" i="28"/>
  <c r="C363" i="28"/>
  <c r="D362" i="28"/>
  <c r="C362" i="28"/>
  <c r="D361" i="28"/>
  <c r="C361" i="28"/>
  <c r="D360" i="28"/>
  <c r="C360" i="28"/>
  <c r="D359" i="28"/>
  <c r="C359" i="28"/>
  <c r="D358" i="28"/>
  <c r="C358" i="28"/>
  <c r="D357" i="28"/>
  <c r="C357" i="28"/>
  <c r="D356" i="28"/>
  <c r="C356" i="28"/>
  <c r="D355" i="28"/>
  <c r="C355" i="28"/>
  <c r="D354" i="28"/>
  <c r="C354" i="28"/>
  <c r="D353" i="28"/>
  <c r="C353" i="28"/>
  <c r="D352" i="28"/>
  <c r="C352" i="28"/>
  <c r="D351" i="28"/>
  <c r="C351" i="28"/>
  <c r="D350" i="28"/>
  <c r="C350" i="28"/>
  <c r="D349" i="28"/>
  <c r="C349" i="28"/>
  <c r="D348" i="28"/>
  <c r="C348" i="28"/>
  <c r="D347" i="28"/>
  <c r="C347" i="28"/>
  <c r="D346" i="28"/>
  <c r="C346" i="28"/>
  <c r="D345" i="28"/>
  <c r="C345" i="28"/>
  <c r="D344" i="28"/>
  <c r="C344" i="28"/>
  <c r="D343" i="28"/>
  <c r="C343" i="28"/>
  <c r="D342" i="28"/>
  <c r="C342" i="28"/>
  <c r="D341" i="28"/>
  <c r="C341" i="28"/>
  <c r="D340" i="28"/>
  <c r="C340" i="28"/>
  <c r="D339" i="28"/>
  <c r="C339" i="28"/>
  <c r="D338" i="28"/>
  <c r="C338" i="28"/>
  <c r="D337" i="28"/>
  <c r="C337" i="28"/>
  <c r="D336" i="28"/>
  <c r="C336" i="28"/>
  <c r="D335" i="28"/>
  <c r="C335" i="28"/>
  <c r="D334" i="28"/>
  <c r="C334" i="28"/>
  <c r="D333" i="28"/>
  <c r="C333" i="28"/>
  <c r="D332" i="28"/>
  <c r="C332" i="28"/>
  <c r="D331" i="28"/>
  <c r="C331" i="28"/>
  <c r="D330" i="28"/>
  <c r="C330" i="28"/>
  <c r="D329" i="28"/>
  <c r="C329" i="28"/>
  <c r="D328" i="28"/>
  <c r="C328" i="28"/>
  <c r="D327" i="28"/>
  <c r="C327" i="28"/>
  <c r="D326" i="28"/>
  <c r="C326" i="28"/>
  <c r="D325" i="28"/>
  <c r="C325" i="28"/>
  <c r="D324" i="28"/>
  <c r="C324" i="28"/>
  <c r="D323" i="28"/>
  <c r="C323" i="28"/>
  <c r="D322" i="28"/>
  <c r="C322" i="28"/>
  <c r="D321" i="28"/>
  <c r="C321" i="28"/>
  <c r="D320" i="28"/>
  <c r="C320" i="28"/>
  <c r="D319" i="28"/>
  <c r="C319" i="28"/>
  <c r="D318" i="28"/>
  <c r="C318" i="28"/>
  <c r="D317" i="28"/>
  <c r="C317" i="28"/>
  <c r="D316" i="28"/>
  <c r="C316" i="28"/>
  <c r="D315" i="28"/>
  <c r="C315" i="28"/>
  <c r="D314" i="28"/>
  <c r="C314" i="28"/>
  <c r="D313" i="28"/>
  <c r="C313" i="28"/>
  <c r="D312" i="28"/>
  <c r="C312" i="28"/>
  <c r="D311" i="28"/>
  <c r="C311" i="28"/>
  <c r="D310" i="28"/>
  <c r="C310" i="28"/>
  <c r="D309" i="28"/>
  <c r="C309" i="28"/>
  <c r="D308" i="28"/>
  <c r="C308" i="28"/>
  <c r="D307" i="28"/>
  <c r="C307" i="28"/>
  <c r="D306" i="28"/>
  <c r="C306" i="28"/>
  <c r="D305" i="28"/>
  <c r="C305" i="28"/>
  <c r="D304" i="28"/>
  <c r="C304" i="28"/>
  <c r="D303" i="28"/>
  <c r="C303" i="28"/>
  <c r="D302" i="28"/>
  <c r="C302" i="28"/>
  <c r="D301" i="28"/>
  <c r="C301" i="28"/>
  <c r="D300" i="28"/>
  <c r="C300" i="28"/>
  <c r="D299" i="28"/>
  <c r="C299" i="28"/>
  <c r="D298" i="28"/>
  <c r="C298" i="28"/>
  <c r="D297" i="28"/>
  <c r="C297" i="28"/>
  <c r="D296" i="28"/>
  <c r="C296" i="28"/>
  <c r="D295" i="28"/>
  <c r="C295" i="28"/>
  <c r="D294" i="28"/>
  <c r="C294" i="28"/>
  <c r="D293" i="28"/>
  <c r="C293" i="28"/>
  <c r="D292" i="28"/>
  <c r="C292" i="28"/>
  <c r="D291" i="28"/>
  <c r="C291" i="28"/>
  <c r="D290" i="28"/>
  <c r="C290" i="28"/>
  <c r="D289" i="28"/>
  <c r="C289" i="28"/>
  <c r="D288" i="28"/>
  <c r="C288" i="28"/>
  <c r="D287" i="28"/>
  <c r="C287" i="28"/>
  <c r="D286" i="28"/>
  <c r="C286" i="28"/>
  <c r="D285" i="28"/>
  <c r="C285" i="28"/>
  <c r="D284" i="28"/>
  <c r="C284" i="28"/>
  <c r="D283" i="28"/>
  <c r="C283" i="28"/>
  <c r="D282" i="28"/>
  <c r="C282" i="28"/>
  <c r="D281" i="28"/>
  <c r="C281" i="28"/>
  <c r="D280" i="28"/>
  <c r="C280" i="28"/>
  <c r="D279" i="28"/>
  <c r="C279" i="28"/>
  <c r="D278" i="28"/>
  <c r="C278" i="28"/>
  <c r="D277" i="28"/>
  <c r="C277" i="28"/>
  <c r="D276" i="28"/>
  <c r="C276" i="28"/>
  <c r="D275" i="28"/>
  <c r="C275" i="28"/>
  <c r="D274" i="28"/>
  <c r="C274" i="28"/>
  <c r="D273" i="28"/>
  <c r="C273" i="28"/>
  <c r="D272" i="28"/>
  <c r="C272" i="28"/>
  <c r="D271" i="28"/>
  <c r="C271" i="28"/>
  <c r="D270" i="28"/>
  <c r="C270" i="28"/>
  <c r="D269" i="28"/>
  <c r="C269" i="28"/>
  <c r="D268" i="28"/>
  <c r="C268" i="28"/>
  <c r="D267" i="28"/>
  <c r="C267" i="28"/>
  <c r="D266" i="28"/>
  <c r="C266" i="28"/>
  <c r="D265" i="28"/>
  <c r="C265" i="28"/>
  <c r="D264" i="28"/>
  <c r="C264" i="28"/>
  <c r="D263" i="28"/>
  <c r="C263" i="28"/>
  <c r="D262" i="28"/>
  <c r="C262" i="28"/>
  <c r="D261" i="28"/>
  <c r="C261" i="28"/>
  <c r="D260" i="28"/>
  <c r="C260" i="28"/>
  <c r="D259" i="28"/>
  <c r="C259" i="28"/>
  <c r="D258" i="28"/>
  <c r="C258" i="28"/>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A4" i="28"/>
  <c r="A5" i="28" s="1"/>
  <c r="A6" i="28"/>
  <c r="A7" i="28" s="1"/>
  <c r="A8" i="28" s="1"/>
  <c r="A9" i="28" s="1"/>
  <c r="A10" i="28" s="1"/>
  <c r="A11" i="28" s="1"/>
  <c r="A12" i="28" s="1"/>
  <c r="A13" i="28" s="1"/>
  <c r="A14" i="28" s="1"/>
  <c r="A15" i="28" s="1"/>
  <c r="A16" i="28" s="1"/>
  <c r="A17" i="28" s="1"/>
  <c r="A18" i="28"/>
  <c r="A19" i="28"/>
  <c r="A20" i="28" s="1"/>
  <c r="A21" i="28" s="1"/>
  <c r="A22" i="28" s="1"/>
  <c r="A23" i="28" s="1"/>
  <c r="A24" i="28" s="1"/>
  <c r="A26" i="28"/>
  <c r="A27" i="28" s="1"/>
  <c r="A28" i="28"/>
  <c r="A29" i="28"/>
  <c r="A30" i="28"/>
  <c r="A31" i="28"/>
  <c r="A32" i="28" s="1"/>
  <c r="A33" i="28" s="1"/>
  <c r="A34" i="28" s="1"/>
  <c r="A35" i="28" s="1"/>
  <c r="A36" i="28" s="1"/>
  <c r="A37" i="28" s="1"/>
  <c r="A38" i="28" s="1"/>
  <c r="A39" i="28" s="1"/>
  <c r="A40" i="28" s="1"/>
  <c r="A41" i="28" s="1"/>
  <c r="A42" i="28" s="1"/>
  <c r="A43" i="28"/>
  <c r="A44" i="28"/>
  <c r="A45" i="28"/>
  <c r="A46" i="28"/>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c r="A100" i="28" s="1"/>
  <c r="A101" i="28" s="1"/>
  <c r="A102" i="28"/>
  <c r="A103" i="28"/>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c r="A125" i="28" s="1"/>
  <c r="A126" i="28" s="1"/>
  <c r="A127" i="28"/>
  <c r="A128" i="28"/>
  <c r="A129" i="28"/>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c r="A181" i="28" s="1"/>
  <c r="A182" i="28" s="1"/>
  <c r="A183" i="28"/>
  <c r="A184" i="28"/>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c r="A204" i="28"/>
  <c r="A205" i="28"/>
  <c r="A206" i="28" s="1"/>
  <c r="A207" i="28" s="1"/>
  <c r="A208" i="28"/>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c r="A258" i="28"/>
  <c r="A259" i="28"/>
  <c r="A260" i="28" s="1"/>
  <c r="A261" i="28" s="1"/>
  <c r="A262" i="28" s="1"/>
  <c r="A263" i="28" s="1"/>
  <c r="A264" i="28" s="1"/>
  <c r="A265" i="28" s="1"/>
  <c r="A266" i="28" s="1"/>
  <c r="A267" i="28" s="1"/>
  <c r="A268" i="28" s="1"/>
  <c r="A269" i="28" s="1"/>
  <c r="A270" i="28" s="1"/>
  <c r="A271" i="28" s="1"/>
  <c r="A272" i="28" s="1"/>
  <c r="A273" i="28" s="1"/>
  <c r="A274" i="28" s="1"/>
  <c r="A275" i="28" s="1"/>
  <c r="A276" i="28" s="1"/>
  <c r="A277" i="28"/>
  <c r="A278" i="28" s="1"/>
  <c r="A279" i="28" s="1"/>
  <c r="A280" i="28"/>
  <c r="A281" i="28"/>
  <c r="A282" i="28" s="1"/>
  <c r="A283" i="28"/>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c r="A392" i="28"/>
  <c r="A393" i="28"/>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c r="A457" i="28"/>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c r="A538" i="28" s="1"/>
  <c r="A539" i="28" s="1"/>
  <c r="A540" i="28"/>
  <c r="A541" i="28" s="1"/>
  <c r="A542" i="28" s="1"/>
  <c r="A543" i="28"/>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c r="A598" i="28"/>
  <c r="A599" i="28" s="1"/>
  <c r="A600" i="28" s="1"/>
  <c r="A601" i="28" s="1"/>
  <c r="A602" i="28"/>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c r="A671" i="28"/>
  <c r="A672" i="28" s="1"/>
  <c r="A673" i="28" s="1"/>
  <c r="A674" i="28" s="1"/>
  <c r="A675" i="28" s="1"/>
  <c r="A676" i="28"/>
  <c r="A677" i="28" s="1"/>
  <c r="A678" i="28" s="1"/>
  <c r="A679" i="28" s="1"/>
  <c r="A680" i="28" s="1"/>
  <c r="A681" i="28" s="1"/>
  <c r="A682" i="28" s="1"/>
  <c r="A683" i="28" s="1"/>
  <c r="A684" i="28" s="1"/>
  <c r="A685" i="28"/>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D3" i="28"/>
  <c r="C3" i="28"/>
  <c r="A3" i="28"/>
  <c r="D2" i="28"/>
  <c r="C2" i="28"/>
  <c r="D67" i="27"/>
  <c r="C67" i="27"/>
  <c r="D66" i="27"/>
  <c r="D63" i="27"/>
  <c r="D62" i="27"/>
  <c r="C62" i="27"/>
  <c r="D61" i="27"/>
  <c r="C61" i="27"/>
  <c r="D60" i="27"/>
  <c r="C60" i="27"/>
  <c r="D59" i="27"/>
  <c r="D58" i="27"/>
  <c r="D57" i="27"/>
  <c r="D56" i="27"/>
  <c r="D55" i="27"/>
  <c r="D52" i="27"/>
  <c r="C52" i="27"/>
  <c r="D51" i="27"/>
  <c r="C51" i="27"/>
  <c r="D50" i="27"/>
  <c r="C50" i="27"/>
  <c r="D49" i="27"/>
  <c r="C49" i="27"/>
  <c r="D48" i="27"/>
  <c r="C48" i="27"/>
  <c r="D47" i="27"/>
  <c r="C47" i="27"/>
  <c r="D46" i="27"/>
  <c r="C46" i="27"/>
  <c r="D45" i="27"/>
  <c r="C45" i="27"/>
  <c r="D44" i="27"/>
  <c r="C44" i="27"/>
  <c r="D42" i="27"/>
  <c r="C42" i="27"/>
  <c r="D41" i="27"/>
  <c r="C41" i="27"/>
  <c r="D40" i="27"/>
  <c r="C40" i="27"/>
  <c r="D39" i="27"/>
  <c r="C39" i="27"/>
  <c r="D38" i="27"/>
  <c r="C38" i="27"/>
  <c r="D34" i="27"/>
  <c r="C34" i="27"/>
  <c r="D33" i="27"/>
  <c r="D32" i="27"/>
  <c r="C32" i="27"/>
  <c r="D31" i="27"/>
  <c r="C31" i="27"/>
  <c r="D30" i="27"/>
  <c r="C30" i="27"/>
  <c r="D29" i="27"/>
  <c r="D28" i="27"/>
  <c r="D27" i="27"/>
  <c r="D26" i="27"/>
  <c r="D24" i="27"/>
  <c r="C24" i="27"/>
  <c r="D23" i="27"/>
  <c r="D22" i="27"/>
  <c r="D21" i="27"/>
  <c r="D20" i="27"/>
  <c r="C20" i="27"/>
  <c r="D19" i="27"/>
  <c r="C19" i="27"/>
  <c r="D18" i="27"/>
  <c r="D17" i="27"/>
  <c r="C17" i="27"/>
  <c r="D16" i="27"/>
  <c r="D15" i="27"/>
  <c r="D14" i="27"/>
  <c r="D12" i="27"/>
  <c r="D11" i="27"/>
  <c r="D10" i="27"/>
  <c r="C10" i="27"/>
  <c r="D9" i="27"/>
  <c r="C9" i="27"/>
  <c r="D8" i="27"/>
  <c r="C8" i="27"/>
  <c r="D7" i="27"/>
  <c r="C7" i="27"/>
  <c r="D6" i="27"/>
  <c r="C6" i="27"/>
  <c r="D285" i="26"/>
  <c r="D284" i="26"/>
  <c r="D283" i="26"/>
  <c r="D282" i="26"/>
  <c r="D281" i="26"/>
  <c r="D280" i="26"/>
  <c r="D279" i="26"/>
  <c r="D278" i="26"/>
  <c r="D277" i="26"/>
  <c r="D276" i="26"/>
  <c r="D275" i="26"/>
  <c r="D274" i="26"/>
  <c r="D273" i="26"/>
  <c r="D272" i="26"/>
  <c r="D271" i="26"/>
  <c r="D270" i="26"/>
  <c r="D269" i="26"/>
  <c r="D268" i="26"/>
  <c r="D267" i="26"/>
  <c r="D266" i="26"/>
  <c r="D265" i="26"/>
  <c r="D264" i="26"/>
  <c r="D263" i="26"/>
  <c r="D262" i="26"/>
  <c r="D261" i="26"/>
  <c r="D260" i="26"/>
  <c r="D259" i="26"/>
  <c r="D258" i="26"/>
  <c r="D257" i="26"/>
  <c r="D256" i="26"/>
  <c r="D255" i="26"/>
  <c r="D254" i="26"/>
  <c r="D253" i="26"/>
  <c r="D252" i="26"/>
  <c r="D251" i="26"/>
  <c r="D250" i="26"/>
  <c r="D249" i="26"/>
  <c r="D248" i="26"/>
  <c r="D247" i="26"/>
  <c r="D246" i="26"/>
  <c r="D245" i="26"/>
  <c r="D244" i="26"/>
  <c r="D243" i="26"/>
  <c r="D242" i="26"/>
  <c r="D241" i="26"/>
  <c r="D240" i="26"/>
  <c r="D239" i="26"/>
  <c r="D238" i="26"/>
  <c r="D237" i="26"/>
  <c r="D236" i="26"/>
  <c r="D235" i="26"/>
  <c r="D234" i="26"/>
  <c r="D233" i="26"/>
  <c r="D232" i="26"/>
  <c r="D231" i="26"/>
  <c r="D230" i="26"/>
  <c r="D229" i="26"/>
  <c r="D228" i="26"/>
  <c r="D227" i="26"/>
  <c r="D226" i="26"/>
  <c r="D225" i="26"/>
  <c r="D224" i="26"/>
  <c r="D223" i="26"/>
  <c r="D222" i="26"/>
  <c r="D221" i="26"/>
  <c r="D220" i="26"/>
  <c r="D219" i="26"/>
  <c r="D218" i="26"/>
  <c r="D217" i="26"/>
  <c r="D216" i="26"/>
  <c r="D215" i="26"/>
  <c r="D214" i="26"/>
  <c r="D213" i="26"/>
  <c r="D212" i="26"/>
  <c r="D211" i="26"/>
  <c r="D210" i="26"/>
  <c r="D209" i="26"/>
  <c r="D208" i="26"/>
  <c r="D207" i="26"/>
  <c r="D206" i="26"/>
  <c r="D205" i="26"/>
  <c r="D204" i="26"/>
  <c r="D203" i="26"/>
  <c r="D202" i="26"/>
  <c r="D201" i="26"/>
  <c r="D200" i="26"/>
  <c r="D199" i="26"/>
  <c r="D198" i="26"/>
  <c r="D197" i="26"/>
  <c r="D196" i="26"/>
  <c r="D195" i="26"/>
  <c r="D194" i="26"/>
  <c r="D193" i="26"/>
  <c r="D192" i="26"/>
  <c r="D191" i="26"/>
  <c r="D190" i="26"/>
  <c r="D189" i="26"/>
  <c r="D188" i="26"/>
  <c r="D187" i="26"/>
  <c r="D186" i="26"/>
  <c r="D185" i="26"/>
  <c r="D184" i="26"/>
  <c r="D183" i="26"/>
  <c r="D182" i="26"/>
  <c r="D181" i="26"/>
  <c r="D180" i="26"/>
  <c r="D179" i="26"/>
  <c r="D178" i="26"/>
  <c r="D177" i="26"/>
  <c r="D176" i="26"/>
  <c r="D175" i="26"/>
  <c r="D174" i="26"/>
  <c r="D173" i="26"/>
  <c r="D172" i="26"/>
  <c r="D171" i="26"/>
  <c r="D170" i="26"/>
  <c r="D169" i="26"/>
  <c r="D168" i="26"/>
  <c r="D167" i="26"/>
  <c r="D166" i="26"/>
  <c r="D165" i="26"/>
  <c r="D164" i="26"/>
  <c r="D163" i="26"/>
  <c r="D162" i="26"/>
  <c r="D161" i="26"/>
  <c r="D160" i="26"/>
  <c r="D159" i="26"/>
  <c r="D158" i="26"/>
  <c r="D157" i="26"/>
  <c r="D156" i="26"/>
  <c r="D155" i="26"/>
  <c r="D154" i="26"/>
  <c r="D153" i="26"/>
  <c r="D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8" i="26"/>
  <c r="C68" i="26"/>
  <c r="D67" i="26"/>
  <c r="C67" i="26"/>
  <c r="D64" i="26"/>
  <c r="C64"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4" i="26"/>
  <c r="C24" i="26"/>
  <c r="D23" i="26"/>
  <c r="C23" i="26"/>
  <c r="D22" i="26"/>
  <c r="C22" i="26"/>
  <c r="D21" i="26"/>
  <c r="C21" i="26"/>
  <c r="D20" i="26"/>
  <c r="C20" i="26"/>
  <c r="D19" i="26"/>
  <c r="C19" i="26"/>
  <c r="D18" i="26"/>
  <c r="C18" i="26"/>
  <c r="D14" i="26"/>
  <c r="C14" i="26"/>
  <c r="D13" i="26"/>
  <c r="C13" i="26"/>
  <c r="D12" i="26"/>
  <c r="C12" i="26"/>
  <c r="D11" i="26"/>
  <c r="C11" i="26"/>
  <c r="D10" i="26"/>
  <c r="C10" i="26"/>
  <c r="D9" i="26"/>
  <c r="C9" i="26"/>
  <c r="D8" i="26"/>
  <c r="C8" i="26"/>
  <c r="D7" i="26"/>
  <c r="C7" i="26"/>
  <c r="D6" i="26"/>
  <c r="C6" i="26"/>
  <c r="D5" i="26"/>
  <c r="C5" i="26"/>
  <c r="D1063" i="18"/>
  <c r="C1063" i="18"/>
  <c r="D1062" i="18"/>
  <c r="C1062" i="18"/>
  <c r="D1061" i="18"/>
  <c r="C1061" i="18"/>
  <c r="D1060" i="18"/>
  <c r="C1060" i="18"/>
  <c r="D1059" i="18"/>
  <c r="C1059" i="18"/>
  <c r="D1058" i="18"/>
  <c r="C1058" i="18"/>
  <c r="D1057" i="18"/>
  <c r="C1057" i="18"/>
  <c r="D1056" i="18"/>
  <c r="C1056" i="18"/>
  <c r="D1055" i="18"/>
  <c r="C1055" i="18"/>
  <c r="D1054" i="18"/>
  <c r="C1054" i="18"/>
  <c r="D1053" i="18"/>
  <c r="C1053" i="18"/>
  <c r="D1052" i="18"/>
  <c r="C1052" i="18"/>
  <c r="D1051" i="18"/>
  <c r="C1051" i="18"/>
  <c r="D1050" i="18"/>
  <c r="C1050" i="18"/>
  <c r="D1049" i="18"/>
  <c r="C1049" i="18"/>
  <c r="D1048" i="18"/>
  <c r="C1048" i="18"/>
  <c r="D1047" i="18"/>
  <c r="C1047" i="18"/>
  <c r="D1046" i="18"/>
  <c r="C1046" i="18"/>
  <c r="D1045" i="18"/>
  <c r="C1045" i="18"/>
  <c r="D1044" i="18"/>
  <c r="C1044" i="18"/>
  <c r="D1043" i="18"/>
  <c r="C1043" i="18"/>
  <c r="D1042" i="18"/>
  <c r="C1042" i="18"/>
  <c r="D1041" i="18"/>
  <c r="C1041" i="18"/>
  <c r="D1040" i="18"/>
  <c r="C1040" i="18"/>
  <c r="D1039" i="18"/>
  <c r="C1039" i="18"/>
  <c r="D1038" i="18"/>
  <c r="C1038" i="18"/>
  <c r="D1037" i="18"/>
  <c r="C1037" i="18"/>
  <c r="D1036" i="18"/>
  <c r="C1036" i="18"/>
  <c r="D1035" i="18"/>
  <c r="C1035" i="18"/>
  <c r="D1034" i="18"/>
  <c r="C1034" i="18"/>
  <c r="D1033" i="18"/>
  <c r="C1033" i="18"/>
  <c r="D1032" i="18"/>
  <c r="C1032" i="18"/>
  <c r="D1031" i="18"/>
  <c r="C1031" i="18"/>
  <c r="D1030" i="18"/>
  <c r="C1030" i="18"/>
  <c r="D1029" i="18"/>
  <c r="C1029" i="18"/>
  <c r="D1028" i="18"/>
  <c r="C1028" i="18"/>
  <c r="D1027" i="18"/>
  <c r="C1027" i="18"/>
  <c r="D1026" i="18"/>
  <c r="C1026" i="18"/>
  <c r="D1025" i="18"/>
  <c r="C1025" i="18"/>
  <c r="D1024" i="18"/>
  <c r="C1024" i="18"/>
  <c r="D1023" i="18"/>
  <c r="C1023" i="18"/>
  <c r="D1022" i="18"/>
  <c r="C1022" i="18"/>
  <c r="D1021" i="18"/>
  <c r="C1021" i="18"/>
  <c r="D1020" i="18"/>
  <c r="C1020" i="18"/>
  <c r="D1019" i="18"/>
  <c r="C1019" i="18"/>
  <c r="D1018" i="18"/>
  <c r="C1018" i="18"/>
  <c r="D1017" i="18"/>
  <c r="C1017" i="18"/>
  <c r="D1016" i="18"/>
  <c r="C1016" i="18"/>
  <c r="D1015" i="18"/>
  <c r="C1015" i="18"/>
  <c r="D1014" i="18"/>
  <c r="C1014" i="18"/>
  <c r="D1013" i="18"/>
  <c r="C1013" i="18"/>
  <c r="D1012" i="18"/>
  <c r="C1012" i="18"/>
  <c r="D1011" i="18"/>
  <c r="C1011" i="18"/>
  <c r="D1010" i="18"/>
  <c r="C1010" i="18"/>
  <c r="D1009" i="18"/>
  <c r="C1009" i="18"/>
  <c r="D1008" i="18"/>
  <c r="C1008" i="18"/>
  <c r="D1007" i="18"/>
  <c r="C1007" i="18"/>
  <c r="D1006" i="18"/>
  <c r="C1006" i="18"/>
  <c r="D1005" i="18"/>
  <c r="C1005" i="18"/>
  <c r="D1004" i="18"/>
  <c r="C1004" i="18"/>
  <c r="D1003" i="18"/>
  <c r="C1003" i="18"/>
  <c r="D1002" i="18"/>
  <c r="C1002" i="18"/>
  <c r="D1001" i="18"/>
  <c r="C1001" i="18"/>
  <c r="D1000" i="18"/>
  <c r="C1000" i="18"/>
  <c r="D999" i="18"/>
  <c r="C999" i="18"/>
  <c r="D998" i="18"/>
  <c r="C998" i="18"/>
  <c r="D997" i="18"/>
  <c r="C997" i="18"/>
  <c r="D996" i="18"/>
  <c r="C996" i="18"/>
  <c r="D995" i="18"/>
  <c r="C995" i="18"/>
  <c r="D994" i="18"/>
  <c r="C994" i="18"/>
  <c r="D993" i="18"/>
  <c r="C993" i="18"/>
  <c r="D992" i="18"/>
  <c r="C992" i="18"/>
  <c r="D991" i="18"/>
  <c r="C991" i="18"/>
  <c r="D990" i="18"/>
  <c r="C990" i="18"/>
  <c r="D989" i="18"/>
  <c r="C989" i="18"/>
  <c r="D988" i="18"/>
  <c r="C988" i="18"/>
  <c r="D987" i="18"/>
  <c r="C987" i="18"/>
  <c r="D986" i="18"/>
  <c r="C986" i="18"/>
  <c r="D985" i="18"/>
  <c r="C985" i="18"/>
  <c r="D984" i="18"/>
  <c r="C984" i="18"/>
  <c r="D983" i="18"/>
  <c r="C983" i="18"/>
  <c r="D982" i="18"/>
  <c r="C982" i="18"/>
  <c r="D981" i="18"/>
  <c r="C981" i="18"/>
  <c r="D980" i="18"/>
  <c r="C980" i="18"/>
  <c r="D979" i="18"/>
  <c r="C979" i="18"/>
  <c r="D978" i="18"/>
  <c r="C978" i="18"/>
  <c r="D977" i="18"/>
  <c r="C977" i="18"/>
  <c r="D976" i="18"/>
  <c r="C976" i="18"/>
  <c r="D975" i="18"/>
  <c r="C975" i="18"/>
  <c r="D974" i="18"/>
  <c r="C974" i="18"/>
  <c r="D973" i="18"/>
  <c r="C973" i="18"/>
  <c r="D972" i="18"/>
  <c r="C972" i="18"/>
  <c r="D971" i="18"/>
  <c r="C971" i="18"/>
  <c r="D970" i="18"/>
  <c r="C970" i="18"/>
  <c r="D969" i="18"/>
  <c r="C969" i="18"/>
  <c r="D968" i="18"/>
  <c r="C968" i="18"/>
  <c r="D967" i="18"/>
  <c r="C967" i="18"/>
  <c r="D966" i="18"/>
  <c r="C966" i="18"/>
  <c r="D965" i="18"/>
  <c r="C965" i="18"/>
  <c r="D964" i="18"/>
  <c r="C964" i="18"/>
  <c r="D963" i="18"/>
  <c r="C963" i="18"/>
  <c r="D962" i="18"/>
  <c r="C962" i="18"/>
  <c r="D961" i="18"/>
  <c r="C961" i="18"/>
  <c r="D960" i="18"/>
  <c r="C960" i="18"/>
  <c r="D959" i="18"/>
  <c r="C959" i="18"/>
  <c r="D958" i="18"/>
  <c r="C958" i="18"/>
  <c r="D957" i="18"/>
  <c r="C957" i="18"/>
  <c r="D956" i="18"/>
  <c r="C956" i="18"/>
  <c r="D955" i="18"/>
  <c r="C955" i="18"/>
  <c r="D954" i="18"/>
  <c r="C954" i="18"/>
  <c r="D953" i="18"/>
  <c r="C953" i="18"/>
  <c r="D952" i="18"/>
  <c r="C952" i="18"/>
  <c r="D951" i="18"/>
  <c r="C951" i="18"/>
  <c r="D950" i="18"/>
  <c r="C950" i="18"/>
  <c r="D949" i="18"/>
  <c r="C949" i="18"/>
  <c r="D948" i="18"/>
  <c r="C948" i="18"/>
  <c r="D947" i="18"/>
  <c r="C947" i="18"/>
  <c r="D946" i="18"/>
  <c r="C946" i="18"/>
  <c r="D945" i="18"/>
  <c r="C945" i="18"/>
  <c r="D944" i="18"/>
  <c r="C944" i="18"/>
  <c r="D943" i="18"/>
  <c r="C943" i="18"/>
  <c r="D942" i="18"/>
  <c r="C942" i="18"/>
  <c r="D941" i="18"/>
  <c r="C941" i="18"/>
  <c r="D940" i="18"/>
  <c r="C940" i="18"/>
  <c r="D939" i="18"/>
  <c r="C939" i="18"/>
  <c r="D938" i="18"/>
  <c r="C938" i="18"/>
  <c r="D937" i="18"/>
  <c r="C937" i="18"/>
  <c r="D936" i="18"/>
  <c r="C936" i="18"/>
  <c r="D935" i="18"/>
  <c r="C935" i="18"/>
  <c r="D934" i="18"/>
  <c r="C934" i="18"/>
  <c r="D933" i="18"/>
  <c r="C933" i="18"/>
  <c r="D932" i="18"/>
  <c r="C932" i="18"/>
  <c r="D931" i="18"/>
  <c r="C931" i="18"/>
  <c r="D930" i="18"/>
  <c r="C930" i="18"/>
  <c r="D929" i="18"/>
  <c r="C929" i="18"/>
  <c r="D928" i="18"/>
  <c r="C928" i="18"/>
  <c r="D927" i="18"/>
  <c r="C927" i="18"/>
  <c r="D926" i="18"/>
  <c r="C926" i="18"/>
  <c r="D925" i="18"/>
  <c r="C925" i="18"/>
  <c r="D924" i="18"/>
  <c r="C924" i="18"/>
  <c r="D923" i="18"/>
  <c r="C923" i="18"/>
  <c r="D922" i="18"/>
  <c r="C922" i="18"/>
  <c r="D921" i="18"/>
  <c r="C921" i="18"/>
  <c r="D920" i="18"/>
  <c r="C920" i="18"/>
  <c r="D919" i="18"/>
  <c r="C919" i="18"/>
  <c r="D918" i="18"/>
  <c r="C918" i="18"/>
  <c r="D917" i="18"/>
  <c r="C917" i="18"/>
  <c r="D916" i="18"/>
  <c r="C916" i="18"/>
  <c r="D915" i="18"/>
  <c r="C915" i="18"/>
  <c r="D914" i="18"/>
  <c r="C914" i="18"/>
  <c r="D913" i="18"/>
  <c r="C913" i="18"/>
  <c r="D912" i="18"/>
  <c r="C912" i="18"/>
  <c r="D911" i="18"/>
  <c r="C911" i="18"/>
  <c r="D910" i="18"/>
  <c r="C910" i="18"/>
  <c r="D909" i="18"/>
  <c r="C909" i="18"/>
  <c r="D908" i="18"/>
  <c r="C908" i="18"/>
  <c r="D907" i="18"/>
  <c r="C907" i="18"/>
  <c r="D906" i="18"/>
  <c r="C906" i="18"/>
  <c r="D905" i="18"/>
  <c r="C905" i="18"/>
  <c r="D904" i="18"/>
  <c r="C904" i="18"/>
  <c r="D903" i="18"/>
  <c r="C903" i="18"/>
  <c r="D902" i="18"/>
  <c r="C902" i="18"/>
  <c r="D901" i="18"/>
  <c r="C901" i="18"/>
  <c r="D900" i="18"/>
  <c r="C900" i="18"/>
  <c r="D899" i="18"/>
  <c r="C899" i="18"/>
  <c r="D898" i="18"/>
  <c r="C898" i="18"/>
  <c r="D897" i="18"/>
  <c r="C897" i="18"/>
  <c r="D896" i="18"/>
  <c r="C896" i="18"/>
  <c r="D895" i="18"/>
  <c r="C895" i="18"/>
  <c r="D894" i="18"/>
  <c r="C894" i="18"/>
  <c r="D893" i="18"/>
  <c r="C893" i="18"/>
  <c r="D892" i="18"/>
  <c r="C892" i="18"/>
  <c r="D891" i="18"/>
  <c r="C891" i="18"/>
  <c r="D890" i="18"/>
  <c r="C890" i="18"/>
  <c r="D889" i="18"/>
  <c r="C889" i="18"/>
  <c r="D888" i="18"/>
  <c r="C888" i="18"/>
  <c r="D887" i="18"/>
  <c r="C887" i="18"/>
  <c r="D886" i="18"/>
  <c r="C886" i="18"/>
  <c r="D885" i="18"/>
  <c r="C885" i="18"/>
  <c r="D884" i="18"/>
  <c r="C884" i="18"/>
  <c r="D883" i="18"/>
  <c r="C883" i="18"/>
  <c r="D882" i="18"/>
  <c r="C882" i="18"/>
  <c r="D881" i="18"/>
  <c r="C881" i="18"/>
  <c r="D880" i="18"/>
  <c r="C880" i="18"/>
  <c r="D879" i="18"/>
  <c r="C879" i="18"/>
  <c r="D878" i="18"/>
  <c r="C878" i="18"/>
  <c r="D877" i="18"/>
  <c r="C877" i="18"/>
  <c r="D876" i="18"/>
  <c r="C876" i="18"/>
  <c r="D875" i="18"/>
  <c r="C875" i="18"/>
  <c r="D874" i="18"/>
  <c r="C874" i="18"/>
  <c r="D873" i="18"/>
  <c r="C873" i="18"/>
  <c r="D872" i="18"/>
  <c r="C872" i="18"/>
  <c r="D871" i="18"/>
  <c r="C871" i="18"/>
  <c r="D870" i="18"/>
  <c r="C870" i="18"/>
  <c r="D869" i="18"/>
  <c r="C869" i="18"/>
  <c r="D868" i="18"/>
  <c r="C868" i="18"/>
  <c r="D867" i="18"/>
  <c r="C867" i="18"/>
  <c r="D866" i="18"/>
  <c r="C866" i="18"/>
  <c r="D865" i="18"/>
  <c r="C865" i="18"/>
  <c r="D864" i="18"/>
  <c r="C864" i="18"/>
  <c r="D863" i="18"/>
  <c r="C863" i="18"/>
  <c r="D862" i="18"/>
  <c r="C862" i="18"/>
  <c r="D861" i="18"/>
  <c r="C861" i="18"/>
  <c r="D860" i="18"/>
  <c r="C860" i="18"/>
  <c r="D859" i="18"/>
  <c r="C859" i="18"/>
  <c r="D858" i="18"/>
  <c r="C858" i="18"/>
  <c r="D857" i="18"/>
  <c r="C857" i="18"/>
  <c r="D856" i="18"/>
  <c r="C856" i="18"/>
  <c r="D855" i="18"/>
  <c r="C855" i="18"/>
  <c r="D854" i="18"/>
  <c r="C854" i="18"/>
  <c r="D853" i="18"/>
  <c r="C853" i="18"/>
  <c r="D852" i="18"/>
  <c r="C852" i="18"/>
  <c r="D851" i="18"/>
  <c r="C851" i="18"/>
  <c r="D850" i="18"/>
  <c r="C850" i="18"/>
  <c r="D849" i="18"/>
  <c r="C849" i="18"/>
  <c r="D848" i="18"/>
  <c r="C848" i="18"/>
  <c r="D847" i="18"/>
  <c r="C847" i="18"/>
  <c r="D846" i="18"/>
  <c r="C846" i="18"/>
  <c r="D845" i="18"/>
  <c r="C845" i="18"/>
  <c r="D844" i="18"/>
  <c r="C844" i="18"/>
  <c r="D843" i="18"/>
  <c r="C843" i="18"/>
  <c r="D842" i="18"/>
  <c r="C842" i="18"/>
  <c r="D841" i="18"/>
  <c r="C841" i="18"/>
  <c r="D840" i="18"/>
  <c r="C840" i="18"/>
  <c r="D839" i="18"/>
  <c r="C839" i="18"/>
  <c r="D838" i="18"/>
  <c r="C838" i="18"/>
  <c r="D837" i="18"/>
  <c r="C837" i="18"/>
  <c r="D836" i="18"/>
  <c r="C836" i="18"/>
  <c r="D835" i="18"/>
  <c r="C835" i="18"/>
  <c r="D834" i="18"/>
  <c r="C834" i="18"/>
  <c r="D833" i="18"/>
  <c r="C833" i="18"/>
  <c r="D832" i="18"/>
  <c r="C832" i="18"/>
  <c r="D831" i="18"/>
  <c r="C831" i="18"/>
  <c r="D830" i="18"/>
  <c r="C830" i="18"/>
  <c r="D829" i="18"/>
  <c r="C829" i="18"/>
  <c r="D828" i="18"/>
  <c r="C828" i="18"/>
  <c r="D827" i="18"/>
  <c r="C827" i="18"/>
  <c r="D826" i="18"/>
  <c r="C826" i="18"/>
  <c r="D825" i="18"/>
  <c r="C825" i="18"/>
  <c r="D824" i="18"/>
  <c r="C824" i="18"/>
  <c r="D823" i="18"/>
  <c r="C823" i="18"/>
  <c r="D822" i="18"/>
  <c r="C822" i="18"/>
  <c r="D821" i="18"/>
  <c r="C821" i="18"/>
  <c r="D820" i="18"/>
  <c r="C820" i="18"/>
  <c r="D819" i="18"/>
  <c r="C819" i="18"/>
  <c r="D818" i="18"/>
  <c r="C818" i="18"/>
  <c r="D817" i="18"/>
  <c r="C817" i="18"/>
  <c r="D816" i="18"/>
  <c r="C816" i="18"/>
  <c r="D815" i="18"/>
  <c r="C815" i="18"/>
  <c r="D814" i="18"/>
  <c r="C814" i="18"/>
  <c r="D813" i="18"/>
  <c r="C813" i="18"/>
  <c r="D812" i="18"/>
  <c r="C812" i="18"/>
  <c r="D811" i="18"/>
  <c r="C811" i="18"/>
  <c r="D810" i="18"/>
  <c r="C810" i="18"/>
  <c r="D809" i="18"/>
  <c r="C809" i="18"/>
  <c r="D808" i="18"/>
  <c r="C808" i="18"/>
  <c r="D807" i="18"/>
  <c r="C807" i="18"/>
  <c r="D806" i="18"/>
  <c r="C806" i="18"/>
  <c r="D805" i="18"/>
  <c r="C805" i="18"/>
  <c r="D804" i="18"/>
  <c r="C804" i="18"/>
  <c r="D803" i="18"/>
  <c r="C803" i="18"/>
  <c r="D802" i="18"/>
  <c r="C802" i="18"/>
  <c r="D801" i="18"/>
  <c r="C801" i="18"/>
  <c r="D800" i="18"/>
  <c r="C800" i="18"/>
  <c r="D799" i="18"/>
  <c r="C799" i="18"/>
  <c r="D798" i="18"/>
  <c r="C798" i="18"/>
  <c r="D797" i="18"/>
  <c r="C797" i="18"/>
  <c r="D796" i="18"/>
  <c r="C796" i="18"/>
  <c r="D795" i="18"/>
  <c r="C795" i="18"/>
  <c r="D794" i="18"/>
  <c r="C794" i="18"/>
  <c r="D793" i="18"/>
  <c r="C793" i="18"/>
  <c r="D792" i="18"/>
  <c r="C792" i="18"/>
  <c r="D791" i="18"/>
  <c r="C791" i="18"/>
  <c r="D790" i="18"/>
  <c r="C790" i="18"/>
  <c r="D789" i="18"/>
  <c r="C789" i="18"/>
  <c r="D788" i="18"/>
  <c r="C788" i="18"/>
  <c r="D787" i="18"/>
  <c r="C787" i="18"/>
  <c r="D786" i="18"/>
  <c r="C786" i="18"/>
  <c r="D785" i="18"/>
  <c r="C785" i="18"/>
  <c r="D784" i="18"/>
  <c r="C784" i="18"/>
  <c r="D783" i="18"/>
  <c r="C783" i="18"/>
  <c r="D782" i="18"/>
  <c r="C782" i="18"/>
  <c r="D781" i="18"/>
  <c r="C781" i="18"/>
  <c r="D780" i="18"/>
  <c r="C780" i="18"/>
  <c r="D779" i="18"/>
  <c r="C779" i="18"/>
  <c r="D778" i="18"/>
  <c r="C778" i="18"/>
  <c r="D777" i="18"/>
  <c r="C777" i="18"/>
  <c r="D776" i="18"/>
  <c r="C776" i="18"/>
  <c r="D775" i="18"/>
  <c r="C775" i="18"/>
  <c r="D774" i="18"/>
  <c r="C774" i="18"/>
  <c r="D773" i="18"/>
  <c r="C773" i="18"/>
  <c r="D772" i="18"/>
  <c r="C772" i="18"/>
  <c r="D771" i="18"/>
  <c r="C771" i="18"/>
  <c r="D770" i="18"/>
  <c r="C770" i="18"/>
  <c r="D769" i="18"/>
  <c r="C769" i="18"/>
  <c r="D768" i="18"/>
  <c r="C768" i="18"/>
  <c r="D767" i="18"/>
  <c r="C767" i="18"/>
  <c r="D766" i="18"/>
  <c r="C766" i="18"/>
  <c r="D765" i="18"/>
  <c r="C765" i="18"/>
  <c r="D764" i="18"/>
  <c r="C764" i="18"/>
  <c r="D763" i="18"/>
  <c r="C763" i="18"/>
  <c r="D762" i="18"/>
  <c r="C762" i="18"/>
  <c r="D761" i="18"/>
  <c r="C761" i="18"/>
  <c r="D760" i="18"/>
  <c r="C760" i="18"/>
  <c r="D759" i="18"/>
  <c r="C759" i="18"/>
  <c r="D758" i="18"/>
  <c r="C758" i="18"/>
  <c r="D757" i="18"/>
  <c r="C757" i="18"/>
  <c r="D756" i="18"/>
  <c r="C756" i="18"/>
  <c r="D755" i="18"/>
  <c r="C755" i="18"/>
  <c r="D754" i="18"/>
  <c r="C754" i="18"/>
  <c r="D753" i="18"/>
  <c r="C753" i="18"/>
  <c r="D752" i="18"/>
  <c r="C752" i="18"/>
  <c r="D751" i="18"/>
  <c r="C751" i="18"/>
  <c r="D750" i="18"/>
  <c r="C750" i="18"/>
  <c r="D749" i="18"/>
  <c r="C749" i="18"/>
  <c r="D748" i="18"/>
  <c r="C748" i="18"/>
  <c r="D747" i="18"/>
  <c r="C747" i="18"/>
  <c r="D746" i="18"/>
  <c r="C746" i="18"/>
  <c r="D745" i="18"/>
  <c r="C745" i="18"/>
  <c r="D744" i="18"/>
  <c r="C744" i="18"/>
  <c r="D743" i="18"/>
  <c r="C743" i="18"/>
  <c r="D742" i="18"/>
  <c r="C742" i="18"/>
  <c r="D741" i="18"/>
  <c r="C741" i="18"/>
  <c r="D740" i="18"/>
  <c r="C740" i="18"/>
  <c r="D739" i="18"/>
  <c r="C739" i="18"/>
  <c r="D738" i="18"/>
  <c r="C738" i="18"/>
  <c r="D737" i="18"/>
  <c r="C737" i="18"/>
  <c r="D736" i="18"/>
  <c r="C736" i="18"/>
  <c r="D735" i="18"/>
  <c r="C735" i="18"/>
  <c r="D734" i="18"/>
  <c r="C734" i="18"/>
  <c r="D733" i="18"/>
  <c r="C733" i="18"/>
  <c r="D732" i="18"/>
  <c r="C732" i="18"/>
  <c r="D731" i="18"/>
  <c r="C731" i="18"/>
  <c r="D730" i="18"/>
  <c r="C730" i="18"/>
  <c r="D729" i="18"/>
  <c r="C729" i="18"/>
  <c r="D728" i="18"/>
  <c r="C728" i="18"/>
  <c r="D727" i="18"/>
  <c r="C727" i="18"/>
  <c r="D726" i="18"/>
  <c r="C726" i="18"/>
  <c r="D725" i="18"/>
  <c r="C725" i="18"/>
  <c r="D724" i="18"/>
  <c r="C724" i="18"/>
  <c r="D723" i="18"/>
  <c r="C723" i="18"/>
  <c r="D722" i="18"/>
  <c r="C722" i="18"/>
  <c r="D721" i="18"/>
  <c r="C721" i="18"/>
  <c r="D720" i="18"/>
  <c r="C720" i="18"/>
  <c r="D719" i="18"/>
  <c r="C719" i="18"/>
  <c r="D718" i="18"/>
  <c r="C718" i="18"/>
  <c r="D717" i="18"/>
  <c r="C717" i="18"/>
  <c r="D716" i="18"/>
  <c r="C716" i="18"/>
  <c r="D715" i="18"/>
  <c r="C715" i="18"/>
  <c r="D714" i="18"/>
  <c r="C714" i="18"/>
  <c r="D713" i="18"/>
  <c r="C713" i="18"/>
  <c r="D712" i="18"/>
  <c r="C712" i="18"/>
  <c r="D711" i="18"/>
  <c r="C711" i="18"/>
  <c r="D710" i="18"/>
  <c r="C710" i="18"/>
  <c r="D709" i="18"/>
  <c r="C709" i="18"/>
  <c r="D708" i="18"/>
  <c r="C708" i="18"/>
  <c r="D707" i="18"/>
  <c r="C707" i="18"/>
  <c r="D706" i="18"/>
  <c r="C706" i="18"/>
  <c r="D705" i="18"/>
  <c r="C705" i="18"/>
  <c r="D704" i="18"/>
  <c r="C704" i="18"/>
  <c r="D703" i="18"/>
  <c r="C703" i="18"/>
  <c r="D702" i="18"/>
  <c r="C702" i="18"/>
  <c r="D701" i="18"/>
  <c r="C701" i="18"/>
  <c r="D700" i="18"/>
  <c r="C700" i="18"/>
  <c r="D699" i="18"/>
  <c r="C699" i="18"/>
  <c r="D698" i="18"/>
  <c r="C698" i="18"/>
  <c r="D697" i="18"/>
  <c r="C697" i="18"/>
  <c r="D696" i="18"/>
  <c r="C696" i="18"/>
  <c r="D695" i="18"/>
  <c r="C695" i="18"/>
  <c r="D694" i="18"/>
  <c r="C694" i="18"/>
  <c r="D693" i="18"/>
  <c r="C693" i="18"/>
  <c r="D692" i="18"/>
  <c r="C692" i="18"/>
  <c r="D691" i="18"/>
  <c r="C691" i="18"/>
  <c r="D690" i="18"/>
  <c r="C690" i="18"/>
  <c r="D689" i="18"/>
  <c r="C689" i="18"/>
  <c r="D688" i="18"/>
  <c r="C688" i="18"/>
  <c r="D687" i="18"/>
  <c r="C687" i="18"/>
  <c r="D686" i="18"/>
  <c r="C686" i="18"/>
  <c r="D685" i="18"/>
  <c r="C685" i="18"/>
  <c r="D684" i="18"/>
  <c r="C684" i="18"/>
  <c r="D683" i="18"/>
  <c r="C683" i="18"/>
  <c r="D682" i="18"/>
  <c r="C682" i="18"/>
  <c r="D681" i="18"/>
  <c r="C681" i="18"/>
  <c r="D680" i="18"/>
  <c r="C680" i="18"/>
  <c r="D679" i="18"/>
  <c r="C679" i="18"/>
  <c r="D678" i="18"/>
  <c r="C678" i="18"/>
  <c r="D677" i="18"/>
  <c r="C677" i="18"/>
  <c r="D676" i="18"/>
  <c r="C676" i="18"/>
  <c r="D675" i="18"/>
  <c r="C675" i="18"/>
  <c r="D674" i="18"/>
  <c r="C674" i="18"/>
  <c r="D673" i="18"/>
  <c r="C673" i="18"/>
  <c r="D672" i="18"/>
  <c r="C672" i="18"/>
  <c r="D671" i="18"/>
  <c r="C671" i="18"/>
  <c r="D670" i="18"/>
  <c r="C670" i="18"/>
  <c r="D669" i="18"/>
  <c r="C669" i="18"/>
  <c r="D668" i="18"/>
  <c r="C668" i="18"/>
  <c r="D667" i="18"/>
  <c r="C667" i="18"/>
  <c r="D666" i="18"/>
  <c r="C666" i="18"/>
  <c r="D665" i="18"/>
  <c r="C665" i="18"/>
  <c r="D664" i="18"/>
  <c r="C664" i="18"/>
  <c r="D663" i="18"/>
  <c r="C663" i="18"/>
  <c r="D662" i="18"/>
  <c r="C662" i="18"/>
  <c r="D661" i="18"/>
  <c r="C661" i="18"/>
  <c r="D660" i="18"/>
  <c r="C660" i="18"/>
  <c r="D659" i="18"/>
  <c r="C659" i="18"/>
  <c r="D658" i="18"/>
  <c r="C658" i="18"/>
  <c r="D657" i="18"/>
  <c r="C657" i="18"/>
  <c r="D656" i="18"/>
  <c r="C656" i="18"/>
  <c r="D655" i="18"/>
  <c r="C655" i="18"/>
  <c r="D654" i="18"/>
  <c r="C654" i="18"/>
  <c r="D653" i="18"/>
  <c r="C653" i="18"/>
  <c r="D652" i="18"/>
  <c r="C652" i="18"/>
  <c r="D651" i="18"/>
  <c r="C651" i="18"/>
  <c r="D650" i="18"/>
  <c r="C650" i="18"/>
  <c r="D649" i="18"/>
  <c r="C649" i="18"/>
  <c r="D648" i="18"/>
  <c r="C648" i="18"/>
  <c r="D647" i="18"/>
  <c r="C647" i="18"/>
  <c r="D646" i="18"/>
  <c r="C646" i="18"/>
  <c r="D645" i="18"/>
  <c r="C645" i="18"/>
  <c r="D644" i="18"/>
  <c r="C644" i="18"/>
  <c r="D643" i="18"/>
  <c r="C643" i="18"/>
  <c r="D642" i="18"/>
  <c r="C642" i="18"/>
  <c r="D641" i="18"/>
  <c r="C641" i="18"/>
  <c r="D640" i="18"/>
  <c r="C640" i="18"/>
  <c r="D639" i="18"/>
  <c r="C639" i="18"/>
  <c r="D638" i="18"/>
  <c r="C638" i="18"/>
  <c r="D637" i="18"/>
  <c r="C637" i="18"/>
  <c r="D636" i="18"/>
  <c r="C636" i="18"/>
  <c r="D635" i="18"/>
  <c r="C635" i="18"/>
  <c r="D634" i="18"/>
  <c r="C634" i="18"/>
  <c r="D633" i="18"/>
  <c r="C633" i="18"/>
  <c r="D632" i="18"/>
  <c r="C632" i="18"/>
  <c r="D631" i="18"/>
  <c r="C631" i="18"/>
  <c r="D630" i="18"/>
  <c r="C630" i="18"/>
  <c r="D629" i="18"/>
  <c r="C629" i="18"/>
  <c r="D628" i="18"/>
  <c r="C628" i="18"/>
  <c r="D627" i="18"/>
  <c r="C627" i="18"/>
  <c r="D626" i="18"/>
  <c r="C626" i="18"/>
  <c r="D625" i="18"/>
  <c r="C625" i="18"/>
  <c r="D624" i="18"/>
  <c r="C624" i="18"/>
  <c r="D623" i="18"/>
  <c r="C623" i="18"/>
  <c r="D622" i="18"/>
  <c r="C622" i="18"/>
  <c r="D621" i="18"/>
  <c r="C621" i="18"/>
  <c r="D620" i="18"/>
  <c r="C620" i="18"/>
  <c r="D619" i="18"/>
  <c r="C619" i="18"/>
  <c r="D618" i="18"/>
  <c r="C618" i="18"/>
  <c r="D617" i="18"/>
  <c r="C617" i="18"/>
  <c r="D616" i="18"/>
  <c r="C616" i="18"/>
  <c r="D615" i="18"/>
  <c r="C615" i="18"/>
  <c r="D614" i="18"/>
  <c r="C614" i="18"/>
  <c r="D613" i="18"/>
  <c r="C613" i="18"/>
  <c r="D612" i="18"/>
  <c r="C612" i="18"/>
  <c r="D611" i="18"/>
  <c r="C611" i="18"/>
  <c r="D610" i="18"/>
  <c r="C610" i="18"/>
  <c r="D609" i="18"/>
  <c r="C609" i="18"/>
  <c r="D608" i="18"/>
  <c r="C608" i="18"/>
  <c r="D607" i="18"/>
  <c r="C607" i="18"/>
  <c r="D606" i="18"/>
  <c r="C606" i="18"/>
  <c r="D605" i="18"/>
  <c r="C605" i="18"/>
  <c r="D604" i="18"/>
  <c r="C604" i="18"/>
  <c r="D603" i="18"/>
  <c r="C603" i="18"/>
  <c r="D602" i="18"/>
  <c r="C602" i="18"/>
  <c r="D601" i="18"/>
  <c r="C601" i="18"/>
  <c r="D600" i="18"/>
  <c r="C600" i="18"/>
  <c r="D599" i="18"/>
  <c r="C599" i="18"/>
  <c r="D598" i="18"/>
  <c r="C598" i="18"/>
  <c r="D597" i="18"/>
  <c r="C597" i="18"/>
  <c r="D596" i="18"/>
  <c r="C596" i="18"/>
  <c r="D595" i="18"/>
  <c r="C595" i="18"/>
  <c r="D594" i="18"/>
  <c r="C594" i="18"/>
  <c r="D593" i="18"/>
  <c r="C593" i="18"/>
  <c r="D592" i="18"/>
  <c r="C592" i="18"/>
  <c r="D591" i="18"/>
  <c r="C591" i="18"/>
  <c r="D590" i="18"/>
  <c r="C590" i="18"/>
  <c r="D589" i="18"/>
  <c r="C589" i="18"/>
  <c r="D588" i="18"/>
  <c r="C588" i="18"/>
  <c r="D587" i="18"/>
  <c r="C587" i="18"/>
  <c r="D586" i="18"/>
  <c r="C586" i="18"/>
  <c r="D585" i="18"/>
  <c r="C585" i="18"/>
  <c r="D584" i="18"/>
  <c r="C584" i="18"/>
  <c r="D583" i="18"/>
  <c r="C583" i="18"/>
  <c r="D582" i="18"/>
  <c r="C582" i="18"/>
  <c r="D581" i="18"/>
  <c r="C581" i="18"/>
  <c r="D580" i="18"/>
  <c r="C580" i="18"/>
  <c r="D579" i="18"/>
  <c r="C579" i="18"/>
  <c r="D578" i="18"/>
  <c r="C578" i="18"/>
  <c r="D577" i="18"/>
  <c r="C577" i="18"/>
  <c r="D576" i="18"/>
  <c r="C576" i="18"/>
  <c r="D575" i="18"/>
  <c r="C575" i="18"/>
  <c r="D574" i="18"/>
  <c r="C574" i="18"/>
  <c r="D573" i="18"/>
  <c r="C573" i="18"/>
  <c r="D572" i="18"/>
  <c r="C572" i="18"/>
  <c r="D571" i="18"/>
  <c r="C571" i="18"/>
  <c r="D570" i="18"/>
  <c r="C570" i="18"/>
  <c r="D569" i="18"/>
  <c r="C569" i="18"/>
  <c r="D568" i="18"/>
  <c r="C568" i="18"/>
  <c r="D567" i="18"/>
  <c r="C567" i="18"/>
  <c r="D566" i="18"/>
  <c r="C566" i="18"/>
  <c r="D565" i="18"/>
  <c r="C565" i="18"/>
  <c r="D564" i="18"/>
  <c r="C564" i="18"/>
  <c r="D563" i="18"/>
  <c r="C563" i="18"/>
  <c r="D562" i="18"/>
  <c r="C562" i="18"/>
  <c r="D561" i="18"/>
  <c r="C561" i="18"/>
  <c r="D560" i="18"/>
  <c r="C560" i="18"/>
  <c r="D559" i="18"/>
  <c r="C559" i="18"/>
  <c r="D558" i="18"/>
  <c r="C558" i="18"/>
  <c r="D557" i="18"/>
  <c r="C557" i="18"/>
  <c r="D556" i="18"/>
  <c r="C556" i="18"/>
  <c r="D555" i="18"/>
  <c r="C555" i="18"/>
  <c r="D554" i="18"/>
  <c r="C554" i="18"/>
  <c r="D553" i="18"/>
  <c r="C553" i="18"/>
  <c r="D552" i="18"/>
  <c r="C552" i="18"/>
  <c r="D551" i="18"/>
  <c r="C551" i="18"/>
  <c r="D550" i="18"/>
  <c r="C550" i="18"/>
  <c r="D549" i="18"/>
  <c r="C549" i="18"/>
  <c r="D548" i="18"/>
  <c r="C548" i="18"/>
  <c r="D547" i="18"/>
  <c r="C547" i="18"/>
  <c r="D546" i="18"/>
  <c r="C546" i="18"/>
  <c r="D545" i="18"/>
  <c r="C545" i="18"/>
  <c r="D544" i="18"/>
  <c r="C544" i="18"/>
  <c r="D543" i="18"/>
  <c r="C543" i="18"/>
  <c r="D542" i="18"/>
  <c r="C542" i="18"/>
  <c r="D541" i="18"/>
  <c r="C541" i="18"/>
  <c r="D540" i="18"/>
  <c r="C540" i="18"/>
  <c r="D539" i="18"/>
  <c r="C539" i="18"/>
  <c r="D538" i="18"/>
  <c r="C538" i="18"/>
  <c r="D537" i="18"/>
  <c r="C537" i="18"/>
  <c r="D536" i="18"/>
  <c r="C536" i="18"/>
  <c r="D535" i="18"/>
  <c r="C535" i="18"/>
  <c r="D534" i="18"/>
  <c r="C534" i="18"/>
  <c r="D533" i="18"/>
  <c r="C533" i="18"/>
  <c r="D532" i="18"/>
  <c r="C532" i="18"/>
  <c r="D531" i="18"/>
  <c r="C531" i="18"/>
  <c r="D530" i="18"/>
  <c r="C530" i="18"/>
  <c r="D529" i="18"/>
  <c r="C529" i="18"/>
  <c r="D528" i="18"/>
  <c r="C528" i="18"/>
  <c r="D527" i="18"/>
  <c r="C527" i="18"/>
  <c r="D526" i="18"/>
  <c r="C526" i="18"/>
  <c r="D525" i="18"/>
  <c r="C525" i="18"/>
  <c r="D524" i="18"/>
  <c r="C524" i="18"/>
  <c r="D523" i="18"/>
  <c r="C523" i="18"/>
  <c r="D522" i="18"/>
  <c r="C522" i="18"/>
  <c r="D521" i="18"/>
  <c r="C521" i="18"/>
  <c r="D520" i="18"/>
  <c r="C520" i="18"/>
  <c r="D519" i="18"/>
  <c r="C519" i="18"/>
  <c r="D518" i="18"/>
  <c r="C518" i="18"/>
  <c r="D517" i="18"/>
  <c r="C517" i="18"/>
  <c r="D516" i="18"/>
  <c r="C516" i="18"/>
  <c r="D515" i="18"/>
  <c r="C515" i="18"/>
  <c r="D514" i="18"/>
  <c r="C514" i="18"/>
  <c r="D513" i="18"/>
  <c r="C513" i="18"/>
  <c r="D512" i="18"/>
  <c r="C512" i="18"/>
  <c r="D511" i="18"/>
  <c r="C511" i="18"/>
  <c r="D510" i="18"/>
  <c r="C510" i="18"/>
  <c r="D509" i="18"/>
  <c r="C509" i="18"/>
  <c r="D508" i="18"/>
  <c r="C508" i="18"/>
  <c r="D507" i="18"/>
  <c r="C507" i="18"/>
  <c r="D506" i="18"/>
  <c r="C506" i="18"/>
  <c r="D505" i="18"/>
  <c r="C505" i="18"/>
  <c r="D504" i="18"/>
  <c r="C504" i="18"/>
  <c r="D503" i="18"/>
  <c r="C503" i="18"/>
  <c r="D502" i="18"/>
  <c r="C502" i="18"/>
  <c r="D501" i="18"/>
  <c r="C501" i="18"/>
  <c r="D500" i="18"/>
  <c r="C500" i="18"/>
  <c r="D499" i="18"/>
  <c r="C499" i="18"/>
  <c r="D498" i="18"/>
  <c r="C498" i="18"/>
  <c r="D497" i="18"/>
  <c r="C497" i="18"/>
  <c r="D496" i="18"/>
  <c r="C496" i="18"/>
  <c r="D495" i="18"/>
  <c r="C495" i="18"/>
  <c r="D494" i="18"/>
  <c r="C494" i="18"/>
  <c r="D493" i="18"/>
  <c r="C493" i="18"/>
  <c r="D492" i="18"/>
  <c r="C492" i="18"/>
  <c r="D491" i="18"/>
  <c r="C491" i="18"/>
  <c r="D490" i="18"/>
  <c r="C490" i="18"/>
  <c r="D489" i="18"/>
  <c r="C489" i="18"/>
  <c r="D488" i="18"/>
  <c r="C488" i="18"/>
  <c r="D487" i="18"/>
  <c r="C487" i="18"/>
  <c r="D486" i="18"/>
  <c r="C486" i="18"/>
  <c r="D485" i="18"/>
  <c r="C485" i="18"/>
  <c r="D484" i="18"/>
  <c r="C484" i="18"/>
  <c r="D483" i="18"/>
  <c r="C483" i="18"/>
  <c r="D482" i="18"/>
  <c r="C482" i="18"/>
  <c r="D481" i="18"/>
  <c r="C481" i="18"/>
  <c r="D480" i="18"/>
  <c r="C480" i="18"/>
  <c r="D479" i="18"/>
  <c r="C479" i="18"/>
  <c r="D478" i="18"/>
  <c r="C478" i="18"/>
  <c r="D477" i="18"/>
  <c r="C477" i="18"/>
  <c r="D476" i="18"/>
  <c r="C476" i="18"/>
  <c r="D475" i="18"/>
  <c r="C475" i="18"/>
  <c r="D474" i="18"/>
  <c r="C474" i="18"/>
  <c r="D473" i="18"/>
  <c r="C473" i="18"/>
  <c r="D472" i="18"/>
  <c r="C472" i="18"/>
  <c r="D471" i="18"/>
  <c r="C471" i="18"/>
  <c r="D470" i="18"/>
  <c r="C470" i="18"/>
  <c r="D469" i="18"/>
  <c r="C469" i="18"/>
  <c r="D468" i="18"/>
  <c r="C468" i="18"/>
  <c r="D467" i="18"/>
  <c r="C467" i="18"/>
  <c r="D466" i="18"/>
  <c r="C466" i="18"/>
  <c r="D465" i="18"/>
  <c r="C465" i="18"/>
  <c r="D464" i="18"/>
  <c r="C464" i="18"/>
  <c r="D463" i="18"/>
  <c r="C463" i="18"/>
  <c r="D462" i="18"/>
  <c r="C462" i="18"/>
  <c r="D461" i="18"/>
  <c r="C461" i="18"/>
  <c r="D460" i="18"/>
  <c r="C460" i="18"/>
  <c r="D459" i="18"/>
  <c r="C459" i="18"/>
  <c r="D458" i="18"/>
  <c r="C458" i="18"/>
  <c r="D457" i="18"/>
  <c r="C457" i="18"/>
  <c r="D456" i="18"/>
  <c r="C456" i="18"/>
  <c r="D455" i="18"/>
  <c r="C455" i="18"/>
  <c r="D454" i="18"/>
  <c r="C454" i="18"/>
  <c r="D453" i="18"/>
  <c r="C453" i="18"/>
  <c r="D452" i="18"/>
  <c r="C452" i="18"/>
  <c r="D451" i="18"/>
  <c r="C451" i="18"/>
  <c r="D450" i="18"/>
  <c r="C450" i="18"/>
  <c r="D449" i="18"/>
  <c r="C449" i="18"/>
  <c r="D448" i="18"/>
  <c r="C448" i="18"/>
  <c r="D447" i="18"/>
  <c r="C447" i="18"/>
  <c r="D446" i="18"/>
  <c r="C446" i="18"/>
  <c r="D445" i="18"/>
  <c r="C445" i="18"/>
  <c r="D444" i="18"/>
  <c r="C444" i="18"/>
  <c r="D443" i="18"/>
  <c r="C443" i="18"/>
  <c r="D442" i="18"/>
  <c r="C442" i="18"/>
  <c r="D441" i="18"/>
  <c r="C441" i="18"/>
  <c r="D440" i="18"/>
  <c r="C440" i="18"/>
  <c r="D439" i="18"/>
  <c r="C439" i="18"/>
  <c r="D438" i="18"/>
  <c r="C438" i="18"/>
  <c r="D437" i="18"/>
  <c r="C437" i="18"/>
  <c r="D436" i="18"/>
  <c r="C436" i="18"/>
  <c r="D435" i="18"/>
  <c r="C435" i="18"/>
  <c r="D434" i="18"/>
  <c r="C434" i="18"/>
  <c r="D433" i="18"/>
  <c r="C433" i="18"/>
  <c r="D432" i="18"/>
  <c r="C432" i="18"/>
  <c r="D431" i="18"/>
  <c r="C431" i="18"/>
  <c r="D430" i="18"/>
  <c r="C430" i="18"/>
  <c r="D429" i="18"/>
  <c r="C429" i="18"/>
  <c r="D428" i="18"/>
  <c r="C428" i="18"/>
  <c r="D427" i="18"/>
  <c r="C427" i="18"/>
  <c r="D426" i="18"/>
  <c r="C426" i="18"/>
  <c r="D425" i="18"/>
  <c r="C425" i="18"/>
  <c r="D424" i="18"/>
  <c r="C424" i="18"/>
  <c r="D423" i="18"/>
  <c r="C423" i="18"/>
  <c r="D422" i="18"/>
  <c r="C422" i="18"/>
  <c r="D421" i="18"/>
  <c r="C421" i="18"/>
  <c r="D420" i="18"/>
  <c r="C420" i="18"/>
  <c r="D419" i="18"/>
  <c r="C419" i="18"/>
  <c r="D418" i="18"/>
  <c r="C418" i="18"/>
  <c r="D417" i="18"/>
  <c r="C417" i="18"/>
  <c r="D416" i="18"/>
  <c r="C416" i="18"/>
  <c r="D415" i="18"/>
  <c r="C415" i="18"/>
  <c r="D414" i="18"/>
  <c r="C414" i="18"/>
  <c r="D413" i="18"/>
  <c r="C413" i="18"/>
  <c r="D412" i="18"/>
  <c r="C412" i="18"/>
  <c r="D411" i="18"/>
  <c r="C411" i="18"/>
  <c r="D410" i="18"/>
  <c r="C410" i="18"/>
  <c r="D409" i="18"/>
  <c r="C409" i="18"/>
  <c r="D408" i="18"/>
  <c r="C408" i="18"/>
  <c r="D407" i="18"/>
  <c r="C407" i="18"/>
  <c r="D406" i="18"/>
  <c r="C406" i="18"/>
  <c r="D405" i="18"/>
  <c r="C405" i="18"/>
  <c r="D404" i="18"/>
  <c r="C404" i="18"/>
  <c r="D403" i="18"/>
  <c r="C403" i="18"/>
  <c r="D402" i="18"/>
  <c r="C402" i="18"/>
  <c r="D401" i="18"/>
  <c r="C401" i="18"/>
  <c r="D400" i="18"/>
  <c r="C400" i="18"/>
  <c r="D399" i="18"/>
  <c r="C399" i="18"/>
  <c r="D398" i="18"/>
  <c r="C398" i="18"/>
  <c r="D397" i="18"/>
  <c r="C397" i="18"/>
  <c r="D396" i="18"/>
  <c r="C396" i="18"/>
  <c r="D395" i="18"/>
  <c r="C395" i="18"/>
  <c r="D394" i="18"/>
  <c r="C394" i="18"/>
  <c r="D393" i="18"/>
  <c r="C393" i="18"/>
  <c r="D392" i="18"/>
  <c r="C392" i="18"/>
  <c r="D391" i="18"/>
  <c r="C391" i="18"/>
  <c r="D390" i="18"/>
  <c r="C390" i="18"/>
  <c r="D389" i="18"/>
  <c r="C389" i="18"/>
  <c r="D388" i="18"/>
  <c r="C388" i="18"/>
  <c r="D387" i="18"/>
  <c r="C387" i="18"/>
  <c r="D386" i="18"/>
  <c r="C386" i="18"/>
  <c r="D385" i="18"/>
  <c r="C385" i="18"/>
  <c r="D384" i="18"/>
  <c r="C384" i="18"/>
  <c r="D383" i="18"/>
  <c r="C383" i="18"/>
  <c r="D382" i="18"/>
  <c r="C382" i="18"/>
  <c r="D381" i="18"/>
  <c r="C381" i="18"/>
  <c r="D380" i="18"/>
  <c r="C380" i="18"/>
  <c r="D379" i="18"/>
  <c r="C379" i="18"/>
  <c r="D378" i="18"/>
  <c r="C378" i="18"/>
  <c r="D377" i="18"/>
  <c r="C377" i="18"/>
  <c r="D376" i="18"/>
  <c r="C376" i="18"/>
  <c r="D375" i="18"/>
  <c r="C375" i="18"/>
  <c r="D374" i="18"/>
  <c r="C374" i="18"/>
  <c r="D373" i="18"/>
  <c r="C373" i="18"/>
  <c r="D372" i="18"/>
  <c r="C372" i="18"/>
  <c r="D371" i="18"/>
  <c r="C371" i="18"/>
  <c r="D370" i="18"/>
  <c r="C370" i="18"/>
  <c r="D369" i="18"/>
  <c r="C369" i="18"/>
  <c r="D368" i="18"/>
  <c r="C368" i="18"/>
  <c r="D367" i="18"/>
  <c r="C367" i="18"/>
  <c r="D366" i="18"/>
  <c r="C366" i="18"/>
  <c r="D365" i="18"/>
  <c r="C365" i="18"/>
  <c r="D364" i="18"/>
  <c r="C364" i="18"/>
  <c r="D363" i="18"/>
  <c r="C363" i="18"/>
  <c r="D362" i="18"/>
  <c r="C362" i="18"/>
  <c r="D361" i="18"/>
  <c r="C361" i="18"/>
  <c r="D360" i="18"/>
  <c r="C360" i="18"/>
  <c r="D359" i="18"/>
  <c r="C359" i="18"/>
  <c r="D358" i="18"/>
  <c r="C358" i="18"/>
  <c r="D357" i="18"/>
  <c r="C357" i="18"/>
  <c r="D356" i="18"/>
  <c r="C356" i="18"/>
  <c r="D355" i="18"/>
  <c r="C355" i="18"/>
  <c r="D354" i="18"/>
  <c r="C354" i="18"/>
  <c r="D353" i="18"/>
  <c r="C353" i="18"/>
  <c r="D352" i="18"/>
  <c r="C352" i="18"/>
  <c r="D351" i="18"/>
  <c r="C351" i="18"/>
  <c r="D350" i="18"/>
  <c r="C350" i="18"/>
  <c r="D349" i="18"/>
  <c r="C349" i="18"/>
  <c r="D348" i="18"/>
  <c r="C348" i="18"/>
  <c r="D347" i="18"/>
  <c r="C347" i="18"/>
  <c r="D346" i="18"/>
  <c r="C346" i="18"/>
  <c r="D345" i="18"/>
  <c r="C345" i="18"/>
  <c r="D344" i="18"/>
  <c r="C344" i="18"/>
  <c r="D343" i="18"/>
  <c r="C343" i="18"/>
  <c r="D342" i="18"/>
  <c r="C342" i="18"/>
  <c r="D341" i="18"/>
  <c r="C341" i="18"/>
  <c r="D340" i="18"/>
  <c r="C340" i="18"/>
  <c r="D339" i="18"/>
  <c r="C339" i="18"/>
  <c r="D338" i="18"/>
  <c r="C338" i="18"/>
  <c r="D337" i="18"/>
  <c r="C337" i="18"/>
  <c r="D336" i="18"/>
  <c r="C336" i="18"/>
  <c r="D335" i="18"/>
  <c r="C335" i="18"/>
  <c r="D334" i="18"/>
  <c r="C334" i="18"/>
  <c r="D333" i="18"/>
  <c r="C333" i="18"/>
  <c r="D332" i="18"/>
  <c r="C332" i="18"/>
  <c r="D331" i="18"/>
  <c r="C331" i="18"/>
  <c r="D330" i="18"/>
  <c r="C330" i="18"/>
  <c r="D329" i="18"/>
  <c r="C329" i="18"/>
  <c r="D328" i="18"/>
  <c r="C328" i="18"/>
  <c r="D327" i="18"/>
  <c r="C327" i="18"/>
  <c r="D326" i="18"/>
  <c r="C326" i="18"/>
  <c r="D325" i="18"/>
  <c r="C325" i="18"/>
  <c r="D324" i="18"/>
  <c r="C324" i="18"/>
  <c r="D323" i="18"/>
  <c r="C323" i="18"/>
  <c r="D322" i="18"/>
  <c r="C322" i="18"/>
  <c r="D321" i="18"/>
  <c r="C321" i="18"/>
  <c r="D320" i="18"/>
  <c r="C320" i="18"/>
  <c r="D319" i="18"/>
  <c r="C319" i="18"/>
  <c r="D318" i="18"/>
  <c r="C318" i="18"/>
  <c r="D317" i="18"/>
  <c r="C317" i="18"/>
  <c r="D316" i="18"/>
  <c r="C316" i="18"/>
  <c r="D315" i="18"/>
  <c r="C315" i="18"/>
  <c r="D314" i="18"/>
  <c r="C314" i="18"/>
  <c r="D313" i="18"/>
  <c r="C313" i="18"/>
  <c r="D312" i="18"/>
  <c r="C312" i="18"/>
  <c r="D311" i="18"/>
  <c r="C311" i="18"/>
  <c r="D310" i="18"/>
  <c r="C310" i="18"/>
  <c r="D309" i="18"/>
  <c r="C309" i="18"/>
  <c r="D308" i="18"/>
  <c r="C308" i="18"/>
  <c r="D307" i="18"/>
  <c r="C307" i="18"/>
  <c r="D306" i="18"/>
  <c r="C306" i="18"/>
  <c r="D305" i="18"/>
  <c r="C305" i="18"/>
  <c r="D304" i="18"/>
  <c r="C304" i="18"/>
  <c r="D303" i="18"/>
  <c r="C303" i="18"/>
  <c r="D302" i="18"/>
  <c r="C302" i="18"/>
  <c r="D301" i="18"/>
  <c r="C301" i="18"/>
  <c r="D300" i="18"/>
  <c r="C300" i="18"/>
  <c r="D299" i="18"/>
  <c r="C299" i="18"/>
  <c r="D298" i="18"/>
  <c r="C298" i="18"/>
  <c r="D297" i="18"/>
  <c r="C297" i="18"/>
  <c r="D296" i="18"/>
  <c r="C296" i="18"/>
  <c r="D295" i="18"/>
  <c r="C295" i="18"/>
  <c r="D294" i="18"/>
  <c r="C294" i="18"/>
  <c r="D293" i="18"/>
  <c r="C293" i="18"/>
  <c r="D291" i="18"/>
  <c r="C291" i="18"/>
  <c r="D290" i="18"/>
  <c r="C290" i="18"/>
  <c r="D289" i="18"/>
  <c r="C289" i="18"/>
  <c r="D288" i="18"/>
  <c r="C288" i="18"/>
  <c r="D287" i="18"/>
  <c r="C287" i="18"/>
  <c r="D286" i="18"/>
  <c r="C286" i="18"/>
  <c r="D285" i="18"/>
  <c r="C285" i="18"/>
  <c r="D284" i="18"/>
  <c r="C284" i="18"/>
  <c r="D283" i="18"/>
  <c r="C283" i="18"/>
  <c r="D282" i="18"/>
  <c r="C282" i="18"/>
  <c r="D281" i="18"/>
  <c r="C281" i="18"/>
  <c r="D280" i="18"/>
  <c r="C280" i="18"/>
  <c r="D279" i="18"/>
  <c r="C279" i="18"/>
  <c r="D278" i="18"/>
  <c r="C278" i="18"/>
  <c r="D277" i="18"/>
  <c r="C277" i="18"/>
  <c r="D276" i="18"/>
  <c r="C276" i="18"/>
  <c r="D275" i="18"/>
  <c r="C275" i="18"/>
  <c r="D274" i="18"/>
  <c r="C274" i="18"/>
  <c r="D273" i="18"/>
  <c r="C273" i="18"/>
  <c r="D272" i="18"/>
  <c r="C272" i="18"/>
  <c r="D271" i="18"/>
  <c r="C271" i="18"/>
  <c r="D270" i="18"/>
  <c r="C270" i="18"/>
  <c r="D269" i="18"/>
  <c r="C269" i="18"/>
  <c r="D268" i="18"/>
  <c r="C268" i="18"/>
  <c r="D267" i="18"/>
  <c r="C267" i="18"/>
  <c r="D266" i="18"/>
  <c r="C266" i="18"/>
  <c r="D265" i="18"/>
  <c r="C265" i="18"/>
  <c r="D264" i="18"/>
  <c r="C264" i="18"/>
  <c r="D263" i="18"/>
  <c r="C263" i="18"/>
  <c r="D262" i="18"/>
  <c r="C262" i="18"/>
  <c r="D261" i="18"/>
  <c r="C261" i="18"/>
  <c r="D260" i="18"/>
  <c r="C260" i="18"/>
  <c r="D259" i="18"/>
  <c r="C259" i="18"/>
  <c r="D258" i="18"/>
  <c r="C258" i="18"/>
  <c r="D257" i="18"/>
  <c r="C257" i="18"/>
  <c r="D256" i="18"/>
  <c r="C256" i="18"/>
  <c r="D255" i="18"/>
  <c r="C255" i="18"/>
  <c r="D254" i="18"/>
  <c r="C254" i="18"/>
  <c r="D253" i="18"/>
  <c r="C253" i="18"/>
  <c r="D252" i="18"/>
  <c r="C252" i="18"/>
  <c r="D251" i="18"/>
  <c r="C251" i="18"/>
  <c r="D250" i="18"/>
  <c r="C250" i="18"/>
  <c r="D249" i="18"/>
  <c r="C249" i="18"/>
  <c r="D248" i="18"/>
  <c r="C248" i="18"/>
  <c r="D247" i="18"/>
  <c r="C247" i="18"/>
  <c r="D246" i="18"/>
  <c r="C246" i="18"/>
  <c r="D245" i="18"/>
  <c r="C245" i="18"/>
  <c r="D244" i="18"/>
  <c r="C244" i="18"/>
  <c r="D243" i="18"/>
  <c r="C243" i="18"/>
  <c r="D242" i="18"/>
  <c r="C242" i="18"/>
  <c r="D241" i="18"/>
  <c r="C241" i="18"/>
  <c r="D240" i="18"/>
  <c r="C240" i="18"/>
  <c r="D239" i="18"/>
  <c r="C239" i="18"/>
  <c r="D238" i="18"/>
  <c r="C238" i="18"/>
  <c r="D237" i="18"/>
  <c r="C237" i="18"/>
  <c r="D236" i="18"/>
  <c r="C236" i="18"/>
  <c r="D235" i="18"/>
  <c r="C235" i="18"/>
  <c r="D234" i="18"/>
  <c r="C234" i="18"/>
  <c r="D233" i="18"/>
  <c r="C233" i="18"/>
  <c r="D232" i="18"/>
  <c r="C232" i="18"/>
  <c r="D231" i="18"/>
  <c r="C231" i="18"/>
  <c r="D230" i="18"/>
  <c r="C230" i="18"/>
  <c r="D229" i="18"/>
  <c r="C229" i="18"/>
  <c r="D228" i="18"/>
  <c r="C228" i="18"/>
  <c r="D227" i="18"/>
  <c r="C227" i="18"/>
  <c r="D226" i="18"/>
  <c r="C226" i="18"/>
  <c r="D225" i="18"/>
  <c r="C225" i="18"/>
  <c r="D224" i="18"/>
  <c r="C224" i="18"/>
  <c r="D223" i="18"/>
  <c r="C223" i="18"/>
  <c r="D222" i="18"/>
  <c r="C222" i="18"/>
  <c r="D221" i="18"/>
  <c r="C221" i="18"/>
  <c r="D220" i="18"/>
  <c r="C220" i="18"/>
  <c r="D219" i="18"/>
  <c r="C219" i="18"/>
  <c r="D218" i="18"/>
  <c r="C218" i="18"/>
  <c r="D217" i="18"/>
  <c r="C217" i="18"/>
  <c r="D216" i="18"/>
  <c r="C216" i="18"/>
  <c r="D215" i="18"/>
  <c r="C215" i="18"/>
  <c r="D214" i="18"/>
  <c r="C214" i="18"/>
  <c r="D213" i="18"/>
  <c r="C213" i="18"/>
  <c r="D212" i="18"/>
  <c r="C212" i="18"/>
  <c r="D211" i="18"/>
  <c r="C211" i="18"/>
  <c r="D210" i="18"/>
  <c r="C210" i="18"/>
  <c r="D209" i="18"/>
  <c r="C209" i="18"/>
  <c r="D208" i="18"/>
  <c r="C208" i="18"/>
  <c r="D207" i="18"/>
  <c r="C207" i="18"/>
  <c r="D206" i="18"/>
  <c r="C206" i="18"/>
  <c r="D205" i="18"/>
  <c r="C205" i="18"/>
  <c r="D204" i="18"/>
  <c r="C204" i="18"/>
  <c r="D203" i="18"/>
  <c r="C203" i="18"/>
  <c r="D202" i="18"/>
  <c r="C202" i="18"/>
  <c r="D201" i="18"/>
  <c r="C201" i="18"/>
  <c r="D200" i="18"/>
  <c r="C200" i="18"/>
  <c r="D199" i="18"/>
  <c r="C199" i="18"/>
  <c r="D198" i="18"/>
  <c r="C198" i="18"/>
  <c r="D197" i="18"/>
  <c r="C197" i="18"/>
  <c r="D196" i="18"/>
  <c r="C196" i="18"/>
  <c r="D195" i="18"/>
  <c r="C195" i="18"/>
  <c r="D194" i="18"/>
  <c r="C194" i="18"/>
  <c r="D193" i="18"/>
  <c r="C193" i="18"/>
  <c r="D192" i="18"/>
  <c r="C192" i="18"/>
  <c r="D191" i="18"/>
  <c r="C191" i="18"/>
  <c r="D190" i="18"/>
  <c r="C190" i="18"/>
  <c r="D189" i="18"/>
  <c r="C189" i="18"/>
  <c r="D188" i="18"/>
  <c r="C188" i="18"/>
  <c r="D187" i="18"/>
  <c r="C187" i="18"/>
  <c r="D186" i="18"/>
  <c r="C186" i="18"/>
  <c r="D185" i="18"/>
  <c r="C185" i="18"/>
  <c r="D184" i="18"/>
  <c r="C184" i="18"/>
  <c r="D183" i="18"/>
  <c r="C183" i="18"/>
  <c r="D182" i="18"/>
  <c r="C182" i="18"/>
  <c r="D181" i="18"/>
  <c r="C181" i="18"/>
  <c r="D180" i="18"/>
  <c r="C180" i="18"/>
  <c r="D179" i="18"/>
  <c r="C179" i="18"/>
  <c r="D178" i="18"/>
  <c r="C178" i="18"/>
  <c r="D177" i="18"/>
  <c r="C177" i="18"/>
  <c r="D176" i="18"/>
  <c r="C176" i="18"/>
  <c r="D175" i="18"/>
  <c r="C175" i="18"/>
  <c r="D174" i="18"/>
  <c r="C174" i="18"/>
  <c r="D173" i="18"/>
  <c r="C173" i="18"/>
  <c r="D172" i="18"/>
  <c r="C172" i="18"/>
  <c r="D171" i="18"/>
  <c r="C171" i="18"/>
  <c r="D170" i="18"/>
  <c r="C170" i="18"/>
  <c r="D169" i="18"/>
  <c r="C169" i="18"/>
  <c r="D168" i="18"/>
  <c r="C168" i="18"/>
  <c r="D167" i="18"/>
  <c r="C167" i="18"/>
  <c r="D166" i="18"/>
  <c r="C166" i="18"/>
  <c r="D165" i="18"/>
  <c r="C165" i="18"/>
  <c r="D164" i="18"/>
  <c r="C164" i="18"/>
  <c r="D163" i="18"/>
  <c r="C163" i="18"/>
  <c r="D162" i="18"/>
  <c r="C162" i="18"/>
  <c r="D161" i="18"/>
  <c r="C161" i="18"/>
  <c r="D160" i="18"/>
  <c r="C160" i="18"/>
  <c r="D159" i="18"/>
  <c r="C159" i="18"/>
  <c r="D158" i="18"/>
  <c r="C158" i="18"/>
  <c r="D157" i="18"/>
  <c r="C157" i="18"/>
  <c r="D156" i="18"/>
  <c r="C156" i="18"/>
  <c r="D155" i="18"/>
  <c r="C155" i="18"/>
  <c r="D154" i="18"/>
  <c r="C154" i="18"/>
  <c r="D153" i="18"/>
  <c r="C153" i="18"/>
  <c r="D152" i="18"/>
  <c r="C152" i="18"/>
  <c r="D151" i="18"/>
  <c r="C151" i="18"/>
  <c r="D150" i="18"/>
  <c r="C150" i="18"/>
  <c r="D149" i="18"/>
  <c r="C149" i="18"/>
  <c r="D148" i="18"/>
  <c r="C148" i="18"/>
  <c r="D147" i="18"/>
  <c r="C147" i="18"/>
  <c r="D146" i="18"/>
  <c r="C146" i="18"/>
  <c r="D145" i="18"/>
  <c r="C145" i="18"/>
  <c r="D144" i="18"/>
  <c r="C144" i="18"/>
  <c r="D143" i="18"/>
  <c r="C143" i="18"/>
  <c r="D142" i="18"/>
  <c r="C142" i="18"/>
  <c r="D141" i="18"/>
  <c r="C141" i="18"/>
  <c r="D140" i="18"/>
  <c r="C140" i="18"/>
  <c r="L139" i="18"/>
  <c r="D139" i="18"/>
  <c r="C139" i="18"/>
  <c r="L138" i="18"/>
  <c r="D138" i="18"/>
  <c r="C138" i="18"/>
  <c r="L137" i="18"/>
  <c r="D137" i="18"/>
  <c r="C137" i="18"/>
  <c r="L136" i="18"/>
  <c r="D136" i="18"/>
  <c r="C136" i="18"/>
  <c r="D135" i="18"/>
  <c r="C135" i="18"/>
  <c r="D134" i="18"/>
  <c r="C134" i="18"/>
  <c r="D133" i="18"/>
  <c r="C133" i="18"/>
  <c r="D132" i="18"/>
  <c r="C132" i="18"/>
  <c r="D131" i="18"/>
  <c r="C131" i="18"/>
  <c r="D130" i="18"/>
  <c r="C130" i="18"/>
  <c r="D129" i="18"/>
  <c r="C129" i="18"/>
  <c r="D128" i="18"/>
  <c r="C128" i="18"/>
  <c r="D127" i="18"/>
  <c r="C127" i="18"/>
  <c r="D126" i="18"/>
  <c r="C126" i="18"/>
  <c r="D125" i="18"/>
  <c r="C125" i="18"/>
  <c r="D124" i="18"/>
  <c r="C124" i="18"/>
  <c r="D123" i="18"/>
  <c r="C123" i="18"/>
  <c r="D122" i="18"/>
  <c r="C122" i="18"/>
  <c r="D121" i="18"/>
  <c r="C121" i="18"/>
  <c r="D120" i="18"/>
  <c r="C120" i="18"/>
  <c r="D119" i="18"/>
  <c r="C119" i="18"/>
  <c r="D118" i="18"/>
  <c r="C118" i="18"/>
  <c r="D117" i="18"/>
  <c r="C117" i="18"/>
  <c r="D116" i="18"/>
  <c r="C116" i="18"/>
  <c r="D115" i="18"/>
  <c r="C115" i="18"/>
  <c r="D114" i="18"/>
  <c r="C114" i="18"/>
  <c r="D113" i="18"/>
  <c r="C113" i="18"/>
  <c r="D112" i="18"/>
  <c r="C112" i="18"/>
  <c r="D111" i="18"/>
  <c r="C111" i="18"/>
  <c r="D110" i="18"/>
  <c r="C110" i="18"/>
  <c r="D109" i="18"/>
  <c r="C109" i="18"/>
  <c r="D108" i="18"/>
  <c r="C108" i="18"/>
  <c r="D107" i="18"/>
  <c r="C107" i="18"/>
  <c r="D106" i="18"/>
  <c r="C106" i="18"/>
  <c r="D105" i="18"/>
  <c r="C105" i="18"/>
  <c r="D104" i="18"/>
  <c r="C104" i="18"/>
  <c r="D103" i="18"/>
  <c r="C103" i="18"/>
  <c r="D102" i="18"/>
  <c r="C102" i="18"/>
  <c r="D101" i="18"/>
  <c r="C101" i="18"/>
  <c r="D100" i="18"/>
  <c r="C100" i="18"/>
  <c r="D99" i="18"/>
  <c r="C99" i="18"/>
  <c r="D98" i="18"/>
  <c r="C98" i="18"/>
  <c r="D97" i="18"/>
  <c r="C97" i="18"/>
  <c r="D96" i="18"/>
  <c r="C96" i="18"/>
  <c r="D95" i="18"/>
  <c r="C95" i="18"/>
  <c r="D94" i="18"/>
  <c r="C94" i="18"/>
  <c r="D93" i="18"/>
  <c r="C93" i="18"/>
  <c r="D92" i="18"/>
  <c r="C92" i="18"/>
  <c r="D91" i="18"/>
  <c r="C91" i="18"/>
  <c r="D90" i="18"/>
  <c r="C90" i="18"/>
  <c r="D89" i="18"/>
  <c r="C89" i="18"/>
  <c r="D88" i="18"/>
  <c r="C88" i="18"/>
  <c r="D87" i="18"/>
  <c r="C87" i="18"/>
  <c r="D86" i="18"/>
  <c r="C86" i="18"/>
  <c r="D85" i="18"/>
  <c r="C85" i="18"/>
  <c r="D84" i="18"/>
  <c r="C84" i="18"/>
  <c r="D83" i="18"/>
  <c r="C83" i="18"/>
  <c r="D82" i="18"/>
  <c r="C82" i="18"/>
  <c r="D81" i="18"/>
  <c r="C81" i="18"/>
  <c r="D80" i="18"/>
  <c r="C80" i="18"/>
  <c r="D79" i="18"/>
  <c r="C79" i="18"/>
  <c r="D78" i="18"/>
  <c r="C78" i="18"/>
  <c r="D77" i="18"/>
  <c r="C77" i="18"/>
  <c r="D76" i="18"/>
  <c r="C76" i="18"/>
  <c r="D75" i="18"/>
  <c r="C75" i="18"/>
  <c r="D74" i="18"/>
  <c r="C74" i="18"/>
  <c r="D73" i="18"/>
  <c r="C73" i="18"/>
  <c r="D72" i="18"/>
  <c r="C72" i="18"/>
  <c r="D71" i="18"/>
  <c r="C71" i="18"/>
  <c r="D70" i="18"/>
  <c r="C70" i="18"/>
  <c r="D69" i="18"/>
  <c r="C69" i="18"/>
  <c r="D68" i="18"/>
  <c r="C68" i="18"/>
  <c r="D67" i="18"/>
  <c r="C67" i="18"/>
  <c r="D66" i="18"/>
  <c r="C66" i="18"/>
  <c r="D65" i="18"/>
  <c r="C65" i="18"/>
  <c r="D64" i="18"/>
  <c r="C64" i="18"/>
  <c r="D63" i="18"/>
  <c r="C63" i="18"/>
  <c r="D62" i="18"/>
  <c r="C62" i="18"/>
  <c r="D61" i="18"/>
  <c r="C61" i="18"/>
  <c r="D60" i="18"/>
  <c r="C60" i="18"/>
  <c r="D59" i="18"/>
  <c r="C59" i="18"/>
  <c r="D58" i="18"/>
  <c r="C58" i="18"/>
  <c r="D57" i="18"/>
  <c r="C57" i="18"/>
  <c r="D56" i="18"/>
  <c r="C56" i="18"/>
  <c r="D55" i="18"/>
  <c r="C55" i="18"/>
  <c r="D54" i="18"/>
  <c r="C54" i="18"/>
  <c r="D53" i="18"/>
  <c r="C53" i="18"/>
  <c r="D52" i="18"/>
  <c r="C52" i="18"/>
  <c r="D51" i="18"/>
  <c r="C51" i="18"/>
  <c r="D50" i="18"/>
  <c r="C50" i="18"/>
  <c r="D49" i="18"/>
  <c r="C49" i="18"/>
  <c r="D48" i="18"/>
  <c r="C48" i="18"/>
  <c r="D47" i="18"/>
  <c r="C47" i="18"/>
  <c r="D46" i="18"/>
  <c r="C46" i="18"/>
  <c r="D45" i="18"/>
  <c r="C45" i="18"/>
  <c r="D44" i="18"/>
  <c r="C44" i="18"/>
  <c r="D43" i="18"/>
  <c r="C43" i="18"/>
  <c r="D42" i="18"/>
  <c r="C42" i="18"/>
  <c r="D41" i="18"/>
  <c r="C41" i="18"/>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D26" i="18"/>
  <c r="C26" i="18"/>
  <c r="D25" i="18"/>
  <c r="C25" i="18"/>
  <c r="D24" i="18"/>
  <c r="C24" i="18"/>
  <c r="D23" i="18"/>
  <c r="C23" i="18"/>
  <c r="D22" i="18"/>
  <c r="C22" i="18"/>
  <c r="D21" i="18"/>
  <c r="C21" i="18"/>
  <c r="D20" i="18"/>
  <c r="C20" i="18"/>
  <c r="D19" i="18"/>
  <c r="C19" i="18"/>
  <c r="D18" i="18"/>
  <c r="C18" i="18"/>
  <c r="D17" i="18"/>
  <c r="C17" i="18"/>
  <c r="D16" i="18"/>
  <c r="C16" i="18"/>
  <c r="D15" i="18"/>
  <c r="C15" i="18"/>
  <c r="D14" i="18"/>
  <c r="C14" i="18"/>
  <c r="D13" i="18"/>
  <c r="C13" i="18"/>
  <c r="D12" i="18"/>
  <c r="C12" i="18"/>
  <c r="D11" i="18"/>
  <c r="C11" i="18"/>
  <c r="D10" i="18"/>
  <c r="C10" i="18"/>
  <c r="D9" i="18"/>
  <c r="C9" i="18"/>
  <c r="D8" i="18"/>
  <c r="C8" i="18"/>
  <c r="D7" i="18"/>
  <c r="C7" i="18"/>
  <c r="D6" i="18"/>
  <c r="C6" i="18"/>
  <c r="D5" i="18"/>
  <c r="C5" i="18"/>
  <c r="D4" i="18"/>
  <c r="C4" i="18"/>
  <c r="D3" i="18"/>
  <c r="C3" i="18"/>
  <c r="D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000-000001000000}">
      <text>
        <r>
          <rPr>
            <sz val="9"/>
            <color indexed="81"/>
            <rFont val="Tahoma"/>
            <family val="2"/>
          </rPr>
          <t xml:space="preserve">Không điền vào cột này
</t>
        </r>
      </text>
    </comment>
    <comment ref="D1" authorId="0" shapeId="0" xr:uid="{00000000-0006-0000-0000-000002000000}">
      <text>
        <r>
          <rPr>
            <sz val="9"/>
            <color indexed="81"/>
            <rFont val="Tahoma"/>
            <family val="2"/>
          </rPr>
          <t xml:space="preserve">Không điền vào cột này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400-000001000000}">
      <text>
        <r>
          <rPr>
            <sz val="9"/>
            <color indexed="81"/>
            <rFont val="Tahoma"/>
            <family val="2"/>
          </rPr>
          <t xml:space="preserve">Không điền vào cột này
</t>
        </r>
      </text>
    </comment>
    <comment ref="D1" authorId="0" shapeId="0" xr:uid="{00000000-0006-0000-0400-000002000000}">
      <text>
        <r>
          <rPr>
            <sz val="9"/>
            <color indexed="81"/>
            <rFont val="Tahoma"/>
            <family val="2"/>
          </rPr>
          <t xml:space="preserve">Không điền vào cột này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600-000001000000}">
      <text>
        <r>
          <rPr>
            <sz val="9"/>
            <color indexed="81"/>
            <rFont val="Tahoma"/>
            <family val="2"/>
          </rPr>
          <t xml:space="preserve">Không điền vào cột này
</t>
        </r>
      </text>
    </comment>
    <comment ref="D3" authorId="0" shapeId="0" xr:uid="{00000000-0006-0000-0600-000002000000}">
      <text>
        <r>
          <rPr>
            <sz val="9"/>
            <color indexed="81"/>
            <rFont val="Tahoma"/>
            <family val="2"/>
          </rPr>
          <t xml:space="preserve">Không điền vào cột này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0000000-0006-0000-0500-000001000000}">
      <text>
        <r>
          <rPr>
            <sz val="11"/>
            <color theme="1"/>
            <rFont val="Calibri"/>
            <family val="2"/>
            <scheme val="minor"/>
          </rPr>
          <t>======
ID#AAAAuino7bw
Author    (2023-05-12 07:33:09)
Không điền vào cột này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700-000001000000}">
      <text>
        <r>
          <rPr>
            <sz val="9"/>
            <color indexed="81"/>
            <rFont val="Tahoma"/>
            <family val="2"/>
          </rPr>
          <t xml:space="preserve">Không điền vào cột này
</t>
        </r>
      </text>
    </comment>
    <comment ref="D1" authorId="0" shapeId="0" xr:uid="{00000000-0006-0000-0700-000002000000}">
      <text>
        <r>
          <rPr>
            <sz val="9"/>
            <color indexed="81"/>
            <rFont val="Tahoma"/>
            <family val="2"/>
          </rPr>
          <t xml:space="preserve">Không điền vào cột này
</t>
        </r>
      </text>
    </comment>
  </commentList>
</comments>
</file>

<file path=xl/sharedStrings.xml><?xml version="1.0" encoding="utf-8"?>
<sst xmlns="http://schemas.openxmlformats.org/spreadsheetml/2006/main" count="12875" uniqueCount="2076">
  <si>
    <t>STT</t>
  </si>
  <si>
    <t>KHU VỰC</t>
  </si>
  <si>
    <t>TÊN SALE</t>
  </si>
  <si>
    <t>CHỨC DANH</t>
  </si>
  <si>
    <t>NGÀY SINH</t>
  </si>
  <si>
    <t>GIỚI TÍNH</t>
  </si>
  <si>
    <t>IP DỰ KIẾN</t>
  </si>
  <si>
    <t>TÌNH TRẠNG</t>
  </si>
  <si>
    <t>NGÀY REFER</t>
  </si>
  <si>
    <t>MÃ ĐƠN VỊ</t>
  </si>
  <si>
    <t>TÊN ĐƠN VỊ</t>
  </si>
  <si>
    <t>MÃ NV SALE (CIF)</t>
  </si>
  <si>
    <t>TÊN KHÁCH HÀNG</t>
  </si>
  <si>
    <t>CMND/CCCD/HỘ CHIẾU</t>
  </si>
  <si>
    <t>THÁNG REFER</t>
  </si>
  <si>
    <t>PHÂN LOẠI KHÁCH HÀNG</t>
  </si>
  <si>
    <t>VAY</t>
  </si>
  <si>
    <t>HUY ĐỘNG</t>
  </si>
  <si>
    <t>THẺ TÍN DỤNG</t>
  </si>
  <si>
    <t>PAYROLL</t>
  </si>
  <si>
    <t>KHÁC</t>
  </si>
  <si>
    <t>CẦN FOLLOW THÊM</t>
  </si>
  <si>
    <t>TỪ CHỐI</t>
  </si>
  <si>
    <t>KẾT QUẢ GẶP LẦN 1</t>
  </si>
  <si>
    <t>KẾT QUẢ GẶP LẦN 2</t>
  </si>
  <si>
    <t>KẾT QUẢ GẶP LẦN 3</t>
  </si>
  <si>
    <t>DAO</t>
  </si>
  <si>
    <t>TT cũ</t>
  </si>
  <si>
    <t>Vùng cũ</t>
  </si>
  <si>
    <t>Khối</t>
  </si>
  <si>
    <t>tắt</t>
  </si>
  <si>
    <t>Khu vực</t>
  </si>
  <si>
    <t>Khu vực tắt</t>
  </si>
  <si>
    <t>Chi nhánh</t>
  </si>
  <si>
    <t>Phòng</t>
  </si>
  <si>
    <t>Phân loại chi nhánh</t>
  </si>
  <si>
    <t>9332</t>
  </si>
  <si>
    <t>TT KHCN Bà Triệu</t>
  </si>
  <si>
    <t>VÙNG HÀ NỘI 1</t>
  </si>
  <si>
    <t>KHCN</t>
  </si>
  <si>
    <t>HN1</t>
  </si>
  <si>
    <t>Khu vực Hà Nội</t>
  </si>
  <si>
    <t>KV HN</t>
  </si>
  <si>
    <t>Chi nhánh Hà Nội</t>
  </si>
  <si>
    <t>CN Hà Nội</t>
  </si>
  <si>
    <t>Phòng KHCN Hà Nội</t>
  </si>
  <si>
    <t>Đa năng</t>
  </si>
  <si>
    <t>9335</t>
  </si>
  <si>
    <t>TT KHCN Hàng Cót</t>
  </si>
  <si>
    <t>Chi nhánh Hàng Cót</t>
  </si>
  <si>
    <t>CN Hàng Cót</t>
  </si>
  <si>
    <t>Phòng KHCN Hàng Cót</t>
  </si>
  <si>
    <t>Bán lẻ</t>
  </si>
  <si>
    <t>9333</t>
  </si>
  <si>
    <t>TT KHCN Khâm Thiên</t>
  </si>
  <si>
    <t>Chi nhánh Khâm Thiên</t>
  </si>
  <si>
    <t>CN Khâm Thiên</t>
  </si>
  <si>
    <t>Phòng KHCN Khâm Thiên</t>
  </si>
  <si>
    <t>9337</t>
  </si>
  <si>
    <t>TT KHCN Lạc Trung</t>
  </si>
  <si>
    <t>Chi nhánh Lạc Trung</t>
  </si>
  <si>
    <t>CN Lạc Trung</t>
  </si>
  <si>
    <t>Phòng KHCN Lạc Trung</t>
  </si>
  <si>
    <t>9344</t>
  </si>
  <si>
    <t>TT KHCN Nguyễn Văn Cừ</t>
  </si>
  <si>
    <t>Chi nhánh Nguyễn Văn Cừ</t>
  </si>
  <si>
    <t>CN Nguyễn Văn Cừ</t>
  </si>
  <si>
    <t>Phòng KHCN Nguyễn Văn Cừ</t>
  </si>
  <si>
    <t>9346</t>
  </si>
  <si>
    <t>TT KHCN Phương Liên</t>
  </si>
  <si>
    <t>Chi nhánh Kim Liên</t>
  </si>
  <si>
    <t>CN Kim Liên</t>
  </si>
  <si>
    <t>Phòng KHCN Kim Liên</t>
  </si>
  <si>
    <t>9345</t>
  </si>
  <si>
    <t>TT KHCN Thanh Xuân</t>
  </si>
  <si>
    <t>Chi nhánh Thanh Xuân</t>
  </si>
  <si>
    <t>CN Thanh Xuân</t>
  </si>
  <si>
    <t>Phòng KHCN Thanh Xuân</t>
  </si>
  <si>
    <t>9343</t>
  </si>
  <si>
    <t>TT KHCN Trần Khát Chân</t>
  </si>
  <si>
    <t>Chi nhánh Trần Khát Chân</t>
  </si>
  <si>
    <t>CN Trần Khát Chân</t>
  </si>
  <si>
    <t>Phòng KHCN Trần Khát Chân</t>
  </si>
  <si>
    <t>9338</t>
  </si>
  <si>
    <t>TT KHCN Nhân Chính</t>
  </si>
  <si>
    <t>VÙNG HÀ NỘI 2</t>
  </si>
  <si>
    <t>HN2</t>
  </si>
  <si>
    <t>Chi nhánh Nhân Chính</t>
  </si>
  <si>
    <t>CN Nhân Chính</t>
  </si>
  <si>
    <t>Phòng KHCN Nhân Chính</t>
  </si>
  <si>
    <t>9339</t>
  </si>
  <si>
    <t>TT KHCN Cầu Giấy</t>
  </si>
  <si>
    <t>Chi nhánh Cầu Giấy</t>
  </si>
  <si>
    <t>CN Cầu Giấy</t>
  </si>
  <si>
    <t>Phòng KHCN Cầu Giấy</t>
  </si>
  <si>
    <t>9336</t>
  </si>
  <si>
    <t>TT KHCN Giang Văn Minh</t>
  </si>
  <si>
    <t>Chi nhánh Ba Đình</t>
  </si>
  <si>
    <t>CN Ba Đình</t>
  </si>
  <si>
    <t>Phòng KHCN Ba Đình</t>
  </si>
  <si>
    <t>9340</t>
  </si>
  <si>
    <t>TT KHCN Chùa Láng</t>
  </si>
  <si>
    <t>Chi nhánh Láng Thượng</t>
  </si>
  <si>
    <t>CN Láng Thượng</t>
  </si>
  <si>
    <t>Phòng KHCN Láng Thượng</t>
  </si>
  <si>
    <t>9341</t>
  </si>
  <si>
    <t>TT KHCN Trung Yên</t>
  </si>
  <si>
    <t>Chi nhánh Trung Hòa</t>
  </si>
  <si>
    <t>CN Trung Hòa</t>
  </si>
  <si>
    <t>Phòng KHCN Trung Hòa</t>
  </si>
  <si>
    <t>9342</t>
  </si>
  <si>
    <t>TT KHCN Hà Đông</t>
  </si>
  <si>
    <t>Chi nhánh Hà Đông</t>
  </si>
  <si>
    <t>CN Hà Đông</t>
  </si>
  <si>
    <t>Phòng KHCN Hà Đông</t>
  </si>
  <si>
    <t>9334</t>
  </si>
  <si>
    <t>TT KHCN Thái Hà</t>
  </si>
  <si>
    <t>Chi nhánh Thái Hà</t>
  </si>
  <si>
    <t>CN Thái Hà</t>
  </si>
  <si>
    <t>Phòng KHCN Thái Hà</t>
  </si>
  <si>
    <t>9390</t>
  </si>
  <si>
    <t>TT KHCN đối tác Hàm Nghi</t>
  </si>
  <si>
    <t>VÙNG SÀI GÒN</t>
  </si>
  <si>
    <t>SG</t>
  </si>
  <si>
    <t>Khu vực Sài Gòn</t>
  </si>
  <si>
    <t>KV SG</t>
  </si>
  <si>
    <t>Chi nhánh Sài Gòn</t>
  </si>
  <si>
    <t>CN Sài Gòn</t>
  </si>
  <si>
    <t>Phòng KHCN Sài Gòn</t>
  </si>
  <si>
    <t>9313</t>
  </si>
  <si>
    <t>TT KHCN Võ Văn Tần</t>
  </si>
  <si>
    <t>Chi nhánh Võ Văn Tần</t>
  </si>
  <si>
    <t>CN Võ Văn Tần</t>
  </si>
  <si>
    <t>Phòng KHCN Võ Văn Tần</t>
  </si>
  <si>
    <t>9311</t>
  </si>
  <si>
    <t>TT KHCN Tân Bình</t>
  </si>
  <si>
    <t>Chi nhánh Tân Bình</t>
  </si>
  <si>
    <t>CN Tân Bình</t>
  </si>
  <si>
    <t>Phòng KHCN Tân Bình</t>
  </si>
  <si>
    <t>9323</t>
  </si>
  <si>
    <t>TT KHCN Phú Mỹ Hưng</t>
  </si>
  <si>
    <t>Chi nhánh Phú Mỹ Hưng</t>
  </si>
  <si>
    <t>CN Phú Mỹ Hưng</t>
  </si>
  <si>
    <t>Phòng KHCN Phú Mỹ Hưng</t>
  </si>
  <si>
    <t>9314</t>
  </si>
  <si>
    <t>TT KHCN Nguyễn Trãi</t>
  </si>
  <si>
    <t>Chi nhánh Nguyễn Trãi</t>
  </si>
  <si>
    <t>CN Nguyễn Trãi</t>
  </si>
  <si>
    <t>Phòng KHCN Nguyễn Trãi</t>
  </si>
  <si>
    <t>9308</t>
  </si>
  <si>
    <t>TT KHCN Khánh Hội</t>
  </si>
  <si>
    <t>Chi nhánh Khánh Hội</t>
  </si>
  <si>
    <t>CN Khánh Hội</t>
  </si>
  <si>
    <t>Phòng KHCN Khánh Hội</t>
  </si>
  <si>
    <t>9317</t>
  </si>
  <si>
    <t>TT KHCN Hàng Xanh</t>
  </si>
  <si>
    <t>Chi nhánh Hàng Xanh</t>
  </si>
  <si>
    <t>CN Hàng Xanh</t>
  </si>
  <si>
    <t>Phòng KHCN Hàng Xanh</t>
  </si>
  <si>
    <t>9321</t>
  </si>
  <si>
    <t>TT KHCN Phạm Ngọc Thạch</t>
  </si>
  <si>
    <t>Chi nhánh Phạm Ngọc Thạch</t>
  </si>
  <si>
    <t>CN Phạm Ngọc Thạch</t>
  </si>
  <si>
    <t>Phòng KHCN Phạm Ngọc Thạch</t>
  </si>
  <si>
    <t>9315</t>
  </si>
  <si>
    <t>TT KHCN An Phú</t>
  </si>
  <si>
    <t>Chi nhánh An Phú</t>
  </si>
  <si>
    <t>CN An Phú</t>
  </si>
  <si>
    <t>Phòng KHCN An Phú</t>
  </si>
  <si>
    <t>9307</t>
  </si>
  <si>
    <t>TT KHCN Cộng Hòa</t>
  </si>
  <si>
    <t>Chi nhánh Cộng Hòa</t>
  </si>
  <si>
    <t>CN Cộng Hòa</t>
  </si>
  <si>
    <t>Phòng KHCN Cộng Hòa</t>
  </si>
  <si>
    <t>9316</t>
  </si>
  <si>
    <t>TT KHCN Tân Hương</t>
  </si>
  <si>
    <t>Chi nhánh Tân Hương</t>
  </si>
  <si>
    <t>CN Tân Hương</t>
  </si>
  <si>
    <t>Phòng KHCN Tân Hương</t>
  </si>
  <si>
    <t>9318</t>
  </si>
  <si>
    <t>TT KHCN Trường Chinh</t>
  </si>
  <si>
    <t>Chi nhánh Trường Chinh</t>
  </si>
  <si>
    <t>CN Trường Chinh</t>
  </si>
  <si>
    <t>Phòng KHCN Trường Chinh</t>
  </si>
  <si>
    <t>9319</t>
  </si>
  <si>
    <t>TT KHCN Quang Trung</t>
  </si>
  <si>
    <t>Chi nhánh Quang Trung</t>
  </si>
  <si>
    <t>CN Quang Trung</t>
  </si>
  <si>
    <t>Phòng KHCN Quang Trung</t>
  </si>
  <si>
    <t>9306</t>
  </si>
  <si>
    <t>TT KHCN Phan Đăng Lưu</t>
  </si>
  <si>
    <t>Chi nhánh Phan Đăng Lưu</t>
  </si>
  <si>
    <t>CN Phan Đăng Lưu</t>
  </si>
  <si>
    <t>Phòng KHCN Phan Đăng Lưu</t>
  </si>
  <si>
    <t>9310</t>
  </si>
  <si>
    <t>TT KHCN CMT8</t>
  </si>
  <si>
    <t>Chi nhánh Cách Mạng Tháng Tám</t>
  </si>
  <si>
    <t>CN Cách Mạng Tháng Tám</t>
  </si>
  <si>
    <t>Phòng KHCN Cách Mạng Tháng Tám</t>
  </si>
  <si>
    <t>9320</t>
  </si>
  <si>
    <t>TT KHCN Tân Định</t>
  </si>
  <si>
    <t>Chi nhánh Tân Định</t>
  </si>
  <si>
    <t>CN Tân Định</t>
  </si>
  <si>
    <t>Phòng KHCN Tân Định</t>
  </si>
  <si>
    <t>9301</t>
  </si>
  <si>
    <t>TT KHCN Nguyễn Văn Trỗi</t>
  </si>
  <si>
    <t>Chi nhánh Nguyễn Văn Trỗi</t>
  </si>
  <si>
    <t>CN Nguyễn Văn Trỗi</t>
  </si>
  <si>
    <t>Phòng KHCN Nguyễn Văn Trỗi</t>
  </si>
  <si>
    <t>9305</t>
  </si>
  <si>
    <t>TT KHCN 3/2</t>
  </si>
  <si>
    <t>Chi nhánh 3/2</t>
  </si>
  <si>
    <t>CN 3/2</t>
  </si>
  <si>
    <t>Phòng KHCN 3/2</t>
  </si>
  <si>
    <t>9312</t>
  </si>
  <si>
    <t>TT KHCN Bình Phú</t>
  </si>
  <si>
    <t>Chi nhánh Bình Phú</t>
  </si>
  <si>
    <t>CN Bình Phú</t>
  </si>
  <si>
    <t>Phòng KHCN Bình Phú</t>
  </si>
  <si>
    <t>9325</t>
  </si>
  <si>
    <t>TT KHCN Cầu Ông Lãnh</t>
  </si>
  <si>
    <t>Chi nhánh Cầu Ông Lãnh</t>
  </si>
  <si>
    <t>CN Cầu Ông Lãnh</t>
  </si>
  <si>
    <t>Phòng KHCN Cầu Ông Lãnh</t>
  </si>
  <si>
    <t>9304</t>
  </si>
  <si>
    <t>TT KHCN Tô Hiến Thành</t>
  </si>
  <si>
    <t>Chi nhánh Tô Hiến Thành</t>
  </si>
  <si>
    <t>CN Tô Hiến Thành</t>
  </si>
  <si>
    <t>Phòng KHCN Tô Hiến Thành</t>
  </si>
  <si>
    <t>9303</t>
  </si>
  <si>
    <t>TT KHCN Bình Tân</t>
  </si>
  <si>
    <t>Chi nhánh Bình Tân</t>
  </si>
  <si>
    <t>CN Bình Tân</t>
  </si>
  <si>
    <t>Phòng KHCN Bình Tân</t>
  </si>
  <si>
    <t>9302</t>
  </si>
  <si>
    <t>TT KHCN Lê Hồng Phong</t>
  </si>
  <si>
    <t>Chi nhánh Lê Hồng Phong</t>
  </si>
  <si>
    <t>CN Lê Hồng Phong</t>
  </si>
  <si>
    <t>Phòng KHCN Lê Hồng Phong</t>
  </si>
  <si>
    <t>9324</t>
  </si>
  <si>
    <t>TT KHCN Lạc Long Quân</t>
  </si>
  <si>
    <t>Chi nhánh Lạc Long Quân</t>
  </si>
  <si>
    <t>CN Lạc Long Quân</t>
  </si>
  <si>
    <t>Phòng KHCN Lạc Long Quân</t>
  </si>
  <si>
    <t>9309</t>
  </si>
  <si>
    <t>TT KHCN Lê Đại Hành</t>
  </si>
  <si>
    <t>Chi nhánh Lê Đại Hành</t>
  </si>
  <si>
    <t>CN Lê Đại Hành</t>
  </si>
  <si>
    <t>Phòng KHCN Lê Đại Hành</t>
  </si>
  <si>
    <t>9369</t>
  </si>
  <si>
    <t>TT KHCN Bình Dương</t>
  </si>
  <si>
    <t xml:space="preserve">VÙNG ĐỒNG BẰNG SÔNG CỬU LONG </t>
  </si>
  <si>
    <t>ĐBSCL</t>
  </si>
  <si>
    <t>Khu vực Miền Nam</t>
  </si>
  <si>
    <t>KV MN</t>
  </si>
  <si>
    <t>Chi nhánh Bình Dương</t>
  </si>
  <si>
    <t>CN Bình Dương</t>
  </si>
  <si>
    <t>Phòng KHCN Bình Dương</t>
  </si>
  <si>
    <t>9370</t>
  </si>
  <si>
    <t>TT KHCN Dĩ An</t>
  </si>
  <si>
    <t>Chi nhánh Dĩ An</t>
  </si>
  <si>
    <t>CN Dĩ An</t>
  </si>
  <si>
    <t>Phòng KHCN Dĩ An</t>
  </si>
  <si>
    <t>9371</t>
  </si>
  <si>
    <t>TT KHCN Thuận An</t>
  </si>
  <si>
    <t>Chi nhánh Thuận An</t>
  </si>
  <si>
    <t>CN Thuận An</t>
  </si>
  <si>
    <t>Phòng KHCN Thuận An</t>
  </si>
  <si>
    <t>9374</t>
  </si>
  <si>
    <t>TT KHCN Vũng Tàu</t>
  </si>
  <si>
    <t>Chi nhánh Bà Rịa Vũng Tàu</t>
  </si>
  <si>
    <t>CN Bà Rịa Vũng Tàu</t>
  </si>
  <si>
    <t>Phòng KHCN Bà Rịa Vũng Tàu</t>
  </si>
  <si>
    <t>9375</t>
  </si>
  <si>
    <t>TT KHCN Đồng Nai</t>
  </si>
  <si>
    <t>Chi nhánh Đồng Nai</t>
  </si>
  <si>
    <t>CN Đồng Nai</t>
  </si>
  <si>
    <t>Phòng KHCN Đồng Nai</t>
  </si>
  <si>
    <t>9376</t>
  </si>
  <si>
    <t>TT KHCN Long Khánh</t>
  </si>
  <si>
    <t>Chi nhánh Long Khánh</t>
  </si>
  <si>
    <t>CN Long Khánh</t>
  </si>
  <si>
    <t>Phòng KHCN Long Khánh</t>
  </si>
  <si>
    <t>9372</t>
  </si>
  <si>
    <t>TT KHCN Tiền Giang</t>
  </si>
  <si>
    <t>Chi nhánh Tiền Giang</t>
  </si>
  <si>
    <t>CN Tiền Giang</t>
  </si>
  <si>
    <t>Phòng KHCN Tiền Giang</t>
  </si>
  <si>
    <t>9373</t>
  </si>
  <si>
    <t>TT KHCN Châu Thành</t>
  </si>
  <si>
    <t>Chi nhánh Châu Thành</t>
  </si>
  <si>
    <t>CN Châu Thành</t>
  </si>
  <si>
    <t>Phòng KHCN Châu Thành</t>
  </si>
  <si>
    <t>9377</t>
  </si>
  <si>
    <t>TT KHCN Long An</t>
  </si>
  <si>
    <t>Chi nhánh Long An</t>
  </si>
  <si>
    <t>CN Long An</t>
  </si>
  <si>
    <t>Phòng KHCN Long An</t>
  </si>
  <si>
    <t>9378</t>
  </si>
  <si>
    <t>TT KHCN Đức Hòa</t>
  </si>
  <si>
    <t>Chi nhánh Đức Hòa</t>
  </si>
  <si>
    <t>CN Đức Hòa</t>
  </si>
  <si>
    <t>Phòng KHCN Đức Hòa</t>
  </si>
  <si>
    <t>9382</t>
  </si>
  <si>
    <t>TT KHCN Vĩnh Long</t>
  </si>
  <si>
    <t>Chi nhánh Vĩnh Long</t>
  </si>
  <si>
    <t>CN Vĩnh Long</t>
  </si>
  <si>
    <t>Phòng KHCN Vĩnh Long</t>
  </si>
  <si>
    <t>9383</t>
  </si>
  <si>
    <t>TT KHCN Nguyễn Huệ</t>
  </si>
  <si>
    <t>Chi nhánh Nguyễn Huệ</t>
  </si>
  <si>
    <t>CN Nguyễn Huệ</t>
  </si>
  <si>
    <t>Phòng KHCN Nguyễn Huệ</t>
  </si>
  <si>
    <t>9326</t>
  </si>
  <si>
    <t>TT KHCN Kiên Giang</t>
  </si>
  <si>
    <t>VÙNG TÂY NAM BỘ</t>
  </si>
  <si>
    <t>TNB</t>
  </si>
  <si>
    <t>Chi nhánh Kiên Giang</t>
  </si>
  <si>
    <t>CN Kiên Giang</t>
  </si>
  <si>
    <t>Phòng KHCN Kiên Giang</t>
  </si>
  <si>
    <t>9328</t>
  </si>
  <si>
    <t>TT KHCN Rạch Sỏi</t>
  </si>
  <si>
    <t>Chi nhánh Rạch Sỏi</t>
  </si>
  <si>
    <t>CN Rạch Sỏi</t>
  </si>
  <si>
    <t>Phòng KHCN Rạch Sỏi</t>
  </si>
  <si>
    <t>9329</t>
  </si>
  <si>
    <t>TT KHCN Trần Quang Khải</t>
  </si>
  <si>
    <t>Chi nhánh Trần Quang Khải</t>
  </si>
  <si>
    <t>CN Trần Quang Khải</t>
  </si>
  <si>
    <t>Phòng KHCN Trần Quang Khải</t>
  </si>
  <si>
    <t>9330</t>
  </si>
  <si>
    <t>TT KHCN Cổng Tam Quan</t>
  </si>
  <si>
    <t>Chi nhánh Cổng Tam Quan</t>
  </si>
  <si>
    <t>CN Cổng Tam Quan</t>
  </si>
  <si>
    <t>Phòng KHCN Cổng Tam Quan</t>
  </si>
  <si>
    <t>9327</t>
  </si>
  <si>
    <t>TT KHCN Phú Quốc</t>
  </si>
  <si>
    <t>Chi nhánh Phú Quốc</t>
  </si>
  <si>
    <t>CN Phú Quốc</t>
  </si>
  <si>
    <t>Phòng KHCN Phú Quốc</t>
  </si>
  <si>
    <t>9331</t>
  </si>
  <si>
    <t>TT KHCN Tân Hiệp</t>
  </si>
  <si>
    <t>Chi nhánh Tân Hiệp</t>
  </si>
  <si>
    <t>CN Tân Hiệp</t>
  </si>
  <si>
    <t>Phòng KHCN Tân Hiệp</t>
  </si>
  <si>
    <t>9362</t>
  </si>
  <si>
    <t>TT KHCN Cần Thơ</t>
  </si>
  <si>
    <t>Chi nhánh Cần Thơ</t>
  </si>
  <si>
    <t>CN Cần Thơ</t>
  </si>
  <si>
    <t>Phòng KHCN Cần Thơ</t>
  </si>
  <si>
    <t>9363</t>
  </si>
  <si>
    <t>TT KHCN Ninh Kiều</t>
  </si>
  <si>
    <t>Chi nhánh Ninh Kiều</t>
  </si>
  <si>
    <t>CN Ninh Kiều</t>
  </si>
  <si>
    <t>Phòng KHCN Ninh Kiều</t>
  </si>
  <si>
    <t>9364</t>
  </si>
  <si>
    <t>TT KHCN Hậu Giang - TNB</t>
  </si>
  <si>
    <t>Chi nhánh Hậu Giang</t>
  </si>
  <si>
    <t>CN Hậu Giang</t>
  </si>
  <si>
    <t>Phòng KHCN Hậu Giang</t>
  </si>
  <si>
    <t>9365</t>
  </si>
  <si>
    <t>TT KHCN Đồng Tháp</t>
  </si>
  <si>
    <t>Chi nhánh Đồng Tháp</t>
  </si>
  <si>
    <t>CN Đồng Tháp</t>
  </si>
  <si>
    <t>Phòng KHCN Đồng Tháp</t>
  </si>
  <si>
    <t>9381</t>
  </si>
  <si>
    <t>TT KHCN An Giang</t>
  </si>
  <si>
    <t>Chi nhánh An Giang</t>
  </si>
  <si>
    <t>CN An Giang</t>
  </si>
  <si>
    <t>Phòng KHCN An Giang</t>
  </si>
  <si>
    <t>9384</t>
  </si>
  <si>
    <t>TT KHCN Bạc Liêu</t>
  </si>
  <si>
    <t>Chi nhánh Bạc Liêu</t>
  </si>
  <si>
    <t>CN Bạc Liêu</t>
  </si>
  <si>
    <t>Phòng KHCN Bạc Liêu</t>
  </si>
  <si>
    <t>9387</t>
  </si>
  <si>
    <t>TT KHCN Cà Mau</t>
  </si>
  <si>
    <t>Chi nhánh Cà Mau</t>
  </si>
  <si>
    <t>CN Cà Mau</t>
  </si>
  <si>
    <t>Phòng KHCN Cà Mau</t>
  </si>
  <si>
    <t>9355</t>
  </si>
  <si>
    <t>TT KHCN Đà Nẵng</t>
  </si>
  <si>
    <t>VÙNG MIỀN TRUNG</t>
  </si>
  <si>
    <t>MT</t>
  </si>
  <si>
    <t>Khu vực Miền Trung</t>
  </si>
  <si>
    <t>KV MT</t>
  </si>
  <si>
    <t>Chi nhánh Đà Nẵng</t>
  </si>
  <si>
    <t>CN Đà Nẵng</t>
  </si>
  <si>
    <t>Phòng KHCN Đà Nẵng</t>
  </si>
  <si>
    <t>9356</t>
  </si>
  <si>
    <t>TT KHCN Trưng Nữ Vương</t>
  </si>
  <si>
    <t>Chi nhánh Trưng Nữ Vương</t>
  </si>
  <si>
    <t>CN Trưng Nữ Vương</t>
  </si>
  <si>
    <t>Phòng KHCN Trưng Nữ Vương</t>
  </si>
  <si>
    <t>9357</t>
  </si>
  <si>
    <t>TT KHCN Nguyễn Hữu Thọ</t>
  </si>
  <si>
    <t>Chi nhánh Nguyễn Hữu Thọ</t>
  </si>
  <si>
    <t>CN Nguyễn Hữu Thọ</t>
  </si>
  <si>
    <t>Phòng KHCN Nguyễn Hữu Thọ</t>
  </si>
  <si>
    <t>9358</t>
  </si>
  <si>
    <t>TT KHCN Nguyễn Văn Linh</t>
  </si>
  <si>
    <t>Chi nhánh Nguyễn Văn Linh</t>
  </si>
  <si>
    <t>CN Nguyễn Văn Linh</t>
  </si>
  <si>
    <t>Phòng KHCN Nguyễn Văn Linh</t>
  </si>
  <si>
    <t>9359</t>
  </si>
  <si>
    <t>TT KHCN Hòa Khánh</t>
  </si>
  <si>
    <t>Chi nhánh Hòa Khánh</t>
  </si>
  <si>
    <t>CN Hòa Khánh</t>
  </si>
  <si>
    <t>Phòng KHCN Hòa Khánh</t>
  </si>
  <si>
    <t>9360</t>
  </si>
  <si>
    <t>TT KHCN Đống Đa</t>
  </si>
  <si>
    <t>Chi nhánh Hòa Xuân</t>
  </si>
  <si>
    <t>CN Hòa Xuân</t>
  </si>
  <si>
    <t>Phòng KHCN Hòa Xuân</t>
  </si>
  <si>
    <t>9361</t>
  </si>
  <si>
    <t>TT KHCN Ngô Quyền</t>
  </si>
  <si>
    <t>Chi nhánh Ngô Quyền</t>
  </si>
  <si>
    <t>CN Ngô Quyền</t>
  </si>
  <si>
    <t>Phòng KHCN Ngô Quyền</t>
  </si>
  <si>
    <t>9366</t>
  </si>
  <si>
    <t>TT KHCN Huế</t>
  </si>
  <si>
    <t>Chi nhánh Thừa Thiên Huế</t>
  </si>
  <si>
    <t>CN Thừa Thiên Huế</t>
  </si>
  <si>
    <t>Phòng KHCN Thừa Thiên Huế</t>
  </si>
  <si>
    <t>9367</t>
  </si>
  <si>
    <t>TT KHCN Đông Ba</t>
  </si>
  <si>
    <t>Chi nhánh Đông Ba</t>
  </si>
  <si>
    <t>CN Đông Ba</t>
  </si>
  <si>
    <t>Phòng KHCN Đông Ba</t>
  </si>
  <si>
    <t>9368</t>
  </si>
  <si>
    <t>TT KHCN Tây Lộc</t>
  </si>
  <si>
    <t>Chi nhánh Tây Lộc</t>
  </si>
  <si>
    <t>CN Tây Lộc</t>
  </si>
  <si>
    <t>Phòng KHCN Tây Lộc</t>
  </si>
  <si>
    <t>9347</t>
  </si>
  <si>
    <t>TT KHCN Hải TT</t>
  </si>
  <si>
    <t>VÙNG ĐỒNG BẰNG BẮC BỘ</t>
  </si>
  <si>
    <t>ĐBBB</t>
  </si>
  <si>
    <t>Khu vực Miền Bắc</t>
  </si>
  <si>
    <t>KV MB</t>
  </si>
  <si>
    <t>Chi nhánh Hải Phòng</t>
  </si>
  <si>
    <t>CN Hải Phòng</t>
  </si>
  <si>
    <t>Phòng KHCN Hải Phòng</t>
  </si>
  <si>
    <t>9348</t>
  </si>
  <si>
    <t>TT KHCN Hải An</t>
  </si>
  <si>
    <t>Chi nhánh Hải An</t>
  </si>
  <si>
    <t>CN Hải An</t>
  </si>
  <si>
    <t>Phòng KHCN Hải An</t>
  </si>
  <si>
    <t>9349</t>
  </si>
  <si>
    <t>TT KHCN Trần Nguyên Hãn</t>
  </si>
  <si>
    <t>Chi nhánh Trần Nguyên Hãn</t>
  </si>
  <si>
    <t>CN Trần Nguyên Hãn</t>
  </si>
  <si>
    <t>Phòng KHCN Trần Nguyên Hãn</t>
  </si>
  <si>
    <t>9350</t>
  </si>
  <si>
    <t>TT KHCN Hồng Bàng</t>
  </si>
  <si>
    <t>Chi nhánh Hồng Bàng</t>
  </si>
  <si>
    <t>CN Hồng Bàng</t>
  </si>
  <si>
    <t>Phòng KHCN Hồng Bàng</t>
  </si>
  <si>
    <t>9351</t>
  </si>
  <si>
    <t>TT KHCN Điện Biên Phủ</t>
  </si>
  <si>
    <t>Chi nhánh Điện Biên Phủ</t>
  </si>
  <si>
    <t>CN Điện Biên Phủ</t>
  </si>
  <si>
    <t>Phòng KHCN Điện Biên Phủ</t>
  </si>
  <si>
    <t>9353</t>
  </si>
  <si>
    <t>TT KHCN Quảng Ninh</t>
  </si>
  <si>
    <t>Chi nhánh Quảng Ninh</t>
  </si>
  <si>
    <t>CN Quảng Ninh</t>
  </si>
  <si>
    <t>Phòng KHCN Quảng Ninh</t>
  </si>
  <si>
    <t>9352</t>
  </si>
  <si>
    <t>TT KHCN Tô Hiệu</t>
  </si>
  <si>
    <t>Chi nhánh Tô Hiệu</t>
  </si>
  <si>
    <t>CN Tô Hiệu</t>
  </si>
  <si>
    <t>Phòng KHCN Tô Hiệu</t>
  </si>
  <si>
    <t>9354</t>
  </si>
  <si>
    <t>TT KHCN Thái Bình</t>
  </si>
  <si>
    <t>Chi nhánh Thái Bình</t>
  </si>
  <si>
    <t>CN Thái Bình</t>
  </si>
  <si>
    <t>Phòng KHCN Thái Bình</t>
  </si>
  <si>
    <t>9388</t>
  </si>
  <si>
    <t>TT KHCN Hưng Yên</t>
  </si>
  <si>
    <t>Chi nhánh Hưng Yên</t>
  </si>
  <si>
    <t>CN Hưng Yên</t>
  </si>
  <si>
    <t>Phòng KHCN Hưng Yên</t>
  </si>
  <si>
    <t>9389</t>
  </si>
  <si>
    <t>TT KHCN Phố Hiến</t>
  </si>
  <si>
    <t>Chi nhánh Phố Hiến</t>
  </si>
  <si>
    <t>CN Phố Hiến</t>
  </si>
  <si>
    <t>Phòng KHCN Phố Hiến</t>
  </si>
  <si>
    <t>9379</t>
  </si>
  <si>
    <t>TT KHCN Bắc Ninh</t>
  </si>
  <si>
    <t>Chi nhánh Bắc Ninh</t>
  </si>
  <si>
    <t>CN Bắc Ninh</t>
  </si>
  <si>
    <t>Phòng KHCN Bắc Ninh</t>
  </si>
  <si>
    <t>9380</t>
  </si>
  <si>
    <t>TT KHCN Tiền An</t>
  </si>
  <si>
    <t>Chi nhánh Tiền An</t>
  </si>
  <si>
    <t>CN Tiền An</t>
  </si>
  <si>
    <t>Phòng KHCN Tiền An</t>
  </si>
  <si>
    <t>9385</t>
  </si>
  <si>
    <t>TT KHCN Bắc Giang</t>
  </si>
  <si>
    <t>Chi nhánh Bắc Giang</t>
  </si>
  <si>
    <t>CN Bắc Giang</t>
  </si>
  <si>
    <t>Phòng KHCN Bắc Giang</t>
  </si>
  <si>
    <t>9386</t>
  </si>
  <si>
    <t>TT KHCN Thái Nguyên</t>
  </si>
  <si>
    <t>Chi nhánh Thái Nguyên</t>
  </si>
  <si>
    <t>CN Thái Nguyên</t>
  </si>
  <si>
    <t>Phòng KHCN Thái Nguyên</t>
  </si>
  <si>
    <t>9213</t>
  </si>
  <si>
    <t>TT KHL Thăng Long</t>
  </si>
  <si>
    <t>Khối Khách hàng lớn</t>
  </si>
  <si>
    <t>KHL</t>
  </si>
  <si>
    <t xml:space="preserve">Phòng KHL Hà Nội </t>
  </si>
  <si>
    <t>9203</t>
  </si>
  <si>
    <t>TT KHL Miền Nam</t>
  </si>
  <si>
    <t xml:space="preserve">Phòng KHL Sài Gòn </t>
  </si>
  <si>
    <t>9214</t>
  </si>
  <si>
    <t>TT KHL Đông Đô</t>
  </si>
  <si>
    <t>Phòng KHL Cầu Giấy</t>
  </si>
  <si>
    <t>9250</t>
  </si>
  <si>
    <t>TT KHL Thủ Đô</t>
  </si>
  <si>
    <t>Phòng KHL Hà Đông</t>
  </si>
  <si>
    <t>9322</t>
  </si>
  <si>
    <t>TT KHCN Hậu Giang - HCM</t>
  </si>
  <si>
    <t xml:space="preserve">Chi nhánh Hậu Giang </t>
  </si>
  <si>
    <t xml:space="preserve">CN Hậu Giang </t>
  </si>
  <si>
    <t xml:space="preserve">Phòng KHCN Hậu Giang </t>
  </si>
  <si>
    <t>9216</t>
  </si>
  <si>
    <t>TT KHDN Hà Thành</t>
  </si>
  <si>
    <t>Vùng KHDN 1</t>
  </si>
  <si>
    <t>KHDN</t>
  </si>
  <si>
    <t>DN1</t>
  </si>
  <si>
    <t>Phòng KHDN Hà Nội</t>
  </si>
  <si>
    <t>9215</t>
  </si>
  <si>
    <t>TT KHDN Hà Nội</t>
  </si>
  <si>
    <t>Phòng KHDN Thanh Xuân</t>
  </si>
  <si>
    <t>9240</t>
  </si>
  <si>
    <t>TT KHDN Thái Nguyên</t>
  </si>
  <si>
    <t>Vùng KHDN 2</t>
  </si>
  <si>
    <t>DN2</t>
  </si>
  <si>
    <t>Phòng KHDN Thái Nguyên</t>
  </si>
  <si>
    <t>9235</t>
  </si>
  <si>
    <t>TT KHDN Bắc Ninh</t>
  </si>
  <si>
    <t>Phòng KHDN Bắc Ninh</t>
  </si>
  <si>
    <t>9239</t>
  </si>
  <si>
    <t>TT KHDN Bắc Giang</t>
  </si>
  <si>
    <t>Phòng KHDN Bắc Giang</t>
  </si>
  <si>
    <t>9222</t>
  </si>
  <si>
    <t>TT KHDN Thái Bình</t>
  </si>
  <si>
    <t>Vùng KHDN 3</t>
  </si>
  <si>
    <t>DN3</t>
  </si>
  <si>
    <t>Phòng KHDN Thái Bình</t>
  </si>
  <si>
    <t>9221</t>
  </si>
  <si>
    <t>TT KHDN Quảng Ninh</t>
  </si>
  <si>
    <t>Phòng KHDN Quảng Ninh</t>
  </si>
  <si>
    <t>9242</t>
  </si>
  <si>
    <t>TT KHDN Hưng Yên</t>
  </si>
  <si>
    <t>Phòng KHDN Hưng Yên</t>
  </si>
  <si>
    <t>9220</t>
  </si>
  <si>
    <t>TT KHDN Hải TT</t>
  </si>
  <si>
    <t>Phòng KHDN Hải An</t>
  </si>
  <si>
    <t>9223</t>
  </si>
  <si>
    <t>TT KHDN Đà Nẵng</t>
  </si>
  <si>
    <t>Vùng KHDN 4</t>
  </si>
  <si>
    <t>DN4</t>
  </si>
  <si>
    <t>Phòng KHDN Đà Nẵng</t>
  </si>
  <si>
    <t>9232</t>
  </si>
  <si>
    <t>TT KHDN Vũng Tàu</t>
  </si>
  <si>
    <t>Vùng KHDN 5</t>
  </si>
  <si>
    <t>DN5</t>
  </si>
  <si>
    <t>Phòng KHDN Bà Rịa Vũng Tàu</t>
  </si>
  <si>
    <t>9200</t>
  </si>
  <si>
    <t>TT KHDN Sài Gòn</t>
  </si>
  <si>
    <t>Phòng KHDN An Phú</t>
  </si>
  <si>
    <t>9234</t>
  </si>
  <si>
    <t>TT KHDN Long An</t>
  </si>
  <si>
    <t>Phòng KHDN Long An</t>
  </si>
  <si>
    <t>9233</t>
  </si>
  <si>
    <t>TT KHDN Đồng Nai</t>
  </si>
  <si>
    <t>Phòng KHDN Đồng Nai</t>
  </si>
  <si>
    <t>9230</t>
  </si>
  <si>
    <t>TT KHDN Bình Dương</t>
  </si>
  <si>
    <t>Phòng KHDN Bình Dương</t>
  </si>
  <si>
    <t>9210</t>
  </si>
  <si>
    <t>TT KHDN Bến Thành</t>
  </si>
  <si>
    <t>Phòng KHDN 3/2</t>
  </si>
  <si>
    <t>9237</t>
  </si>
  <si>
    <t>TT KHDN Vĩnh Long</t>
  </si>
  <si>
    <t>Vùng KHDN 6</t>
  </si>
  <si>
    <t>DN6</t>
  </si>
  <si>
    <t>Phòng KHDN Vĩnh Long</t>
  </si>
  <si>
    <t>9231</t>
  </si>
  <si>
    <t>TT KHDN Tiền Giang</t>
  </si>
  <si>
    <t>Phòng KHDN Tiền Giang</t>
  </si>
  <si>
    <t>9211</t>
  </si>
  <si>
    <t>TT KHDN Kiên Giang</t>
  </si>
  <si>
    <t>Phòng KHDN Kiên Giang</t>
  </si>
  <si>
    <t>9228</t>
  </si>
  <si>
    <t>TT KHDN Đồng Tháp</t>
  </si>
  <si>
    <t>Phòng KHDN Cần Thơ</t>
  </si>
  <si>
    <t>9227</t>
  </si>
  <si>
    <t>TT KHDN Cần Thơ</t>
  </si>
  <si>
    <t>9241</t>
  </si>
  <si>
    <t>TT KHDN Cà Mau</t>
  </si>
  <si>
    <t>Phòng KHDN Cà Mau</t>
  </si>
  <si>
    <t>9236</t>
  </si>
  <si>
    <t>TT KHDN An Giang</t>
  </si>
  <si>
    <t>Phòng KHDN An Giang</t>
  </si>
  <si>
    <t>Phòng DVKH&amp;KQ Hà Nội</t>
  </si>
  <si>
    <t>Phòng DVKH&amp;KQ Hàng Cót</t>
  </si>
  <si>
    <t>Phòng DVKH&amp;KQ Khâm Thiên</t>
  </si>
  <si>
    <t>Phòng DVKH&amp;KQ Lạc Trung</t>
  </si>
  <si>
    <t>Phòng DVKH&amp;KQ Nguyễn Văn Cừ</t>
  </si>
  <si>
    <t>Phòng DVKH&amp;KQ Kim Liên</t>
  </si>
  <si>
    <t>Phòng DVKH&amp;KQ Thanh Xuân</t>
  </si>
  <si>
    <t>Phòng DVKH&amp;KQ Trần Khát Chân</t>
  </si>
  <si>
    <t>Phòng DVKH&amp;KQ Nhân Chính</t>
  </si>
  <si>
    <t>Phòng DVKH&amp;KQ Cầu Giấy</t>
  </si>
  <si>
    <t>Phòng DVKH&amp;KQ Ba Đình</t>
  </si>
  <si>
    <t>Phòng DVKH&amp;KQ Láng Thượng</t>
  </si>
  <si>
    <t>Phòng DVKH&amp;KQ Trung Hòa</t>
  </si>
  <si>
    <t>Phòng DVKH&amp;KQ Hà Đông</t>
  </si>
  <si>
    <t>Phòng DVKH&amp;KQ Thái Hà</t>
  </si>
  <si>
    <t>Phòng DVKH&amp;KQ Sài Gòn</t>
  </si>
  <si>
    <t>Phòng DVKH&amp;KQ Võ Văn Tần</t>
  </si>
  <si>
    <t>Phòng DVKH&amp;KQ Tân Bình</t>
  </si>
  <si>
    <t>Phòng DVKH&amp;KQ Phú Mỹ Hưng</t>
  </si>
  <si>
    <t>Phòng DVKH&amp;KQ Nguyễn Trãi</t>
  </si>
  <si>
    <t>Phòng DVKH&amp;KQ Khánh Hội</t>
  </si>
  <si>
    <t>Phòng DVKH&amp;KQ Hàng Xanh</t>
  </si>
  <si>
    <t>Phòng DVKH&amp;KQ Phạm Ngọc Thạch</t>
  </si>
  <si>
    <t>Phòng DVKH&amp;KQ An Phú</t>
  </si>
  <si>
    <t>Phòng DVKH&amp;KQ Cộng Hòa</t>
  </si>
  <si>
    <t>Phòng DVKH&amp;KQ Tân Hương</t>
  </si>
  <si>
    <t>Phòng DVKH&amp;KQ Trường Chinh</t>
  </si>
  <si>
    <t>Phòng DVKH&amp;KQ Quang Trung</t>
  </si>
  <si>
    <t>Phòng DVKH&amp;KQ Phan Đăng Lưu</t>
  </si>
  <si>
    <t>Phòng DVKH&amp;KQ Cách Mạng Tháng Tám</t>
  </si>
  <si>
    <t>Phòng DVKH&amp;KQ Tân Định</t>
  </si>
  <si>
    <t>Phòng DVKH&amp;KQ Nguyễn Văn Trỗi</t>
  </si>
  <si>
    <t>Phòng DVKH&amp;KQ 3/2</t>
  </si>
  <si>
    <t>Phòng DVKH&amp;KQ Bình Phú</t>
  </si>
  <si>
    <t>Phòng DVKH&amp;KQ Cầu Ông Lãnh</t>
  </si>
  <si>
    <t>Phòng DVKH&amp;KQ Tô Hiến Thành</t>
  </si>
  <si>
    <t>Phòng DVKH&amp;KQ Bình Tân</t>
  </si>
  <si>
    <t>Phòng DVKH&amp;KQ Lê Hồng Phong</t>
  </si>
  <si>
    <t>Phòng DVKH&amp;KQ Lạc Long Quân</t>
  </si>
  <si>
    <t>Phòng DVKH&amp;KQ Lê Đại Hành</t>
  </si>
  <si>
    <t>Phòng DVKH&amp;KQ Bình Dương</t>
  </si>
  <si>
    <t>Phòng DVKH&amp;KQ Dĩ An</t>
  </si>
  <si>
    <t>Phòng DVKH&amp;KQ Thuận An</t>
  </si>
  <si>
    <t>Phòng DVKH&amp;KQ Bà Rịa Vũng Tàu</t>
  </si>
  <si>
    <t>Phòng DVKH&amp;KQ Đồng Nai</t>
  </si>
  <si>
    <t>Phòng DVKH&amp;KQ Long Khánh</t>
  </si>
  <si>
    <t>Phòng DVKH&amp;KQ Tiền Giang</t>
  </si>
  <si>
    <t>Phòng DVKH&amp;KQ Châu Thành</t>
  </si>
  <si>
    <t>Phòng DVKH&amp;KQ Long An</t>
  </si>
  <si>
    <t>Phòng DVKH&amp;KQ Đức Hòa</t>
  </si>
  <si>
    <t>Phòng DVKH&amp;KQ Vĩnh Long</t>
  </si>
  <si>
    <t>Phòng DVKH&amp;KQ Nguyễn Huệ</t>
  </si>
  <si>
    <t>Phòng DVKH&amp;KQ Kiên Giang</t>
  </si>
  <si>
    <t>Phòng DVKH&amp;KQ Rạch Sỏi</t>
  </si>
  <si>
    <t>Phòng DVKH&amp;KQ Trần Quang Khải</t>
  </si>
  <si>
    <t>Phòng DVKH&amp;KQ Cổng Tam Quan</t>
  </si>
  <si>
    <t>Phòng DVKH&amp;KQ Phú Quốc</t>
  </si>
  <si>
    <t>Phòng DVKH&amp;KQ Tân Hiệp</t>
  </si>
  <si>
    <t>Phòng DVKH&amp;KQ Cần Thơ</t>
  </si>
  <si>
    <t>Phòng DVKH&amp;KQ Ninh Kiều</t>
  </si>
  <si>
    <t>Phòng DVKH&amp;KQ Hậu Giang</t>
  </si>
  <si>
    <t>Phòng DVKH&amp;KQ Đồng Tháp</t>
  </si>
  <si>
    <t>Phòng DVKH&amp;KQ An Giang</t>
  </si>
  <si>
    <t>Phòng DVKH&amp;KQ Bạc Liêu</t>
  </si>
  <si>
    <t>Phòng DVKH&amp;KQ Cà Mau</t>
  </si>
  <si>
    <t>Phòng DVKH&amp;KQ Đà Nẵng</t>
  </si>
  <si>
    <t>Phòng DVKH&amp;KQ Trưng Nữ Vương</t>
  </si>
  <si>
    <t>Phòng DVKH&amp;KQ Nguyễn Hữu Thọ</t>
  </si>
  <si>
    <t>Phòng DVKH&amp;KQ Nguyễn Văn Linh</t>
  </si>
  <si>
    <t>Phòng DVKH&amp;KQ Hòa Khánh</t>
  </si>
  <si>
    <t>Phòng DVKH&amp;KQ Hòa Xuân</t>
  </si>
  <si>
    <t>Phòng DVKH&amp;KQ Ngô Quyền</t>
  </si>
  <si>
    <t>Phòng DVKH&amp;KQ Thừa Thiên Huế</t>
  </si>
  <si>
    <t>Phòng DVKH&amp;KQ Đông Ba</t>
  </si>
  <si>
    <t>Phòng DVKH&amp;KQ Tây Lộc</t>
  </si>
  <si>
    <t>Phòng DVKH&amp;KQ Hải Phòng</t>
  </si>
  <si>
    <t>Phòng DVKH&amp;KQ Hải An</t>
  </si>
  <si>
    <t>Phòng DVKH&amp;KQ Trần Nguyên Hãn</t>
  </si>
  <si>
    <t>Phòng DVKH&amp;KQ Hồng Bàng</t>
  </si>
  <si>
    <t>Phòng DVKH&amp;KQ Điện Biên Phủ</t>
  </si>
  <si>
    <t>Phòng DVKH&amp;KQ Quảng Ninh</t>
  </si>
  <si>
    <t>Phòng DVKH&amp;KQ Tô Hiệu</t>
  </si>
  <si>
    <t>Phòng DVKH&amp;KQ Thái Bình</t>
  </si>
  <si>
    <t>Phòng DVKH&amp;KQ Hưng Yên</t>
  </si>
  <si>
    <t>Phòng DVKH&amp;KQ Phố Hiến</t>
  </si>
  <si>
    <t>Phòng DVKH&amp;KQ Bắc Ninh</t>
  </si>
  <si>
    <t>Phòng DVKH&amp;KQ Tiền An</t>
  </si>
  <si>
    <t>Phòng DVKH&amp;KQ Bắc Giang</t>
  </si>
  <si>
    <t>Phòng DVKH&amp;KQ Thái Nguyên</t>
  </si>
  <si>
    <t xml:space="preserve">Phòng DVKH&amp;KQ Hậu Giang </t>
  </si>
  <si>
    <t>9600</t>
  </si>
  <si>
    <t>TRUNG TÂM KHUT</t>
  </si>
  <si>
    <t>Trung tâm Khách hàng ưu tiên</t>
  </si>
  <si>
    <t>TT KHUT</t>
  </si>
  <si>
    <t>Phòng KHUT Hà Nội</t>
  </si>
  <si>
    <t>9601</t>
  </si>
  <si>
    <t>Phòng KHUT Sài Gòn</t>
  </si>
  <si>
    <t>9254</t>
  </si>
  <si>
    <t>Phòng KHDN Cộng Hòa</t>
  </si>
  <si>
    <t>Nữ</t>
  </si>
  <si>
    <t>Nam</t>
  </si>
  <si>
    <t>RM/TL KHCN</t>
  </si>
  <si>
    <t>RM/TL KHDN</t>
  </si>
  <si>
    <t>RM/TL KHUT</t>
  </si>
  <si>
    <t>GDV/KSV KHCN</t>
  </si>
  <si>
    <t>GDV/KSV KHUT</t>
  </si>
  <si>
    <t>TP/PP KHCN</t>
  </si>
  <si>
    <t>TP/PP KHDN</t>
  </si>
  <si>
    <t>TP/PP DVKH</t>
  </si>
  <si>
    <t>Tên Cột</t>
  </si>
  <si>
    <t>Hướng dẫn</t>
  </si>
  <si>
    <t>Điền mã DAO (4 số) của NCB, không điền mã của GEN</t>
  </si>
  <si>
    <t>Không điền vào cột này, khi điền mã DAO tên CN sẽ map theo</t>
  </si>
  <si>
    <t>Không điền vào cột này, khi điền mã DAO tên khu vực sẽ map theo</t>
  </si>
  <si>
    <t>Điền mã Cif của CBKD, không điền mã nhân viên</t>
  </si>
  <si>
    <t>Điền đầy đủ họ tên của CBKD refer</t>
  </si>
  <si>
    <t>Chọn đúng 1 trong các chức danh trong danh sách</t>
  </si>
  <si>
    <t>Điền đầy đủ thông tin khách hàng</t>
  </si>
  <si>
    <t>Chọn 1 trong 2 giới</t>
  </si>
  <si>
    <t>Điền ngày nhận refer</t>
  </si>
  <si>
    <t>Điền tháng nhận refer</t>
  </si>
  <si>
    <t>Chon 1 trong các phân loại khách hàng trong danh sách</t>
  </si>
  <si>
    <t>Điền số IP dự kiến theo đơn vị VNĐ, không cần gõ dấu "." hoặc "," giữa các hàng đơn vị</t>
  </si>
  <si>
    <t>Chon 1 trong các tình trạng trong danh sách</t>
  </si>
  <si>
    <t>Điền kết quả gặp khách hàng</t>
  </si>
  <si>
    <t>THỜI GIAN CHỐT DEAL DỰ KIẾN</t>
  </si>
  <si>
    <t>CHỐT DEAL (đã thu tiền)</t>
  </si>
  <si>
    <t>TIỀM NĂNG CHỐT DEAL</t>
  </si>
  <si>
    <t>Phan Thị Yến</t>
  </si>
  <si>
    <t>RM/ KHCN</t>
  </si>
  <si>
    <t>NGUYỄN HOÀNG</t>
  </si>
  <si>
    <t>đã sub</t>
  </si>
  <si>
    <t>Nguyễn Thị Thùy</t>
  </si>
  <si>
    <t>CHỐT DEAL</t>
  </si>
  <si>
    <t>Phạm Thị Thu Huyền</t>
  </si>
  <si>
    <t>Nguyễn Thị Nhân Hậu</t>
  </si>
  <si>
    <t>23/12/1973</t>
  </si>
  <si>
    <t xml:space="preserve">Nguyễn Thị Tuyết </t>
  </si>
  <si>
    <t>Đào Thị Hoa</t>
  </si>
  <si>
    <t>01/01/1993)</t>
  </si>
  <si>
    <t>Bùi Thị Hà Anh</t>
  </si>
  <si>
    <t>Phạm Mai Anh</t>
  </si>
  <si>
    <t>Đinh Thị Diệu Ly</t>
  </si>
  <si>
    <t>Vũ Tuấn Anh</t>
  </si>
  <si>
    <t>đã chốt 8/5</t>
  </si>
  <si>
    <t>Lê Thị Đào</t>
  </si>
  <si>
    <t>Nguyễn Ngọc Điệp</t>
  </si>
  <si>
    <t>26/12/1979</t>
  </si>
  <si>
    <t>Đinh Thùy Anh</t>
  </si>
  <si>
    <t>VŨ THỊ BÍCH YẾN</t>
  </si>
  <si>
    <t>PHÙNG HỮU MINH NHẬT</t>
  </si>
  <si>
    <t>CHẾ CÔNG THÀNH</t>
  </si>
  <si>
    <t>Hoàng Thị Lương</t>
  </si>
  <si>
    <t>Nguyễn Chiến Thắng</t>
  </si>
  <si>
    <t>Kh đang tham gia HĐ bên Man , FA tv gói chăm sóc sk cho kh . Kh hiện chưa có nhu cầu . Fl thêm</t>
  </si>
  <si>
    <t>Dương Thị Hồng Hạnh</t>
  </si>
  <si>
    <t>Lê Khôi Nguyên</t>
  </si>
  <si>
    <t>TIỀM NĂNG</t>
  </si>
  <si>
    <t>KHÔNG ĐỒNG Ý FA TƯ VẤN</t>
  </si>
  <si>
    <t>Vương Ngọc Cường</t>
  </si>
  <si>
    <t>Doãn Thị Thanh Huyền</t>
  </si>
  <si>
    <t>Trần Văn Ngọc</t>
  </si>
  <si>
    <t>Đào Thị Chi</t>
  </si>
  <si>
    <t>C Thuý</t>
  </si>
  <si>
    <t>Ngô Thị Ánh Sáng</t>
  </si>
  <si>
    <t>Đinh Văn Công</t>
  </si>
  <si>
    <t>Nguyễn Huy Hoàng</t>
  </si>
  <si>
    <t>Trần Tuấn</t>
  </si>
  <si>
    <t>Bùi Qúy Quốc Việt</t>
  </si>
  <si>
    <t>Trịnh Xuân Hải</t>
  </si>
  <si>
    <t>Nguyễn Hữu Phú</t>
  </si>
  <si>
    <t>Phan Thị Kiều Trang</t>
  </si>
  <si>
    <t>Khách hàng đồng ý nghe tư vấn</t>
  </si>
  <si>
    <t>Đã SUB và ký giấy</t>
  </si>
  <si>
    <t>Trần Thảo Hạ Nguyên</t>
  </si>
  <si>
    <t>Nguyễn Đăng Tùng</t>
  </si>
  <si>
    <t>Đã phát hành</t>
  </si>
  <si>
    <t>PHAN THỊ LỘC QUÝ</t>
  </si>
  <si>
    <t>NGUYỄN THỊ HUYỀN TRANG</t>
  </si>
  <si>
    <t>THÁI VÂN KHÁNH</t>
  </si>
  <si>
    <t>TÔ HỒNG NGỌC</t>
  </si>
  <si>
    <t>Thúy Linh</t>
  </si>
  <si>
    <t>Vũ Thị Thanh Hậu</t>
  </si>
  <si>
    <t>Hà Thị Thanh Thư</t>
  </si>
  <si>
    <t>Bùi Thị Mai</t>
  </si>
  <si>
    <t>Trần Quang Khải</t>
  </si>
  <si>
    <t>Nguyễn Minh</t>
  </si>
  <si>
    <t>Lương Thị hường</t>
  </si>
  <si>
    <t>Đặng Quốc Tuấn</t>
  </si>
  <si>
    <t>Dương Thị Quỳnh</t>
  </si>
  <si>
    <t>Nguyễn Ngọc Linh</t>
  </si>
  <si>
    <t>Đàm Văn Mạnh</t>
  </si>
  <si>
    <t>Phạm Hồng Quân</t>
  </si>
  <si>
    <t>Trần Trung Đức</t>
  </si>
  <si>
    <t>Vũ Thị Vân Anh</t>
  </si>
  <si>
    <t>Đỗ Văn Minh</t>
  </si>
  <si>
    <t>KH muốn tham gia cho con, đã ký HSYCBH, đã thu tiền, đợi giải ngân và CB thi có code thì sub HĐ</t>
  </si>
  <si>
    <t>TRẦN THỊ THANH THUẬN</t>
  </si>
  <si>
    <t>TRỌNG THỊ VIỆT PHƯƠNG</t>
  </si>
  <si>
    <t>KH đang cân nhắc thêm</t>
  </si>
  <si>
    <t>NGUYỄN THỊ HOÀI HƯƠNG</t>
  </si>
  <si>
    <t>NGUYỄN THỊ TUYẾT</t>
  </si>
  <si>
    <t>KH đang cân nhắc</t>
  </si>
  <si>
    <t>Nguyễn Thị Ngọc Anh</t>
  </si>
  <si>
    <t xml:space="preserve">Nguyễn Thị Hồng Oanh </t>
  </si>
  <si>
    <t>KH mua cho con, đã nghe tư vấn</t>
  </si>
  <si>
    <t>Trương Văn Chiến</t>
  </si>
  <si>
    <t>Trương Văn Mạnh</t>
  </si>
  <si>
    <t>Nguyễn Thị Bích Phương</t>
  </si>
  <si>
    <t>Nguyễn Lan Phương</t>
  </si>
  <si>
    <t>KH đã nghe tư vấn, chạy BMH KH có quan tâm cần follow thêm</t>
  </si>
  <si>
    <t>Hoàng Thị Mai Hương</t>
  </si>
  <si>
    <t>TRẦN THỊ THÚY HÀ</t>
  </si>
  <si>
    <t>KH làm nv văn phòng, đã tham gia BH ở cty khác, đang quan tâm đến BH.</t>
  </si>
  <si>
    <t>Hẹn KH đến Minishow mà KH bận ko qua được. hẹn TV sau</t>
  </si>
  <si>
    <t>Phí Ngọc Trâm</t>
  </si>
  <si>
    <t>Hà Minh Trí</t>
  </si>
  <si>
    <t>Trương Thị Tươi</t>
  </si>
  <si>
    <t>Phạm Văn Chiến</t>
  </si>
  <si>
    <t>PHẠM THỊ PHƯƠNG LINH</t>
  </si>
  <si>
    <t>ĐỖ THỊ QUYÊN</t>
  </si>
  <si>
    <t xml:space="preserve">đã sơ  vấn ,kh qtam tham gia để mua thẻ cho bô mẹ,cân nhắc thêm </t>
  </si>
  <si>
    <t>Phạm Như Lợi</t>
  </si>
  <si>
    <t>Phạm Hữu Mạnh</t>
  </si>
  <si>
    <t>Bùi Thị Bích Hằng</t>
  </si>
  <si>
    <t>Nguyễn Thị Ngân</t>
  </si>
  <si>
    <t>Nguyễn Thị Khánh Quỳnh</t>
  </si>
  <si>
    <t>Vũ Thị Thùy Dương</t>
  </si>
  <si>
    <t>Nguyễn Thị Vân Nga</t>
  </si>
  <si>
    <t xml:space="preserve">Nguyễn Đức Thịnh </t>
  </si>
  <si>
    <t>Nguyễn Cẩm Nhung</t>
  </si>
  <si>
    <t xml:space="preserve">Nguyễn Thanh Tùng </t>
  </si>
  <si>
    <t>Nguyễn Tùng Lân</t>
  </si>
  <si>
    <t>Thiều Mỹ Vân</t>
  </si>
  <si>
    <t>Lê Anh Vũ</t>
  </si>
  <si>
    <t xml:space="preserve">Trần Thị Thường </t>
  </si>
  <si>
    <t xml:space="preserve">Hoàng Thị Bích </t>
  </si>
  <si>
    <t>Ngô Thị Liên</t>
  </si>
  <si>
    <t>Lê Thị Thu Huyền</t>
  </si>
  <si>
    <t>Nguyễn Thị Thanh Thuỷ</t>
  </si>
  <si>
    <t>KH tham gia 3 mẹ con, đã trao BMH cần suy nghĩ thêm</t>
  </si>
  <si>
    <t>Nguyễn Thị Hằng</t>
  </si>
  <si>
    <t>Quách Thị Hằng</t>
  </si>
  <si>
    <t>đã tư vấn</t>
  </si>
  <si>
    <t>NGÔ ĐĂNG TRIỆU</t>
  </si>
  <si>
    <t>Phạm Đình Tuấn</t>
  </si>
  <si>
    <t>Đoàn Ngọc Khánh Vân</t>
  </si>
  <si>
    <t>Võ Văn Hoài</t>
  </si>
  <si>
    <t>Đã gửi BMH, đã tư vấn quyền lợi, KH xem chi tiết sản phẩm rồi phản hồi sau</t>
  </si>
  <si>
    <t>Thái Vân Khánh</t>
  </si>
  <si>
    <t>Trương Thanh Tuấn</t>
  </si>
  <si>
    <t>Đã gửi BMH, gọi điện tư vấn KH, KH xem lại quyền lợi, bàn bạc lại vs vợ có gì phản hồi sau</t>
  </si>
  <si>
    <t>TRƯƠNG THỊ TỊNH ANH</t>
  </si>
  <si>
    <t>LÊ NA</t>
  </si>
  <si>
    <t>NGUYỄN THỊ QUỲNH ANH</t>
  </si>
  <si>
    <t>NGUYỄN SANH NGHI</t>
  </si>
  <si>
    <t>TRỊNH THỊ NGỌC ÁNH</t>
  </si>
  <si>
    <t>Nguyễn Đức Thuận</t>
  </si>
  <si>
    <t>Trần Đức Hải</t>
  </si>
  <si>
    <t>Đã gửi BMH, kết bạn zalo</t>
  </si>
  <si>
    <t>Hồ Thị Thu Hà</t>
  </si>
  <si>
    <t>Nguyễn Thị Thanh Tâm</t>
  </si>
  <si>
    <t>Hoàng Thị Xoan</t>
  </si>
  <si>
    <t>Ngô Quang Hoàn</t>
  </si>
  <si>
    <t>Nguyễn Thị Thơm</t>
  </si>
  <si>
    <t>Lê Thị Thuỳ Duyên</t>
  </si>
  <si>
    <t>Huỳnh Văn Hợi</t>
  </si>
  <si>
    <t>Nguyễn Đặng Xuân Tú</t>
  </si>
  <si>
    <t>Nguyển ái Tịnh Giác</t>
  </si>
  <si>
    <t>ĐẶNG THỊ DIỆU HIỀN</t>
  </si>
  <si>
    <t>HỒ VŨ TUẤN NGỌC</t>
  </si>
  <si>
    <t>27/05/1995</t>
  </si>
  <si>
    <t>Đỗ Ngọc Thu Trang</t>
  </si>
  <si>
    <t>Hoàng Việt Dương</t>
  </si>
  <si>
    <t>Nguyễn Thị Thanh Thủy</t>
  </si>
  <si>
    <t>Lương Thị Yến</t>
  </si>
  <si>
    <t>Chu Thị Thu</t>
  </si>
  <si>
    <t>Lương Thị Hường</t>
  </si>
  <si>
    <t>Hoàng Ngọc Khánh</t>
  </si>
  <si>
    <t>Vũ Đức Hùng</t>
  </si>
  <si>
    <t>Nguyễn thành long</t>
  </si>
  <si>
    <t>Nguyễn Văn Quyền</t>
  </si>
  <si>
    <t xml:space="preserve">Giáp Huy Tưởng </t>
  </si>
  <si>
    <t xml:space="preserve">Vũ Thị Tính </t>
  </si>
  <si>
    <t>Ngô Duy Anh</t>
  </si>
  <si>
    <t>Đặng Tiến Đạt</t>
  </si>
  <si>
    <t>Nguyễn Văn Tùng</t>
  </si>
  <si>
    <t>Phạm Văn Thao</t>
  </si>
  <si>
    <t>Nguyễn Hữu Hà</t>
  </si>
  <si>
    <t>Nguyễn Văn Vịnh</t>
  </si>
  <si>
    <t>Nguyễn Trang Dương</t>
  </si>
  <si>
    <t>Hoàng Thị Minh Tâm</t>
  </si>
  <si>
    <t>Kh đã chạy BMH tư vấn cần follow thêm</t>
  </si>
  <si>
    <t>Vũ Thị Sen</t>
  </si>
  <si>
    <t>3/6/87</t>
  </si>
  <si>
    <t>KH có quan tâm về bve sức khoẻ cần follow thêm</t>
  </si>
  <si>
    <t>Trần Thị Bình</t>
  </si>
  <si>
    <t>KH đã tham gia MAP, Manulife, có kiến thức về BH, nhấn mạnh thẻ Vita SKV bảo vệ KH dài hạn hơn so với các sp khác đã tham gia</t>
  </si>
  <si>
    <t>Vũ Thị Thu Hoài</t>
  </si>
  <si>
    <t>Phùng Thị Hạnh</t>
  </si>
  <si>
    <t>KH chưa tham gia BHNT, 2 năm tới đi nước ngoài</t>
  </si>
  <si>
    <t>Bùi Thị Hồng Hoa</t>
  </si>
  <si>
    <t>Phạm Thị Mai</t>
  </si>
  <si>
    <t>KH bận nên chưa tư vấn đc tới minh hoạ, KH có tài chính, xin hẹn tư vấn thêm</t>
  </si>
  <si>
    <t>Đỗ Thị Hồng Nhung</t>
  </si>
  <si>
    <t>Trần Thị Thuỷ</t>
  </si>
  <si>
    <t>KH tham khảo bmh cho mình, ngày hội t4 đã tư vấn cho KH, nay tư vấn lại</t>
  </si>
  <si>
    <t>Nguyễn Thị Hòa</t>
  </si>
  <si>
    <t>KH đã ký và FA đã sub hồ sơ</t>
  </si>
  <si>
    <t>Nguyễn Minh Hiếu</t>
  </si>
  <si>
    <t>Dương Tiến Quỳnh</t>
  </si>
  <si>
    <t>Kh đã nghe tư vấn, đợi làm thủ tục vay</t>
  </si>
  <si>
    <t>Trần Hữu Thi</t>
  </si>
  <si>
    <t>Bùi Hoàng Ngọc</t>
  </si>
  <si>
    <t>Trần Phương Linh</t>
  </si>
  <si>
    <t>Vũ Thị Hiệp</t>
  </si>
  <si>
    <t>KH không có khả năng tài chính, hẹn tham khảo lại khi cần</t>
  </si>
  <si>
    <t>Nguyễn Thị Xuân Tâm</t>
  </si>
  <si>
    <t>Hoàng Thị Kim Qúy</t>
  </si>
  <si>
    <t>TRẦN THỊ GIA PHƯỚC</t>
  </si>
  <si>
    <t>14/04/1985</t>
  </si>
  <si>
    <t>TRẦN VĂN LỰC</t>
  </si>
  <si>
    <t>28/05/1969</t>
  </si>
  <si>
    <t>LÊ THỊ DIỆP KHANH</t>
  </si>
  <si>
    <t>TRẦN THỊ HỒNG GẤM</t>
  </si>
  <si>
    <t>22/08/1976</t>
  </si>
  <si>
    <t>NGÔ THỊ THÙY OANH</t>
  </si>
  <si>
    <t>Nguyễn Thị Kim Dung</t>
  </si>
  <si>
    <t xml:space="preserve">Cô Thường </t>
  </si>
  <si>
    <t>TV gói sk , KH có quan tâm . FL thêm</t>
  </si>
  <si>
    <t>Phan Thị Bích Thuỷ</t>
  </si>
  <si>
    <t>Đồng Thị Oanh</t>
  </si>
  <si>
    <t>Nguyễn Thị Phương Thoa</t>
  </si>
  <si>
    <t>Kh quan tâm gói sk , cân nhắc thêm</t>
  </si>
  <si>
    <t>Lê Hoàng Mai</t>
  </si>
  <si>
    <t>C Trang</t>
  </si>
  <si>
    <t xml:space="preserve">Kh quan tâm thẻ sk, hẹn tháng 7 đáo sổ sẽ tham gia </t>
  </si>
  <si>
    <t>Tô Trung Dũng</t>
  </si>
  <si>
    <t>Nguyễn Đức Kha</t>
  </si>
  <si>
    <t xml:space="preserve">Nguyễn Thị Huyền </t>
  </si>
  <si>
    <t>Chú Khoa</t>
  </si>
  <si>
    <t>Kh đã có thẻ bh quân đội chưa có nhu cầu . FA tv mua cho con. Kh cân nhắc thêm</t>
  </si>
  <si>
    <t xml:space="preserve">Nguyễn Đắc Trọng </t>
  </si>
  <si>
    <t>A Chiến</t>
  </si>
  <si>
    <t>KH tham khảo mua cho BM . FL thêm</t>
  </si>
  <si>
    <t>Dương Thị Quỳnh</t>
  </si>
  <si>
    <t>Đinh Trọng Nghĩa</t>
  </si>
  <si>
    <t xml:space="preserve">Kh quan tâm thai sản mua cho vợ </t>
  </si>
  <si>
    <t>Nguyễn Xuân Luận</t>
  </si>
  <si>
    <t>Hồ Thị Phương Thảo</t>
  </si>
  <si>
    <t>Lê Thị Thu Diệu</t>
  </si>
  <si>
    <t>Lê Thị Dung</t>
  </si>
  <si>
    <t>Nguyễn Hữu Quốc Thịnh</t>
  </si>
  <si>
    <t>Lê Minh Chính</t>
  </si>
  <si>
    <t>Trần Thị Ngân</t>
  </si>
  <si>
    <t>Phan Xuân Anh</t>
  </si>
  <si>
    <t>Đã kết bạn zalo, sơ vấn</t>
  </si>
  <si>
    <t>Nguyễn Thị Ngọc Diễm</t>
  </si>
  <si>
    <t>Võ Hồng Hân</t>
  </si>
  <si>
    <t>Mai Thị Tường Vân</t>
  </si>
  <si>
    <t>LÊ TẤN BIÊN</t>
  </si>
  <si>
    <t>HUỲNH KIM HƯNG</t>
  </si>
  <si>
    <t>Hoàng Văn Định</t>
  </si>
  <si>
    <t>KH là GV, chưa tham gia BHNT, đã sơ vấn và gửi BMH để KH tham khảo</t>
  </si>
  <si>
    <t>ĐÀO THỊ HUYỀN TRANG</t>
  </si>
  <si>
    <t>TRẦN VĂN TƯỜNG</t>
  </si>
  <si>
    <t xml:space="preserve">đã chạy bmh và sơ vấn tại quầy,khách cân nhắc thêm </t>
  </si>
  <si>
    <t>Nguyễn Thị Ngọc Nhung</t>
  </si>
  <si>
    <t>Hoàng Minh Duyên</t>
  </si>
  <si>
    <t>Đã tư vấn, KH đã đồng ý đợi vào tiền</t>
  </si>
  <si>
    <t>Đỗ Thị Bình</t>
  </si>
  <si>
    <t>Nguyễn Thị Thanh Minh</t>
  </si>
  <si>
    <t>BÙI THU HƯƠNG</t>
  </si>
  <si>
    <t>Trần Thị Hường</t>
  </si>
  <si>
    <t>26/07/1973</t>
  </si>
  <si>
    <t>TRẦN THỊ THU HẰNG</t>
  </si>
  <si>
    <t>Trương Văn Nhựt</t>
  </si>
  <si>
    <t>Dương Đình Công Lý</t>
  </si>
  <si>
    <t>Dương Thị Thùy Dung</t>
  </si>
  <si>
    <t>Lê Phương Hiền</t>
  </si>
  <si>
    <t>Trần Quang Hải</t>
  </si>
  <si>
    <t>Hoàng Thị Mỹ Lương</t>
  </si>
  <si>
    <t>Nguyễn Thị Quỳnh</t>
  </si>
  <si>
    <t>Nguyễn Thị Nguyên</t>
  </si>
  <si>
    <t xml:space="preserve">Nguyễn thị Nguyệt </t>
  </si>
  <si>
    <t>KH quan tâm gói sk , về bàn thêm với ck</t>
  </si>
  <si>
    <t>Kiều Thu Hoà</t>
  </si>
  <si>
    <t>Nguyễn Thị Thanh</t>
  </si>
  <si>
    <t>TRẦN QUANG ANH</t>
  </si>
  <si>
    <t>phạm huy trọng</t>
  </si>
  <si>
    <t>đã chạy bmh và sơ vấn đang chờ giải ngân thì vào</t>
  </si>
  <si>
    <t>NGUYỄN THỊ THANH MAI</t>
  </si>
  <si>
    <t>đã chạy bmh va sơ vấn  cần follow thêm</t>
  </si>
  <si>
    <t>NGUYỄN THỊ THU HÀ</t>
  </si>
  <si>
    <t>Phùng Thị Ngọc Liên</t>
  </si>
  <si>
    <t>Vũ Văn Hiếu</t>
  </si>
  <si>
    <t>Đã chạy BMH và sơ vấn KH cần follow thêm</t>
  </si>
  <si>
    <t>Nguyễn Thị Huyền</t>
  </si>
  <si>
    <t>Nguyễn Thị Thủy</t>
  </si>
  <si>
    <t>NGUYỄN THANH QUANG TÚ</t>
  </si>
  <si>
    <t>NGUYỄN MINH HIẾU</t>
  </si>
  <si>
    <t>VŨ VĂN DŨNG</t>
  </si>
  <si>
    <t>Kh ok phương án</t>
  </si>
  <si>
    <t>KHđã ký hồ sơ YCBH hẹn giải ngân nộp phí</t>
  </si>
  <si>
    <t>T05</t>
  </si>
  <si>
    <t>Hồ Thanh Linh</t>
  </si>
  <si>
    <t>Kh đã ok phương án, đã mời đến Minishow</t>
  </si>
  <si>
    <t>KH đã ký, ub hồ sơ 20/4</t>
  </si>
  <si>
    <t>BÙI ĐỨC MẠNH</t>
  </si>
  <si>
    <t>4/14/1984</t>
  </si>
  <si>
    <t>Khoản vay của Kh vẫn đang trong quá trình soạn,chưa ra được phê duyệt</t>
  </si>
  <si>
    <t>NGUYỄN THỊ NHẬT</t>
  </si>
  <si>
    <t>4/26/1986</t>
  </si>
  <si>
    <t>PHẠM THỊ VÂN</t>
  </si>
  <si>
    <t>5/15/1961</t>
  </si>
  <si>
    <t>Mẹ CBNV, đã tư vấn và rất quan tâm</t>
  </si>
  <si>
    <t>NGUYỄN VĂN THÔNG</t>
  </si>
  <si>
    <t>Bố CBNV, đã tư vấn và rất quan tâm</t>
  </si>
  <si>
    <t>VŨ THỊ VÂN ANH</t>
  </si>
  <si>
    <t>NGUYỄN THỊ MINH</t>
  </si>
  <si>
    <t>Vũ Đình Bảo</t>
  </si>
  <si>
    <t>NGUYỄN THỊ NHUNG</t>
  </si>
  <si>
    <t>ĐỒNG XUÂN PHƯỢNG</t>
  </si>
  <si>
    <t>Nguyễn Thanh Quang Tú</t>
  </si>
  <si>
    <t>Bùi Thị Thúy</t>
  </si>
  <si>
    <t>4/14/1985</t>
  </si>
  <si>
    <t>KH đã được sơ vấn, hẹn đến Minishow</t>
  </si>
  <si>
    <t>KH từ chối do trục trặc về khoản vay'</t>
  </si>
  <si>
    <t>Vũ Văn Dương</t>
  </si>
  <si>
    <t>Hẹn gặp tv nhưng KH hẹn đến Minishow</t>
  </si>
  <si>
    <t>Nguyễn Thị Huệ</t>
  </si>
  <si>
    <t>Bùi Thảo Nguyên</t>
  </si>
  <si>
    <t>Vũ Văn Đông</t>
  </si>
  <si>
    <t>Mạc Thu Hương</t>
  </si>
  <si>
    <t>Nguyễn Lê Hạo Nam</t>
  </si>
  <si>
    <t>KH không đến bank, CB gủi BMH cho Kh xem, KH chê phí cao</t>
  </si>
  <si>
    <t>Nguyễn Lê Tuệ Nhi</t>
  </si>
  <si>
    <t>TRẦN VĂN QUYẾT</t>
  </si>
  <si>
    <t>Đã chạy BMH, tư vấn, KH nghiên cứu thêm</t>
  </si>
  <si>
    <t>Nguyễn Thị Nhung</t>
  </si>
  <si>
    <t>NGÔ Ý NHƯ</t>
  </si>
  <si>
    <t>Hoàng Ánh Tuyết</t>
  </si>
  <si>
    <t>Bùi Kim Dương</t>
  </si>
  <si>
    <t>Nguyễn Quang Hưng</t>
  </si>
  <si>
    <t>Tuần từ 16/5-21/5, đợi định giá</t>
  </si>
  <si>
    <t>Lê Thị Hoa Lan</t>
  </si>
  <si>
    <t>Đào Thị Thắm</t>
  </si>
  <si>
    <t>Khách hàng quan tâm và đồng ý tham gia</t>
  </si>
  <si>
    <t>NGUYỄN THỊ LỆ</t>
  </si>
  <si>
    <t>11/17/1979</t>
  </si>
  <si>
    <t>KH đã đồng ý và đợi tiền về thì vào HĐ</t>
  </si>
  <si>
    <t>9/1/.2000</t>
  </si>
  <si>
    <t>Nguyễn Sơn Hồng</t>
  </si>
  <si>
    <t>đã chốt 12/5</t>
  </si>
  <si>
    <t>Tư vấn KH tham gia cho con gái và cháu nhỏ, KH hẹn cân nhắc</t>
  </si>
  <si>
    <t>KH đã nghe tv maplife nhiều lần nhưng chưa chốt</t>
  </si>
  <si>
    <t>Phạm Văn Phúc</t>
  </si>
  <si>
    <t>Nguyễn Đức Việt</t>
  </si>
  <si>
    <t>Nguyễn Thị Thanh Thảo</t>
  </si>
  <si>
    <t>27/03/1983</t>
  </si>
  <si>
    <t>Ninh Nguyễn Minh Anh</t>
  </si>
  <si>
    <t>05/02/1987</t>
  </si>
  <si>
    <t>Đặng Thu Huyền</t>
  </si>
  <si>
    <t>Ninh Nguyên Chương</t>
  </si>
  <si>
    <t>Hà Lan Phương</t>
  </si>
  <si>
    <t>28/05/1977</t>
  </si>
  <si>
    <t>Nguyễn Anh Quân</t>
  </si>
  <si>
    <t>Hà Mạnh Đức</t>
  </si>
  <si>
    <t>16/07/1978</t>
  </si>
  <si>
    <t>Nguyễn Hòa An</t>
  </si>
  <si>
    <t>Trần Lê Dung</t>
  </si>
  <si>
    <t>Hoàng Bình Phương Hiền</t>
  </si>
  <si>
    <t>Hà Đình Quân</t>
  </si>
  <si>
    <t>22/04/1983</t>
  </si>
  <si>
    <t>Nguyễn Đức Thịnh</t>
  </si>
  <si>
    <t>Đồng Thị Diễm Quỳnh</t>
  </si>
  <si>
    <t>24/05/1967</t>
  </si>
  <si>
    <t>Trần Văn Hà</t>
  </si>
  <si>
    <t>19/10/1994</t>
  </si>
  <si>
    <t>21/9/1986</t>
  </si>
  <si>
    <t>Ninh Văn Đông</t>
  </si>
  <si>
    <t>18/10/1982</t>
  </si>
  <si>
    <t>Nguyễn Đức Toàn</t>
  </si>
  <si>
    <t>Trần Mạnh Duy</t>
  </si>
  <si>
    <t>17/02/1972</t>
  </si>
  <si>
    <t>Nguyễn Thái An</t>
  </si>
  <si>
    <t>25/09/1983</t>
  </si>
  <si>
    <t>Lại Đức Cường</t>
  </si>
  <si>
    <t>Hoàng Hồng Quân</t>
  </si>
  <si>
    <t>17/08/1971</t>
  </si>
  <si>
    <t>Nguyễn Anh Minh</t>
  </si>
  <si>
    <t>25/10/1987</t>
  </si>
  <si>
    <t>KH có nhu cầu mua cho con nhỏ mới sinh, đang theo sát để tư vấn</t>
  </si>
  <si>
    <t>HUỲNH NGỌC BẢO TRÂM</t>
  </si>
  <si>
    <t>NGUYỄN LÊ NHƯ Ý</t>
  </si>
  <si>
    <t>đã sub ngày 5/5</t>
  </si>
  <si>
    <t>LÊ THANH TỊNH</t>
  </si>
  <si>
    <t>NGUYỄN VĂN ĐỊNH</t>
  </si>
  <si>
    <t>30/10/1997</t>
  </si>
  <si>
    <t>đã tư vấn, kh tích cực,  KH đang chờ hỏi thăm thêm, FA và RM sẽ hẹn lại sớm</t>
  </si>
  <si>
    <t>Lê Thị Thúy Linh</t>
  </si>
  <si>
    <t>Trịnh Thị Hằng</t>
  </si>
  <si>
    <t>Nguyễn Văn Hoàng</t>
  </si>
  <si>
    <t>Nguyễn Thị Nguyệt Ánh</t>
  </si>
  <si>
    <t>Phạm Văn Lựa</t>
  </si>
  <si>
    <t>Nguyễn Thị Phương Thảo</t>
  </si>
  <si>
    <t>Nguyễn Thế Hiền</t>
  </si>
  <si>
    <t xml:space="preserve">Hoàng thị Bích </t>
  </si>
  <si>
    <t>C tuyến</t>
  </si>
  <si>
    <t>Nguyễn thị kim dung</t>
  </si>
  <si>
    <t xml:space="preserve">C thảo </t>
  </si>
  <si>
    <t xml:space="preserve">Kh tham khảo mua cho cháu , về bàn thêm với gia đình </t>
  </si>
  <si>
    <t>NGUYỄN VIỆT HÀ</t>
  </si>
  <si>
    <t>NGUYỄN DUY TRUNG</t>
  </si>
  <si>
    <t>TRẦN ĐỨC THỊNH</t>
  </si>
  <si>
    <t>RM</t>
  </si>
  <si>
    <t>LÊ THỊ HOÀI PHƯƠNG</t>
  </si>
  <si>
    <t>Grand Total</t>
  </si>
  <si>
    <t>Đào Thuỳ Minh</t>
  </si>
  <si>
    <t>KH muốn mua cho con Nguyễn Gia Bảo (19/11/2011)</t>
  </si>
  <si>
    <t>Thân Thị Thu</t>
  </si>
  <si>
    <t>Lương Ngọc Chung</t>
  </si>
  <si>
    <t>Phan Thị Thanh Hà</t>
  </si>
  <si>
    <t>Trịnh Quang Tú</t>
  </si>
  <si>
    <t>Lê Văn Chiến</t>
  </si>
  <si>
    <t xml:space="preserve">Nguyễn Thị Hằng </t>
  </si>
  <si>
    <t>Phạm Thị Thanh Hương</t>
  </si>
  <si>
    <t>PHAN THỊ THÙY DƯƠNG</t>
  </si>
  <si>
    <t>kh mua bảo hiểm cho mẹ, kh muốn tìm hiểu thêm</t>
  </si>
  <si>
    <t>Nguyễn Thị Phương Nhi</t>
  </si>
  <si>
    <t>TRẦN THANH THẢO</t>
  </si>
  <si>
    <t>27/08/1996</t>
  </si>
  <si>
    <t>kh đã nghe tư vấn, làm banker HD bank, KH tìm hiểu và báo lại trong tuần sau.</t>
  </si>
  <si>
    <t>PHẠM LÊ ANH THƠ</t>
  </si>
  <si>
    <t>ĐOÀN KIM SƠN</t>
  </si>
  <si>
    <t>Đã nghe tư vấn BMH, cần chăm sóc thêm</t>
  </si>
  <si>
    <t>HOÀNG THỊ MINH THƯ</t>
  </si>
  <si>
    <t>TRẦN THỊ THÚY</t>
  </si>
  <si>
    <t>Đã nghe tư vấn BMH. Cân nhác suy nghĩ thêm. Hỏi ý kiến chồng</t>
  </si>
  <si>
    <t>Trần Yến Vi</t>
  </si>
  <si>
    <t>Đã kết bạn zalo, tương tác và gửi BMH cho KH</t>
  </si>
  <si>
    <t>Hoàng Đức Thành Vinh</t>
  </si>
  <si>
    <t>Đã kết bạn zalo, tương tác và sơ vấn cho KH.</t>
  </si>
  <si>
    <t>Trần Ngọc Việt</t>
  </si>
  <si>
    <t>Đã kết bạn zalo, KH đã tham gia BH AIA cho cả gia đình, gợi mở KH gia tăng nhu cầu Bảo vệ, KH từ chối và im lặng không tương tác tiếp.</t>
  </si>
  <si>
    <t>TÔN THẤT THUẬN</t>
  </si>
  <si>
    <t>NGUYỄN THỊ KIM NGÂN</t>
  </si>
  <si>
    <t>Đã đưa BMH cho KH, kinh doanh quán nhậu</t>
  </si>
  <si>
    <t>HOÀNG DIỄM THƯ</t>
  </si>
  <si>
    <t>TRƯƠNG THỊ NHƯ HƯƠNG</t>
  </si>
  <si>
    <t>CBB đã sơ vấn qua cho Kh, cần tìm hiểu thêm và sẽ đặt lịch hẹn, nhân viên bank, bạn CBB</t>
  </si>
  <si>
    <t>TRẦN ĐÌNH TUẤN</t>
  </si>
  <si>
    <t>CBB đã sơ vấn qua cho Kh, cần tìm hiểu thêm và sẽ đặt lịch hẹn, nv kinh doanh.</t>
  </si>
  <si>
    <t>Dương Thuý Nga</t>
  </si>
  <si>
    <t>Ninh văn vịnh</t>
  </si>
  <si>
    <t>đã thu tiền</t>
  </si>
  <si>
    <t>NGUYỄN THỊ HẠNH MỸ</t>
  </si>
  <si>
    <t>Vũ văn tùng</t>
  </si>
  <si>
    <t>đã chạy bmh và sơ vấn</t>
  </si>
  <si>
    <t>Nguyễn Hồng Hải</t>
  </si>
  <si>
    <t>Phạm Thành Nam</t>
  </si>
  <si>
    <t>KH đã tham gia VBI, hiểu về BH, tham khảo thêm cùng vợ</t>
  </si>
  <si>
    <t>Đỗ Thị Thu</t>
  </si>
  <si>
    <t>KH trước đây là TVV Prudential, HĐ sắp đáo hạn, tham khảo thêm</t>
  </si>
  <si>
    <t>Lương Thị Nga</t>
  </si>
  <si>
    <t>Tạ Văn Vấn</t>
  </si>
  <si>
    <t>Trần Thị Phương Hằng</t>
  </si>
  <si>
    <t>Phạm Văn Trường</t>
  </si>
  <si>
    <t>Khách tham khảo quỹ bảo vệ cho vợ con, cần follow thêm</t>
  </si>
  <si>
    <t>Hà Thị Ninh</t>
  </si>
  <si>
    <t>16/01/1986</t>
  </si>
  <si>
    <t>NGUYỄN VĂN THẮNG</t>
  </si>
  <si>
    <t>đã chạy bmh và sơ vấn tại quầy,kh có quan tâm</t>
  </si>
  <si>
    <t>Lã Thị Ngọc Anh</t>
  </si>
  <si>
    <t>KH đã tham gia Pru 20 năm, tư vấn nhấn mạnh thẻ care và hỗ trợ viện phí. KH tham khảo thêm</t>
  </si>
  <si>
    <t>Đỗ Thị Thu Hiền</t>
  </si>
  <si>
    <t>KH đã tham gia Pru 10 năm, có tham gia VBI, tư vấn tham gia Gen với quyền lợi thẻ care dài hạn, có hỗ trợ viện phí. KH tham khảo thêm</t>
  </si>
  <si>
    <t>Dương Tiến Hưng</t>
  </si>
  <si>
    <t>Kh đã được sơ vấn và chạy BMH</t>
  </si>
  <si>
    <t>2D</t>
  </si>
  <si>
    <t>08176</t>
  </si>
  <si>
    <t>Nguyễn Duy Nghĩa</t>
  </si>
  <si>
    <t>Nguyễn Hồng Ánh</t>
  </si>
  <si>
    <t>Đàm Văn Mạnh</t>
  </si>
  <si>
    <t>Nguyễn Thị Quyên</t>
  </si>
  <si>
    <t>Nguyễn Thị Yến</t>
  </si>
  <si>
    <t>Nguyễn Thị Khuyến</t>
  </si>
  <si>
    <t>Vương thị Tiệp</t>
  </si>
  <si>
    <t>E Hương</t>
  </si>
  <si>
    <t>Kh tham khảo gói sk cho con . Đã tv . Kh cần bàn thêm với ck</t>
  </si>
  <si>
    <t>VÕ THỊ THANH NHÀN</t>
  </si>
  <si>
    <t>LÊ THỊ NGUYỆT NHI</t>
  </si>
  <si>
    <t>Đã nghe tư vấn BMH. Suy nghĩ thêm và thu xếp tài chính hỏi ý kiến chồng</t>
  </si>
  <si>
    <t>TRẦN THỊ THANH TÂM</t>
  </si>
  <si>
    <t>Trần Thị Loan</t>
  </si>
  <si>
    <t>Đã kết bạn zalo, KH: chưa muốn tham gia (đã khơi gợi nhu cầu và gửi BMH cho KH). KH chưa có phản hồi tiếp theo.</t>
  </si>
  <si>
    <t>Phan Thị Thanh Thúy</t>
  </si>
  <si>
    <t>Nguyễn Văn Cường</t>
  </si>
  <si>
    <t>Chồng của banker, đã tư vấn cho banker và gửi BMH</t>
  </si>
  <si>
    <t>Hoàng Kim Dung</t>
  </si>
  <si>
    <t>MAI BÁ TỊNH</t>
  </si>
  <si>
    <t>NGUYỄN THỊ NGỌC ANH</t>
  </si>
  <si>
    <t>29/05/1972</t>
  </si>
  <si>
    <t>KH đang tham khỏi gói VBI và Gen, cần tìm hiểu thêm và sẽ lên lịch hẹn, KH vay</t>
  </si>
  <si>
    <t>ĐÀO NGUYỄN DIỆU TRANG</t>
  </si>
  <si>
    <t>16/08/1973</t>
  </si>
  <si>
    <t>Đã TV BMH cho khách, về bàn thêm với gia đình, vì đã có tham gia BH của Manu</t>
  </si>
  <si>
    <t>NGUYỄN THỊ QUẾ PHƯƠNG</t>
  </si>
  <si>
    <t>KH đaã nghe sơ vấn về BMH, nhưng vẫn còn ko chắc chắn, chỉ tham khảo thêm, đã tham gia BH khác</t>
  </si>
  <si>
    <t>Huỳnh Thị Anh Dung</t>
  </si>
  <si>
    <t>Vợ của anh Nam banker</t>
  </si>
  <si>
    <t>Trần Thị Hồng Nhung</t>
  </si>
  <si>
    <t>Đã kết bạn zalo, sơ vấn cho KH</t>
  </si>
  <si>
    <t>Huỳnh Thị Đông</t>
  </si>
  <si>
    <t>Cô là KH tại quầy, cô đã lớn tuổi, buôn bán ở chợ, 1 tháng tối đa chỉ có thể tiết kiệm được 500k (k thể hơn), đã thuyết phục nhưng k thành, Cô đang cân nhắc để tham gia mua thẻ VBI</t>
  </si>
  <si>
    <t xml:space="preserve">VÕ THỊ PHƯƠNG THẢO </t>
  </si>
  <si>
    <t>Huỳnh Thị Minh Hiền</t>
  </si>
  <si>
    <t>VÕ THỊ NGỌC DIỆP</t>
  </si>
  <si>
    <t>16/07/1991</t>
  </si>
  <si>
    <t>kh nghe tư vấn, đã tham gia 1 gói bh ở met life, kh muốn tìm hiểu thẻ quốc tế</t>
  </si>
  <si>
    <t>FA</t>
  </si>
  <si>
    <t>Phạm Văn An</t>
  </si>
  <si>
    <t>Phạm Thành Công</t>
  </si>
  <si>
    <t>Nguyễn Văn Huân</t>
  </si>
  <si>
    <t>Nguyễn Minh Dũng</t>
  </si>
  <si>
    <t>Trần Duy Hưng</t>
  </si>
  <si>
    <t>Trần Thanh Tuấn</t>
  </si>
  <si>
    <t>Quán Thị Hà</t>
  </si>
  <si>
    <t>KH đã tham gia VBI, chồng và các con đã tham gia BHNT, đã chạy BMH và tư vấn. KH tham khảo thêm</t>
  </si>
  <si>
    <t>Nguyễn Thị Thu Trang</t>
  </si>
  <si>
    <t>KH đã tham gia BHNT Bảo Việt, có 3 con, tư vấn mua cho con thứ 2, đã chạy BMH và tư vấn. KH tham khảo thêm</t>
  </si>
  <si>
    <t>Nguyễn Hữu Công</t>
  </si>
  <si>
    <t>KH vay, đã tham gia MAP, tư vấn mua cho vợ. KH tham khảo thêm</t>
  </si>
  <si>
    <t>Ngô Văn Vũ</t>
  </si>
  <si>
    <t>Chị Thành</t>
  </si>
  <si>
    <t>Nguyễn Thị Phương Vâng</t>
  </si>
  <si>
    <t>Lê văn hưởng</t>
  </si>
  <si>
    <t>Nguyễn việt thanh</t>
  </si>
  <si>
    <t xml:space="preserve">đã chạy mh và sơ vấn </t>
  </si>
  <si>
    <t>phạm thị thoan</t>
  </si>
  <si>
    <t>kh đã có 2 hd bhnt cần cân nhắc thêm</t>
  </si>
  <si>
    <t>Phạm trần an</t>
  </si>
  <si>
    <t>Đặng Thị Kim Chi</t>
  </si>
  <si>
    <t>Nguyễn Đình Thành</t>
  </si>
  <si>
    <t>Trần Thị Ngần</t>
  </si>
  <si>
    <t>KH kinh doanh quần áo ở chợ, chưa có bh cả 2vc, hẹn qua cửa hàng kh tư vấn thêm</t>
  </si>
  <si>
    <t>NGUYỄN VIỆT HÀ</t>
  </si>
  <si>
    <t>THÂN NGỌC ANH</t>
  </si>
  <si>
    <t>Dương Thị Hà</t>
  </si>
  <si>
    <t>Thân Văn Nam</t>
  </si>
  <si>
    <t>TRỊNH THỊ HẰNG</t>
  </si>
  <si>
    <t>NGUYỄN VĂN SƠN</t>
  </si>
  <si>
    <t>NGUYỄN THÙY LINH</t>
  </si>
  <si>
    <t>PHẠM THU GIANG</t>
  </si>
  <si>
    <t>Nguyễn Đức Minh</t>
  </si>
  <si>
    <t>THÂN NGỌC ANH</t>
  </si>
  <si>
    <t>Thái Thu Hiền</t>
  </si>
  <si>
    <t>Đặng Thị Thu</t>
  </si>
  <si>
    <t>Nguyễn Thị Hà</t>
  </si>
  <si>
    <t>Đoàn Yến Thi</t>
  </si>
  <si>
    <t>Nguyễn Diễm Thu</t>
  </si>
  <si>
    <t>Đồng Thị Liên</t>
  </si>
  <si>
    <t>15,000,000</t>
  </si>
  <si>
    <t>25,000,000</t>
  </si>
  <si>
    <t>40,000,000</t>
  </si>
  <si>
    <t>14,034,000</t>
  </si>
  <si>
    <t>20,000,000</t>
  </si>
  <si>
    <t>28,000,000</t>
  </si>
  <si>
    <t>55,000,000</t>
  </si>
  <si>
    <t>50,000,000</t>
  </si>
  <si>
    <t>30,000,000</t>
  </si>
  <si>
    <t>Ân Hoài Thương</t>
  </si>
  <si>
    <t>Đã sub</t>
  </si>
  <si>
    <t>Nguyễn Văn Xuyên</t>
  </si>
  <si>
    <t>Đã chốt</t>
  </si>
  <si>
    <t>18,000,000</t>
  </si>
  <si>
    <t>KH đã nộp tiền</t>
  </si>
  <si>
    <t>Nguyễn Thị Thuỳ Linh</t>
  </si>
  <si>
    <t>Phạm Thị Vân</t>
  </si>
  <si>
    <t>đã chốt 24/5</t>
  </si>
  <si>
    <t>DƯƠNG THỊ KIỀU DIỄM</t>
  </si>
  <si>
    <t>NGUYỄN THỊ THANH HƯƠNG</t>
  </si>
  <si>
    <t>Võ Mai Xuân</t>
  </si>
  <si>
    <t>Đã chạy BMH</t>
  </si>
  <si>
    <t>KH từ chối gặp</t>
  </si>
  <si>
    <t>Đã sub HĐ (làm HĐ cho vợ)</t>
  </si>
  <si>
    <t>Chưa Sub HĐ</t>
  </si>
  <si>
    <t>Đã sub HĐ</t>
  </si>
  <si>
    <t>NGUYỄN THỊ NHẬT MI</t>
  </si>
  <si>
    <t>KH kinh doanh buôn bán, đã nghe sơ vấn, tiếp tục theo dõi đặt hẹn lần sau</t>
  </si>
  <si>
    <t>Về bàn với vợ, báo lại không tham gia</t>
  </si>
  <si>
    <t>Đã gửi BMH, KH bận nên chưa gặp trực tiếp tư vấn được</t>
  </si>
  <si>
    <t>NGUYỄN THỊ THUỲ</t>
  </si>
  <si>
    <t>Đã nghe tư vấn BMH, Có việc gấp phải đi, nên cân nhắc suy nghĩ thêm --&gt; KH từ chối khéo, sẽ tiếp tục theo dõi trong tháng sau.</t>
  </si>
  <si>
    <t>Nguyễn Văn Nam</t>
  </si>
  <si>
    <t>Đã nhắn tin tư vấn, kết bạn zalo - KH không rep.</t>
  </si>
  <si>
    <t>KH từ chối, đã có nhiều HĐBH, kinh tế năm nay khó khăn k có tiền đóng HĐ cũ nên cũng k tham gia thêm.</t>
  </si>
  <si>
    <t>KH không cần tư vấn, chưa muốn tham gia, đã hỏi những câu hỏi mang tính khơi gợi nhu cầu, nhưng KH k trả lời câu hỏi, chỉ chốt là chưa muốn, khi nào cần sẽ chủ động ib</t>
  </si>
  <si>
    <t>ĐOÀN THỊ MINH NGUYỆT</t>
  </si>
  <si>
    <t>NGUYỄN THỊ THU</t>
  </si>
  <si>
    <t>Đã liên hệ KH qua điện thoại --&gt; Đặt lịch hẹn trực tiếp cùng Banker</t>
  </si>
  <si>
    <t>Tiếp tục theo dõi và chăm sóc sát</t>
  </si>
  <si>
    <t>Đã tư vấn trên BMH, KH đang cần thời gian cân nhắc cùng GĐ --&gt; KH hẹn tháng 6 chốt vì đang suy nghĩ, sẽ theo sát</t>
  </si>
  <si>
    <t>Vẫn đang suy nghĩ, hy vọng tháng 6 chốt deal</t>
  </si>
  <si>
    <t>Đã chốt ngày 19/5</t>
  </si>
  <si>
    <t>ĐÃ SUB, PEENDING HỒ SƠ BỆNH</t>
  </si>
  <si>
    <t>NGUYỄN SƠN TRÀ</t>
  </si>
  <si>
    <t>NGUYỄN THỊ NA</t>
  </si>
  <si>
    <t>23/2/1998</t>
  </si>
  <si>
    <t xml:space="preserve">Đã kết bạn zalo, gửi BMH </t>
  </si>
  <si>
    <t>KH đã chốt DEAL</t>
  </si>
  <si>
    <t>LÊ BÁ KHÁNH THIÊN</t>
  </si>
  <si>
    <t>ĐINH THỊ QUỲNH CHÂU</t>
  </si>
  <si>
    <t>02/07/0981</t>
  </si>
  <si>
    <t>Đã nghe tư vấn BMH. Khách tích cực</t>
  </si>
  <si>
    <t>Chốt deal thành công</t>
  </si>
  <si>
    <t>ĐÃ SUB</t>
  </si>
  <si>
    <t>Đã chạy bảng minh hoạ và sơ vấn sơ với KH, tiếp tục chờ gặp lần 2 để tư vấn chuyên sâu hơn….</t>
  </si>
  <si>
    <t>Dự kiến tháng 5</t>
  </si>
  <si>
    <t>KH làm BDS, đã gửi BMH, chưa sơ vấn kịp --&gt; Nhờ banker  hẹn gặp lại KH</t>
  </si>
  <si>
    <t>CBB đã tv sơ qua về sản phẩm, KH kinh doanh buông bán và KH đã có gia đình, cần tư vấn thêm, đặc biệt thẻ sức khoẻ --&gt; Cùng banker lên lịch gặp lại KH</t>
  </si>
  <si>
    <t>KH buôn bán tại nhà, KH đã tham gia hđ bên Pru , muốn tv để xem các sp khác của Gen --&gt; tiếp tục theo dõi</t>
  </si>
  <si>
    <t>KH làm kế toán, KH ĐÃ THAM GIA NHIỀU Hđmanu, TÌM HIỂU THÊM --&gt; Tiếp tục theo dõi, phối hợp cùng Banker</t>
  </si>
  <si>
    <t>KH chủ doanh nghiêp đã nghe tv, về tham khảo thêm ý kiến gia đình --&gt; Tiếp tục phối hợp banker theo dõi đặt cuộc hẹn</t>
  </si>
  <si>
    <t>LÊ THỊ NHÀN</t>
  </si>
  <si>
    <t>25/04/1976</t>
  </si>
  <si>
    <t>Kh đã tham gia HĐ ở Cty khác, đang muốn tìm hiểu về các SP của gen</t>
  </si>
  <si>
    <t>KH kinh doanh, đã nghe tư vấn, để tham khảo gia đình --&gt; Sẽ phối hợp banker đặt lịch hẹn lại</t>
  </si>
  <si>
    <t>BẠN CỦA GDV, làm IT,  đã gửi BMH, chưa tư vấn --&gt; Sẽ cùng phối hợp đặt lịch hẹn</t>
  </si>
  <si>
    <t>Đã chạy bảng minh hoạ, chỉ mới tư vấn qua điện thoại --&gt; KH từ chối, nhờ Banker đặt cuộc hẹn trực tiếp</t>
  </si>
  <si>
    <t>KH cần bàn lại với vợ, FA đã hẹn gặp tư vấn cùng gia đình</t>
  </si>
  <si>
    <t>Đã gửi BMH qua zalo (GDV gửi), KH đã có nhiều HĐBH của các công ty, KH cân nhắc sau.--&gt; KH từ chối khéo , sẽ phối hợp với Banker liên hệ lại lần sau</t>
  </si>
  <si>
    <t>KH TỪ CHỐI khéo, bận ko gặp</t>
  </si>
  <si>
    <t>FA đã liên hệ lại KH về BMH, KH bận, khi cần sẽ liên hệ lại --&gt; FA phối hợp với Banker đặt hẹn trực tiếp</t>
  </si>
  <si>
    <t>KH là bạn của banker, Đã kết bạn zalo, tư vấn sơ bộ, gửi BMH, Cty của KH có mua đầy đủ thẻ sức khoẻ cho KH --&gt; Lên lịch hẹn trực tiếp cùng Banker</t>
  </si>
  <si>
    <t>Đã kết bạn zalo, trao đổi sơ, gửi BMH để KH tham khảo, chưa tư vấn trực tiếp</t>
  </si>
  <si>
    <t>KH lớn tuổi,  đã có BHYT, chưa có nhu cầu --&gt; Sẽ theo dõi trong tháng sau</t>
  </si>
  <si>
    <t>Đã nghe tư vấn BMH, suy nghĩ thêm. Đã BH tham gia ở công ty khác --&gt; tiếp tục đặt lịch hẹn</t>
  </si>
  <si>
    <t>Kh từ chối khéo, ko nghe tư vấn</t>
  </si>
  <si>
    <t>Chuyển qua muốn mua cho vk, đã chạy lại BMH gửi KH.</t>
  </si>
  <si>
    <t>Không liên hệ được KH, phối hợp cùng RM</t>
  </si>
  <si>
    <t>Đã liên hệ, tư vấn sơ bộ, KH hẹn liên hệ lại sau</t>
  </si>
  <si>
    <t>Đã kết bạn zalo, sơ vấn và gửi BMH</t>
  </si>
  <si>
    <t>Đã kết bạn zalo, sơ vấn. Nhắn tin tìm hiểu thông tin khơi gợi nhu cầu, KH không rep</t>
  </si>
  <si>
    <t>KH đã tham gia BIDV Metlife, đang nhắn tin tìm hiểu về gói BH của KH và mở rộng thêm nhu cầu.</t>
  </si>
  <si>
    <t>Đã kết bạn zalo, sơ vấn - KH đã tham gia 1 gói Manulife, hiện tại anh chưa muốn mua thêm, vì Thịnh giới thiệu nên anh nghe thử (Đã hỏi về các quyền lợi của gói Manu và khơi gợi thêm nhu cầu).</t>
  </si>
  <si>
    <t>Đã kết bạn zalo (bạn của banker)- KH đã tham gia 1 gói BH, đang tiếp tục hỏi thêm thông tin của KH, để mở rộng nhu cầu.</t>
  </si>
  <si>
    <t>Đã kết bạn zalo (bạn của banker)- Trên trang cá nhân thể hiện KH hiện đang làm banker tại ngân hàng Bắc Á.</t>
  </si>
  <si>
    <t>Đã có BHNT, chỉ tham khảo chớ k mua thêm bây giờ.</t>
  </si>
  <si>
    <t>tiếp tục theo dõi và chăm sóc sát</t>
  </si>
  <si>
    <t>NGUYỄN THỊ KHÁNH LINH</t>
  </si>
  <si>
    <t>NGUYỄN VĂN SƠN</t>
  </si>
  <si>
    <t>Nguyễn Minh Quang</t>
  </si>
  <si>
    <t>Ngô Đăng Triệu</t>
  </si>
  <si>
    <t>Lê Thanh Sơn</t>
  </si>
  <si>
    <t>Đoàn Quang Vũ</t>
  </si>
  <si>
    <t>Nguyễn Xuân Công</t>
  </si>
  <si>
    <t>Nguyễn Văn Sơn</t>
  </si>
  <si>
    <t>Nguyễn Hồng Ngọc</t>
  </si>
  <si>
    <t>Nguyễn Thị Bích Ngọc</t>
  </si>
  <si>
    <t>Lượng</t>
  </si>
  <si>
    <t>Nguyễn Thị Thúy</t>
  </si>
  <si>
    <t>Nguyễn Thùy Linh</t>
  </si>
  <si>
    <t>Trần Thu Trang</t>
  </si>
  <si>
    <t>Trần Mạnh Hà</t>
  </si>
  <si>
    <t>60,000,000</t>
  </si>
  <si>
    <t>Tv gói sk cho KH . KH nghiên cứu thêm</t>
  </si>
  <si>
    <t>Vương Thị Tiệp</t>
  </si>
  <si>
    <t>Nguyễn Văn Hẹn</t>
  </si>
  <si>
    <t xml:space="preserve">Nguyễn Thị Kim Dung </t>
  </si>
  <si>
    <t xml:space="preserve">Vũ Thị Thúy </t>
  </si>
  <si>
    <t>Kh đã tham gia 1 HĐ 50. Tv gói sk.kh cân nhắc thêm</t>
  </si>
  <si>
    <t>Nguyễn Văn Thắng</t>
  </si>
  <si>
    <t>Đặng Đình Minh</t>
  </si>
  <si>
    <t>Phạm Khánh Linh</t>
  </si>
  <si>
    <t>TRẦN CÔNG TUYỀN</t>
  </si>
  <si>
    <t>27/3/1992</t>
  </si>
  <si>
    <t>kHÁC</t>
  </si>
  <si>
    <t>KH là người thân của Banker, đang quan tâm đến SP, cần lắng nghe</t>
  </si>
  <si>
    <t>TRƯƠNG THỊ DIỆU THU</t>
  </si>
  <si>
    <t>Đã nghe tư vấn BMH. Hỏi ý kiến chồng. Hẹn về nhà tư vấn cho chồng</t>
  </si>
  <si>
    <t>Nguyễn Trung Hiếu</t>
  </si>
  <si>
    <t>Đã chạy BMH, tư vấn sản phẩm, khách hàng đồng ý tham gia.</t>
  </si>
  <si>
    <t>Phạm Thu Giang</t>
  </si>
  <si>
    <t>Đỗ Tùng Lâm</t>
  </si>
  <si>
    <t>Lê Thị Hoài Phương</t>
  </si>
  <si>
    <t>Bùi Thị Nhật Lệ</t>
  </si>
  <si>
    <t xml:space="preserve">KH đã tham gia Manulife cho cả gia đình, tham khảo gói mua cho con trai vì HĐ của con trai sắp đáo hạn. KH tham khảo thêm </t>
  </si>
  <si>
    <t>Nguyễn Thị Hoài Hương</t>
  </si>
  <si>
    <t>Hoàng Thị Mến</t>
  </si>
  <si>
    <t>khách chờ giải ngân</t>
  </si>
  <si>
    <t>Ân Hoài thương</t>
  </si>
  <si>
    <t>Phạm Thị Hoàn</t>
  </si>
  <si>
    <t>tư vấn khách hàng mua cho cháu, khách hàng đang cân  nhắc vì dự kiến cho cháu đi nước ngoài</t>
  </si>
  <si>
    <t>Dương Mạnh Hùng</t>
  </si>
  <si>
    <t>Thân Văn Quân</t>
  </si>
  <si>
    <t>Giới thiệu gói CSSK. 
Kh cân nhắc</t>
  </si>
  <si>
    <t>16,000,000</t>
  </si>
  <si>
    <t>Kh tham khảo cho bản thân và con. cân nhắc thêm</t>
  </si>
  <si>
    <t>Nguyễn Thuỳ Linh</t>
  </si>
  <si>
    <t>Trần Hải Anh</t>
  </si>
  <si>
    <t>TRẦN NGỌC MAI ANH</t>
  </si>
  <si>
    <t>kh quan tâm bve cho mẹ  cần tham khao thêm</t>
  </si>
  <si>
    <t>VŨ THỊ THUÝ</t>
  </si>
  <si>
    <t>LÊ THỊ HƯƠNG</t>
  </si>
  <si>
    <t>ĐẶNG THỊ THU</t>
  </si>
  <si>
    <t>LÊ THỊ THU HUYỀN</t>
  </si>
  <si>
    <t>NGUYỄN THỊ THẤM</t>
  </si>
  <si>
    <t>KH  quan tâm tư vấn cho bản thân, cần suy nghĩ thêm</t>
  </si>
  <si>
    <t>hoàng minh thắng</t>
  </si>
  <si>
    <t>nguyễn xuân thảo</t>
  </si>
  <si>
    <t>khách hàng đồng ý tham gia, đã nộp hồ sơ</t>
  </si>
  <si>
    <t>Nguyễn Văn Huy</t>
  </si>
  <si>
    <t>Khác</t>
  </si>
  <si>
    <t>Cần Follw  thêm</t>
  </si>
  <si>
    <t>Hoàng Thị Mùi</t>
  </si>
  <si>
    <t>NGUYỄN THỊ VĨNH THUẬN</t>
  </si>
  <si>
    <t>Nguyễn Thành Tuấn</t>
  </si>
  <si>
    <t>Bùi Ngọc Anh</t>
  </si>
  <si>
    <t>KH đã chạy BMH cần follow thêm</t>
  </si>
  <si>
    <t>Nguyễn Thị Phương Minh</t>
  </si>
  <si>
    <t>KH chưa từng tham gia BHNT, có nhu cầu mua BV SK nhưng hay bị ảnh hưởng bởi thông tin ngoài lề về BH</t>
  </si>
  <si>
    <t xml:space="preserve">C Hà </t>
  </si>
  <si>
    <t>Chạy gói SK cho Kh , KH nghiên cứu thêm</t>
  </si>
  <si>
    <t>MAI THỊ HUYỀN</t>
  </si>
  <si>
    <t>Mai Thị Tuyết Nga</t>
  </si>
  <si>
    <t>Đỗ Thị Thúy Hồng</t>
  </si>
  <si>
    <t>Vương Trà My</t>
  </si>
  <si>
    <t>25/3/1999</t>
  </si>
  <si>
    <t>NGHIÊM MINH PHÚC</t>
  </si>
  <si>
    <t>Nguyễn Thị Mai Hiền</t>
  </si>
  <si>
    <t>Nguyễn Văn Hà</t>
  </si>
  <si>
    <t>3/12/1979</t>
  </si>
  <si>
    <t xml:space="preserve">Nguyễn Thị Đài </t>
  </si>
  <si>
    <t>Nguyễn Thị Ngọc</t>
  </si>
  <si>
    <t>Phạm Thị Chiến</t>
  </si>
  <si>
    <t>Thân Ngọc Anh</t>
  </si>
  <si>
    <t>Đậu Thị Ngọc</t>
  </si>
  <si>
    <t>KH tìm hiểu thai sản</t>
  </si>
  <si>
    <t>Nguyễn Thanh Hương</t>
  </si>
  <si>
    <t>Đỗ Thu Huyền</t>
  </si>
  <si>
    <t>FA tư vấn Đầu tư như ý, KH quan tâm và cân nhắc thêm</t>
  </si>
  <si>
    <t>Vũ Thị Ngọc</t>
  </si>
  <si>
    <t>Nguyễn Thị Thuyên</t>
  </si>
  <si>
    <t>TV người nhà của gdv</t>
  </si>
  <si>
    <t>Nguyễn Thị Hiền</t>
  </si>
  <si>
    <t>Tv cssk cho KH, Kh nghiên cứu thêm</t>
  </si>
  <si>
    <t>Lê Trọng Tú</t>
  </si>
  <si>
    <t>Phạm Ngọc Anh</t>
  </si>
  <si>
    <t>Kh quan tâm thẻ CSSK</t>
  </si>
  <si>
    <t>Đỗ Đình Mạnh</t>
  </si>
  <si>
    <t>Tv tích lũy , CSSK</t>
  </si>
  <si>
    <t>Đặng Kim Khánh</t>
  </si>
  <si>
    <t>Kh cân nhắc giữa Pru, KH suy nghĩ thêm</t>
  </si>
  <si>
    <t>Nguyễn Thị Bích Hằng</t>
  </si>
  <si>
    <t>Nguyễn Thị Bích Hà</t>
  </si>
  <si>
    <t>KH đã sử dụng thẻ cssk PVI, tư vấn thẻ ccsk của Gen</t>
  </si>
  <si>
    <t>Đinh Thị Thanh Dung</t>
  </si>
  <si>
    <t>Kh quan tâm BHN</t>
  </si>
  <si>
    <t>Vũ Thị Thu Hà</t>
  </si>
  <si>
    <t>tham khảo thêm sp</t>
  </si>
  <si>
    <t>Lê Phương Thúy</t>
  </si>
  <si>
    <t>Đỗ Huyền Trang</t>
  </si>
  <si>
    <t>Lê Thu Thảo</t>
  </si>
  <si>
    <t>Đã đánh BMH cho KH và tư vấn nhưng KH cần tham khảo ý kiến vợ</t>
  </si>
  <si>
    <t>Ngô Thị Mai</t>
  </si>
  <si>
    <t>KH nghe tư vân tại quầy, Chưa tư vấn được BMH vì KH bận đột xuất</t>
  </si>
  <si>
    <t>Phạm Hồng Liên</t>
  </si>
  <si>
    <t>Đã đánh BMH cho KH và tư vấn nhưng KH cần tham khảo ý kiến ck</t>
  </si>
  <si>
    <t>Hoàng Phương Linh</t>
  </si>
  <si>
    <t>Đã tư vấn, chạy BMH</t>
  </si>
  <si>
    <t>Bùi Thị Minh Trang</t>
  </si>
  <si>
    <t>Đặng Thị Hồng</t>
  </si>
  <si>
    <t>Đã tư vấn và gửi tóm tắt QL</t>
  </si>
  <si>
    <t>Nguyễn thị thu hà</t>
  </si>
  <si>
    <t>Trần quang anh</t>
  </si>
  <si>
    <t>Dương Thị Thảo</t>
  </si>
  <si>
    <t>đã chạy bmh và sơ vấn gói thai sản khách cần cân nhắc thêm vì muốn phí thấp hơn</t>
  </si>
  <si>
    <t>Nguyễn Thị Minh Thúy</t>
  </si>
  <si>
    <t>Hoàng Văn Tùng</t>
  </si>
  <si>
    <t>KH mới sinh em bé được 6 tháng, có nhu cầu bv sk nhưng chồng KH ko thích BH, cần follow thêm</t>
  </si>
  <si>
    <t>Hoàng Thị Dương Yến</t>
  </si>
  <si>
    <t>Nguyễn Trịnh Thanh Tuấn</t>
  </si>
  <si>
    <t>KH làm lĩnh vực xây dựng, chưa tham gia BH. Đã kết bạn zalo, đã gửi BMH và tư vấn KH, KH đang xem chi tiết về các quyền lợi trong BMH</t>
  </si>
  <si>
    <t>LÊ QUANG HỢP</t>
  </si>
  <si>
    <t>25/08/1991</t>
  </si>
  <si>
    <t>Đã gửi BMH, về nc thêm với vợ, sẽ hẹn gặp trực tiếp 2 vc, bạn CBB</t>
  </si>
  <si>
    <t>TRẦN THỊ NGỌC</t>
  </si>
  <si>
    <t>22/10/1981</t>
  </si>
  <si>
    <t>Đã gửi BMH đến KH, KH cần sn thêm</t>
  </si>
  <si>
    <t>PHAN THỊ BÊ</t>
  </si>
  <si>
    <t>Nguyễn Thị Thanh Trúc</t>
  </si>
  <si>
    <t>kh đang gửi trên 500tr,  đã có gia đình,con đều đã lớn, thích tập yoga, đã sử dụng bảo hiểm nhân thọ</t>
  </si>
  <si>
    <t>Nguyễn Tấn Ngọc</t>
  </si>
  <si>
    <t>kh gửi trên 1 tỷ,làm giáo viên dạy vật lý, đang độc thân, rất tiết kiệm</t>
  </si>
  <si>
    <t>Nguyễn Thị Mai Khanh</t>
  </si>
  <si>
    <t>kh gửi trên 500tr, đã có gia đình, làm kế toán, đã từng mới mua bảo hiểm nhưng từ chối</t>
  </si>
  <si>
    <t>Phạm Thị Hải Yến</t>
  </si>
  <si>
    <t>Chưa tham gia gói BH nào, quan tâm đến bảo vệ và tiết kiệm, đã gửi BMH cho KH.</t>
  </si>
  <si>
    <t>Mai Văn Thơ</t>
  </si>
  <si>
    <t>Đã kết bạn zalo, đang sơ vấn cho KH</t>
  </si>
  <si>
    <t>HOÀNG THỊ BĂNG CHÂU</t>
  </si>
  <si>
    <t>28/12/1976</t>
  </si>
  <si>
    <t>KH đã nghe tư vấn, mang BMH về nhà, hẹn ngày mai lên phản hồi, FA và GDV đang theo sát</t>
  </si>
  <si>
    <t>Nguyễn Thanh Hoa</t>
  </si>
  <si>
    <t>Đã liên hệ KH và đang sơ vấn</t>
  </si>
  <si>
    <t>Trần Thị Diễm My</t>
  </si>
  <si>
    <t>Đã ib zalo KH, KH làm nhân viên Ngân hàng Viettin</t>
  </si>
  <si>
    <t>Trương Thị Trang</t>
  </si>
  <si>
    <t>Đã liên hệ, sơ vấn cho KH, Kh đã tham gia 1 gói BH của Manulife, đang tư vấn để mở rộng thêm quyền lợi cho KH</t>
  </si>
  <si>
    <t>ĐÀO THỊ HƯƠNG</t>
  </si>
  <si>
    <t xml:space="preserve">5/5/85
</t>
  </si>
  <si>
    <t>Đã gửi BMH đến CBB để đưa KH tham khảo ( chị dâu CCB)</t>
  </si>
  <si>
    <t>LÊ VĂN MINH TRIỂN</t>
  </si>
  <si>
    <t>15/01/1991</t>
  </si>
  <si>
    <t>Đã gửi BMH đến KH, CB của ngân hàng khác, muốn tham khảo sp</t>
  </si>
  <si>
    <t>LÊ THỊ THU HẰNG</t>
  </si>
  <si>
    <t>NGUYỄN NGỌC HOÀNG</t>
  </si>
  <si>
    <t>Chốt deal, khách hàng đã nghe tư vấn kĩ về quyền lợi của sản phẩm</t>
  </si>
  <si>
    <t>NGÔ THỊ BÍCH</t>
  </si>
  <si>
    <t>NGÔ THỊ THU</t>
  </si>
  <si>
    <t xml:space="preserve">Nguyễn Ngọc Phúc </t>
  </si>
  <si>
    <t>Võ Thị Mỹ Thuận</t>
  </si>
  <si>
    <t>KH đồng ý nghe tư vấn qua BMH, cần tương tác thêm</t>
  </si>
  <si>
    <t>Nguyễn Tiến Dương</t>
  </si>
  <si>
    <t xml:space="preserve">Đã liên hệ, đang sơ vấn cho KH </t>
  </si>
  <si>
    <t>Lê Văn Minh Hiếu</t>
  </si>
  <si>
    <t>Tôn Nữ Hải Châu</t>
  </si>
  <si>
    <t>14/12/1973</t>
  </si>
  <si>
    <t>Nguyễn Văn Hùng</t>
  </si>
  <si>
    <t>Tham khảo thêm sp</t>
  </si>
  <si>
    <t>Nguyễn Văn Lượng</t>
  </si>
  <si>
    <t>Lê Thị Tuyết</t>
  </si>
  <si>
    <t>Mai Văn Quân</t>
  </si>
  <si>
    <t>Đỗ Thu Hà</t>
  </si>
  <si>
    <t>Đỗ Thu Hương</t>
  </si>
  <si>
    <t>Đã tư vấn và gửi tóm tắt sp</t>
  </si>
  <si>
    <t>Đặng Văn Duy</t>
  </si>
  <si>
    <t>Đã tư vấn, chạy BMH, Kh đã xuôi, đợi làm thủ tục vay</t>
  </si>
  <si>
    <t>Phạm Thảo Ly</t>
  </si>
  <si>
    <t>Chu Thị Hồng Lê</t>
  </si>
  <si>
    <t>Phạm Văn Hưng</t>
  </si>
  <si>
    <t>Đã tư vấn, chạy BMH, Kh hẹn thứ 2 gọi lại tư vấn thêm</t>
  </si>
  <si>
    <t>Phạm anh tùng</t>
  </si>
  <si>
    <t>Nguyễn thị tố hoàn</t>
  </si>
  <si>
    <t>Đoàn Thị Yến Thi</t>
  </si>
  <si>
    <t>Nguyễn Minh Hoàng</t>
  </si>
  <si>
    <t>Trần Thị Chinh</t>
  </si>
  <si>
    <t>đã chốt 9/6(đã thu tiền)</t>
  </si>
  <si>
    <t>10006890</t>
  </si>
  <si>
    <t>Trịnh Thị Hoài Linh</t>
  </si>
  <si>
    <t>Khách đã chuyển tiền cho NH. Chờ code vào hđ</t>
  </si>
  <si>
    <t>Đỗ Như Hảo</t>
  </si>
  <si>
    <t>Cô Tuyết</t>
  </si>
  <si>
    <t>QUẢN THỊ CHÍNH</t>
  </si>
  <si>
    <t>Trần Thị Mỹ Hạnh</t>
  </si>
  <si>
    <t>Hoàng Thị Tâm</t>
  </si>
  <si>
    <t>Nguyễn Thu Trang</t>
  </si>
  <si>
    <t>Nguyễn Thị Lan Anh</t>
  </si>
  <si>
    <t>Trần Hồng Phương</t>
  </si>
  <si>
    <t>Trương Đức Long</t>
  </si>
  <si>
    <t>Trịnh Xuân Phúc</t>
  </si>
  <si>
    <t>Bùi Thị Khánh Linh</t>
  </si>
  <si>
    <t>Đặng Thị Hạ</t>
  </si>
  <si>
    <t>1978</t>
  </si>
  <si>
    <t>TRỊNH THANH HẢI</t>
  </si>
  <si>
    <t>28/02/1965</t>
  </si>
  <si>
    <t>Nguyễn Thị Mỹ Duyên</t>
  </si>
  <si>
    <t>Vũ Hoàng Phương</t>
  </si>
  <si>
    <t>Đặng Thị Hà</t>
  </si>
  <si>
    <t xml:space="preserve">Trần Thị Quỳnh </t>
  </si>
  <si>
    <t>Hà Thị Hiền</t>
  </si>
  <si>
    <t>Nguyễn Phương Thủy</t>
  </si>
  <si>
    <t>Nguyễn Bích Phương</t>
  </si>
  <si>
    <t>Trần Thị Hải Yến</t>
  </si>
  <si>
    <t xml:space="preserve">Đinh Thị Hoài Thu </t>
  </si>
  <si>
    <t xml:space="preserve">Nguyễn Thị Khánh </t>
  </si>
  <si>
    <t>Hà Thị Thu Anh</t>
  </si>
  <si>
    <t>Nguyễn Sơn Tùng</t>
  </si>
  <si>
    <t>LÊ THỊ PHƯƠNG ANH</t>
  </si>
  <si>
    <t>Đã gửi BMH và tv cho khách, muốn thẻ bảo lãnh viện phí về suy nghĩ thêm, nv spa</t>
  </si>
  <si>
    <t>TRƯƠNG QUỐC ANH</t>
  </si>
  <si>
    <t>15/10/1991</t>
  </si>
  <si>
    <t>Đã gửi BMH đến KH, anh trai của CBB</t>
  </si>
  <si>
    <t>Trần Thị Nga</t>
  </si>
  <si>
    <t>Đã liên hệ, đang sơ vấn cho KH, KH đã có 1 gói BH cho con. Đang tư vấn cho KH để tham gia cho 2 vợ chồng là người trụ cột.</t>
  </si>
  <si>
    <t>Lê Thảo Uyên</t>
  </si>
  <si>
    <t>KH đã có 2 gói BH tại Map và Gen, đang cân nhắc.</t>
  </si>
  <si>
    <t>Trần Ly Na</t>
  </si>
  <si>
    <t>Trần Quang Hiếu</t>
  </si>
  <si>
    <t>anh Trực</t>
  </si>
  <si>
    <t>Đã liên hệ KH qua điện thoại.</t>
  </si>
  <si>
    <t>KH Vay theo dự án của Sun Group, cùng ĐVKD tương tác với KH</t>
  </si>
  <si>
    <t>ngày 7/6 FA cùng RM đã liên hệ lại KH để khơi gợi như cầu mua cho con trai nhỏ</t>
  </si>
  <si>
    <t>Chốt HĐ ngày 09/06/2023</t>
  </si>
  <si>
    <t>NGUYỄN THỊ HẢI TRIỀU</t>
  </si>
  <si>
    <t>NGUYỄN NHƯ LỰC</t>
  </si>
  <si>
    <t>22/03/1968</t>
  </si>
  <si>
    <t>Đã gửi BMH và tv cho KH, Kh cần tham khảo thêm</t>
  </si>
  <si>
    <t>(blank)</t>
  </si>
  <si>
    <t xml:space="preserve">Ngô Lê Nhật Minh </t>
  </si>
  <si>
    <t>KH nghe tư vấn và chốt đồng ý</t>
  </si>
  <si>
    <t>NGUYỄN THỊ HOÀNG PHƯƠNG</t>
  </si>
  <si>
    <t>Trương Thi Phương Nhã</t>
  </si>
  <si>
    <t>Trương Phước Quang</t>
  </si>
  <si>
    <t>Phạm Trường Bính</t>
  </si>
  <si>
    <t>Anh Lộc</t>
  </si>
  <si>
    <t>Đã kết bạn zalo, sơ vấn. KH từng làm nhân viên BH tại AIA hiện tại đang làm Mbbank</t>
  </si>
  <si>
    <t>Lý Tú Bình</t>
  </si>
  <si>
    <t>Nguyễn Thị Bích Phượng</t>
  </si>
  <si>
    <t>Đã kết bạn zalo, sơ vấn.</t>
  </si>
  <si>
    <t>Nguyễn Ái Thành</t>
  </si>
  <si>
    <t>Phan Anh Quốc</t>
  </si>
  <si>
    <t>Đã liên hệ, gửi BMH</t>
  </si>
  <si>
    <t>Lê Thục Ngân</t>
  </si>
  <si>
    <t>anh Huy</t>
  </si>
  <si>
    <t>Đã liên hệ, sơ vấn cho KH.</t>
  </si>
  <si>
    <t>ngày 12/6 kh hốt deal</t>
  </si>
  <si>
    <t>Nguyễn Thị Mỹ Huyền</t>
  </si>
  <si>
    <t>LÊ THỊ PHƯƠNG HẢI</t>
  </si>
  <si>
    <t>17/12/1990</t>
  </si>
  <si>
    <t>ngày 12/6 kh chốt deal</t>
  </si>
  <si>
    <t>LÊ THỊ DẦN</t>
  </si>
  <si>
    <t>20.000.000</t>
  </si>
  <si>
    <t>Tư vấn BMH, khách tích cực. Cần chăm sóc thêm</t>
  </si>
  <si>
    <t>LÊ THỊ THÚY</t>
  </si>
  <si>
    <t>Đã gửi BMH đến KH, mẹ mua cho con, bạn của CBB</t>
  </si>
  <si>
    <t>NGUYỄN VĂN CHÍNH</t>
  </si>
  <si>
    <t>Đã gửi BMH đến KH, ng thân của CBB</t>
  </si>
  <si>
    <t>Nguyễn Thùy linh</t>
  </si>
  <si>
    <t>Nguyễn Thị Yến Ngọc</t>
  </si>
  <si>
    <t>Đã gửi BMH, tư vấn KH cân nhắc thêm</t>
  </si>
  <si>
    <t>Đã thu tiền</t>
  </si>
  <si>
    <t>CBB tìm hiểu mua cho con, cả nhà đều có 2-3 gói bhnt rồi. KH cân đối thêm</t>
  </si>
  <si>
    <t>Kh tham khảo gói sk . Về cân nhắc thêm</t>
  </si>
  <si>
    <t>Kh về tham khảo thêm ck</t>
  </si>
  <si>
    <t>Đã tv . Đợi kh lên gửi tv thêm</t>
  </si>
  <si>
    <t>Kh tham khảo mua cho ck</t>
  </si>
  <si>
    <t>Kh tham khảo thêm về sp</t>
  </si>
  <si>
    <t>KH tham khảo thêm về sp</t>
  </si>
  <si>
    <t>TRẦN ĐỨC THỊNH RM</t>
  </si>
  <si>
    <t>10733255</t>
  </si>
  <si>
    <t>Bùi Khánh Huyền</t>
  </si>
  <si>
    <t>Trần Thùy Dương</t>
  </si>
  <si>
    <t>10023925</t>
  </si>
  <si>
    <t>Nguyễn Thị Thanh Huyền</t>
  </si>
  <si>
    <t>Nguyễn Phương Ngọc</t>
  </si>
  <si>
    <t>14/7/1979</t>
  </si>
  <si>
    <t>KH đã có BH Bảo Việt</t>
  </si>
  <si>
    <t>19/03/1982</t>
  </si>
  <si>
    <t>Chị Hiền</t>
  </si>
  <si>
    <t>26/02/1985</t>
  </si>
  <si>
    <t>công ty cổ phần giải pháp công nghệ bất động sản và đầu tư reti - KH 1</t>
  </si>
  <si>
    <t>công ty cổ phần giải pháp công nghệ bất động sản và đầu tư reti - KH 2</t>
  </si>
  <si>
    <t>công ty cổ phần giải pháp công nghệ bất động sản và đầu tư reti - KH 3</t>
  </si>
  <si>
    <t>16.000.000</t>
  </si>
  <si>
    <t>Nguyễn Anh Tuấn</t>
  </si>
  <si>
    <t>15.547.000</t>
  </si>
  <si>
    <t>15.759.000</t>
  </si>
  <si>
    <t>15.140.000</t>
  </si>
  <si>
    <t>14.160.000</t>
  </si>
  <si>
    <t>14.500.000</t>
  </si>
  <si>
    <t>9/14/1997</t>
  </si>
  <si>
    <t>19.000.000</t>
  </si>
  <si>
    <t>15.000.000</t>
  </si>
  <si>
    <t>10/23/1984</t>
  </si>
  <si>
    <t>28.000.000</t>
  </si>
  <si>
    <t>10.013.000</t>
  </si>
  <si>
    <t>17.849.000</t>
  </si>
  <si>
    <t>30.417.000</t>
  </si>
  <si>
    <t>Đào Thị Diệp</t>
  </si>
  <si>
    <t>Vũ Thị Tuyết</t>
  </si>
  <si>
    <t>35.000.000</t>
  </si>
  <si>
    <t>khách hàng đã ký hồ sơ, chờ bổ sung chứng từ</t>
  </si>
  <si>
    <t>Vũ Thị Hồng Nhung</t>
  </si>
  <si>
    <t>Đinh Thị Thu Trang</t>
  </si>
  <si>
    <t xml:space="preserve">Thiểu Mỹ Vân </t>
  </si>
  <si>
    <t>Phạm Thị Linh</t>
  </si>
  <si>
    <t xml:space="preserve">Nguyễn Văn Thắng </t>
  </si>
  <si>
    <t xml:space="preserve">C Thúy Hiền </t>
  </si>
  <si>
    <t xml:space="preserve">A Hường </t>
  </si>
  <si>
    <t>Nguyễn Thị Minh Thu</t>
  </si>
  <si>
    <t xml:space="preserve">Nguyễn Văn Tuấn </t>
  </si>
  <si>
    <t>Lê Thị Thúy Linh</t>
  </si>
  <si>
    <t>Nguyễn Phương Thảo</t>
  </si>
  <si>
    <t>Trần Hoàng Linh</t>
  </si>
  <si>
    <t>Phạm Thùy Linh</t>
  </si>
  <si>
    <t>Nguyễn Văn Thông</t>
  </si>
  <si>
    <t>Phan Văn Hải</t>
  </si>
  <si>
    <t>RM/FA</t>
  </si>
  <si>
    <t>TỔNG</t>
  </si>
  <si>
    <t>10285508</t>
  </si>
  <si>
    <t>Vũ Ngọc Cường</t>
  </si>
  <si>
    <t>Vũ Phi Long</t>
  </si>
  <si>
    <t>Khách đáo hạn khoản vay, đồng ý vào hợp đồng. Đã gặp nhưng khách đang vội nên chưa kịp tư vấn.</t>
  </si>
  <si>
    <t>DƯƠNG VIẾT NGÂN TRANG</t>
  </si>
  <si>
    <t>kh mới gặp lần đầu, đã tư vấn và đánh bảng minh họa, kh muốn tìm hiểu thêm</t>
  </si>
  <si>
    <t>NGUYỄN LONG</t>
  </si>
  <si>
    <t>kh muốn tìm hiểu bảo hiểm để mua cho 2 vk ck, đã tư vấn, 2 vk ck về suy nghĩ thêm</t>
  </si>
  <si>
    <t>Lê Thị Duyên</t>
  </si>
  <si>
    <t>Đặng Thị Ánh</t>
  </si>
  <si>
    <t xml:space="preserve">Đã kết bạn zalo, đang sơ vấn cho KH </t>
  </si>
  <si>
    <t>NGUYỄN VĂN LƯƠNG</t>
  </si>
  <si>
    <t xml:space="preserve">Thái Thu Hiền </t>
  </si>
  <si>
    <t>Lê Thị Phương</t>
  </si>
  <si>
    <t>KH đã tham gia Daiichi được 7 năm, tư vấn KH mua cho chồng gắn kèm con. KH nghiên cứu thêm</t>
  </si>
  <si>
    <t>Kh cân nhắc tham gia khi có tài chính</t>
  </si>
  <si>
    <t>Mạc Anh Quân</t>
  </si>
  <si>
    <t>Đã tư vấn và gửi bảng minh hoạ</t>
  </si>
  <si>
    <t>Trần Thị Thảo</t>
  </si>
  <si>
    <t>Nguyễn Duy Hưng</t>
  </si>
  <si>
    <t>Đã tư vấn và chạy BMH, KH cân nhắc</t>
  </si>
  <si>
    <t>Nguyễn Thị Vân Khánh</t>
  </si>
  <si>
    <t>KH tham khảo thêm về sản phẩm</t>
  </si>
  <si>
    <t>Nguyễn Thị Loan</t>
  </si>
  <si>
    <t>Nguyễn Tiến Tuyên</t>
  </si>
  <si>
    <t>Nguyễn Thị Phương Hằng</t>
  </si>
  <si>
    <t>Đặng Văn Thức</t>
  </si>
  <si>
    <t>Tư vấn tại quầy, khách hàng cần cân nhắc hỏi thêm người thân quen</t>
  </si>
  <si>
    <t>Nguyễn Văn Tuấn</t>
  </si>
  <si>
    <t>Đã tư vấn và gửi BMH</t>
  </si>
  <si>
    <t>Nguyễn Cẩm Vân</t>
  </si>
  <si>
    <t>Đẫ tư vấn và gửi BMH</t>
  </si>
  <si>
    <t>Khổng Thị Hà</t>
  </si>
  <si>
    <t xml:space="preserve">KH có tham gia VBI, chưa từng tham gia BHNT bị ảnh hưởng nhiều tác động từ tin tức không hay về BHNT, đã sơ vấn quyền lợi để KH hiểu về sp Gen, KH xin BMH về để tham khảo thêm </t>
  </si>
  <si>
    <t>Nguyễn Thị Khánh</t>
  </si>
  <si>
    <t>Nguyễn Ngọc Định</t>
  </si>
  <si>
    <t xml:space="preserve">Kh cân nhắc </t>
  </si>
  <si>
    <t>Vũ Hương Trà</t>
  </si>
  <si>
    <t>Gửi bmh khách hàng tham khảo, kh cân nhắc thêm</t>
  </si>
  <si>
    <t>Nguyễn Công Sơn</t>
  </si>
  <si>
    <t>Trần Thị Châm</t>
  </si>
  <si>
    <t xml:space="preserve">KH cân nhắc </t>
  </si>
  <si>
    <t>Cô Lý</t>
  </si>
  <si>
    <t xml:space="preserve">Kh về tham khảo thêm gia đình </t>
  </si>
  <si>
    <t>Đinh Thị Ngọc Dung</t>
  </si>
  <si>
    <t>Kh về tham khảo thêm về sản phẩm</t>
  </si>
  <si>
    <t>Đào Mạnh Hà</t>
  </si>
  <si>
    <t>chị Đào</t>
  </si>
  <si>
    <t>Đã liên hệ, sơ vấn cho KH, KH làm banker và đã tham gia Bảo hiểm.</t>
  </si>
  <si>
    <t>Trần Thị Nguyệt</t>
  </si>
  <si>
    <t>NGUYỄN THỊ THANH NGA</t>
  </si>
  <si>
    <t>Đã gửi BMH và tv cho KH, cần vè bàn bạc với gia đình</t>
  </si>
  <si>
    <t xml:space="preserve">Nguyễn Anh Tuấn </t>
  </si>
  <si>
    <t>11/09/1989</t>
  </si>
  <si>
    <t>Đã chốt 15/6</t>
  </si>
  <si>
    <t>Phạm Quang Hướng</t>
  </si>
  <si>
    <t>cần cân nhắc thêm với hãng khác</t>
  </si>
  <si>
    <t>Trần Quang Khải</t>
  </si>
  <si>
    <t>a Toàn</t>
  </si>
  <si>
    <t>Phạm Văn Tuấn</t>
  </si>
  <si>
    <t>Đỗ Trung Kiên</t>
  </si>
  <si>
    <t>Đã tv, khách hàng nghiên cứu kỹ hơn</t>
  </si>
  <si>
    <t>Lê Nguyễn Anh Quân</t>
  </si>
  <si>
    <t>Đặng Mai Linh</t>
  </si>
  <si>
    <t>Kh đang cân nhắc các gói 15,18,20tr</t>
  </si>
  <si>
    <t xml:space="preserve">Trịnh Thị Hằng </t>
  </si>
  <si>
    <t xml:space="preserve">Vũ Hoàng Phương </t>
  </si>
  <si>
    <t xml:space="preserve">Cao Thị Thu Hằng </t>
  </si>
  <si>
    <t>Nguyễn Đắc Thuý</t>
  </si>
  <si>
    <t xml:space="preserve">Kh chờ gn thu tiền </t>
  </si>
  <si>
    <t>Nguyễn Thị Toan</t>
  </si>
  <si>
    <t>KH tham khảo về sản phẩm</t>
  </si>
  <si>
    <t xml:space="preserve">Nguyễn Huy Trang </t>
  </si>
  <si>
    <t>Kh tham khảo gói cho con</t>
  </si>
  <si>
    <t>CCB muốn tìm hiểu về sp</t>
  </si>
  <si>
    <t>25/03/1989</t>
  </si>
  <si>
    <t>CBB muốn tìm hiểu sp chồng và con</t>
  </si>
  <si>
    <t>Nguyễn Văn Xuân Trà</t>
  </si>
  <si>
    <t>Nguyễn Thị Xuân Giang</t>
  </si>
  <si>
    <t>27/5/1999</t>
  </si>
  <si>
    <t>Đã gửi BMH cho kháhc hàng,sơ vấn qua điện thoại, hẹn gặp trực tiếp</t>
  </si>
  <si>
    <t>Nguyễn Thanh Vân</t>
  </si>
  <si>
    <t>20/1/1974</t>
  </si>
  <si>
    <t>Lê Quang Thanh</t>
  </si>
  <si>
    <t>Trương Thị Tuyết Sương</t>
  </si>
  <si>
    <t>Nguyễn Hoài Vinh</t>
  </si>
  <si>
    <t>Trương Diệp Long</t>
  </si>
  <si>
    <t>Đoàn Thanh Tùng</t>
  </si>
  <si>
    <t>Trương Thị Tuyết Nương</t>
  </si>
  <si>
    <t xml:space="preserve">Chốt deal </t>
  </si>
  <si>
    <t>KH quan tâm về học vấn cho con, nhu cầu 3 tỷ, xin hẹn để tư vấn quyền lợi nhưng KH chưa cho gặp</t>
  </si>
  <si>
    <t>Cô Thu</t>
  </si>
  <si>
    <t>26/09/1957</t>
  </si>
  <si>
    <t xml:space="preserve">Nguyễn thị Huyền </t>
  </si>
  <si>
    <t>Nguyễn Công Duật</t>
  </si>
  <si>
    <t>Chạy gói sk cho kh , kh cân nhắc thêm</t>
  </si>
  <si>
    <t>Nguyễn Diệu Linh</t>
  </si>
  <si>
    <t>Suy nghĩ thêm, tuần sau trả lời</t>
  </si>
  <si>
    <t>Lê Minh Công</t>
  </si>
  <si>
    <t>Nguyễn Thị Thu Hà</t>
  </si>
  <si>
    <t>Tham khảo với 2 bên khác</t>
  </si>
  <si>
    <t>Dương Văn Tài</t>
  </si>
  <si>
    <t xml:space="preserve">Anh Hùng </t>
  </si>
  <si>
    <t>Tham khảo gói sk cho bản thân</t>
  </si>
  <si>
    <t>Hoàng Trung Đức</t>
  </si>
  <si>
    <t>Anh Long</t>
  </si>
  <si>
    <t>Tham khảo sản phẩm</t>
  </si>
  <si>
    <t xml:space="preserve">A Cường </t>
  </si>
  <si>
    <t>Tham khảo gói mua cho con</t>
  </si>
  <si>
    <t xml:space="preserve">Trần Thu Trang </t>
  </si>
  <si>
    <t xml:space="preserve">Cô Nghĩa </t>
  </si>
  <si>
    <t xml:space="preserve">Tham khảo gói mua cho cháu </t>
  </si>
  <si>
    <t>C phương quý</t>
  </si>
  <si>
    <t xml:space="preserve">Tham khảo gói mua cho A ck </t>
  </si>
  <si>
    <t xml:space="preserve">Nguyễn Thùy Linh </t>
  </si>
  <si>
    <t xml:space="preserve">Hoàng thị lương </t>
  </si>
  <si>
    <t xml:space="preserve">C Trang </t>
  </si>
  <si>
    <t xml:space="preserve">Kh vừa ký bên MAN , đang chạy so sánh sp cho KH </t>
  </si>
  <si>
    <t>Ngô Thị Yến</t>
  </si>
  <si>
    <t xml:space="preserve">KH đã tham gia BHNT cho cả gia đình nhưng không tham gia SPBT do KH báo là ko muốn mất phí rơi, đã tư vấn quyền lợi SP của Gen và các khoản phí cũng như giá trị hoàn lại của SPBT Gen. KH tham khảo thêm </t>
  </si>
  <si>
    <t>Trần Thị Ngọc Anh</t>
  </si>
  <si>
    <t>Nguyễn Thiên Trung</t>
  </si>
  <si>
    <t>TỶ LỆ CHỐT DEAL</t>
  </si>
  <si>
    <t>TỔNG HỢP REFER THÁNG 5/2023</t>
  </si>
  <si>
    <t>THÔNG TIN CÁN BỘ REFER</t>
  </si>
  <si>
    <t>THÔNG TIN KHÁCH HÀNG</t>
  </si>
  <si>
    <t>THÔNG TIN REFER</t>
  </si>
  <si>
    <t>THEO DÕI TÌNH TRẠNG REFER</t>
  </si>
  <si>
    <t>TÊN RM</t>
  </si>
  <si>
    <t>TÊN FA</t>
  </si>
  <si>
    <t>Đào Thị Hoàn</t>
  </si>
  <si>
    <t>KH đã tham gia VIB, suy nghĩ thêm</t>
  </si>
  <si>
    <t>Trần Thị Thanh Vân</t>
  </si>
  <si>
    <t>Chu Thị Tú</t>
  </si>
  <si>
    <t>hẹn tư vấn 06/05 tại nhà</t>
  </si>
  <si>
    <t>Nguyễn Công Danh</t>
  </si>
  <si>
    <t>Vũ Ngọc Anh</t>
  </si>
  <si>
    <t>đã chốt 30tr 04/05/2023</t>
  </si>
  <si>
    <t>KH TK)</t>
  </si>
  <si>
    <t>C Thúy Hiền</t>
  </si>
  <si>
    <t>Trần Khát Chân</t>
  </si>
  <si>
    <t>Khu vực Hà Nội</t>
  </si>
  <si>
    <t>Trầ̀n Khát Chân</t>
  </si>
  <si>
    <t>Khu vự̣c Hà Nội</t>
  </si>
  <si>
    <t>Bắc Giang</t>
  </si>
  <si>
    <t>Khu vực Miền Bắc</t>
  </si>
  <si>
    <t>Khu vực miền Bắc</t>
  </si>
  <si>
    <t>GDV</t>
  </si>
  <si>
    <t>Hàng cót</t>
  </si>
  <si>
    <t>Cn Trần Khát Chân</t>
  </si>
  <si>
    <t>Trong tháng 6</t>
  </si>
  <si>
    <t>Nguyễn văn thắng</t>
  </si>
  <si>
    <t>Chốt deal</t>
  </si>
  <si>
    <t xml:space="preserve">NGUYỄN VIỆT HÀ </t>
  </si>
  <si>
    <t xml:space="preserve">Nguyễn Việt Hà </t>
  </si>
  <si>
    <t>Nguyễn Quỳnh Hoa</t>
  </si>
  <si>
    <t>Trần Ngọc Mai</t>
  </si>
  <si>
    <t>Trần Anh Thư</t>
  </si>
  <si>
    <t>KH đang so sánh với manulife</t>
  </si>
  <si>
    <t>TỔNG HỢP REFER THÁNG 6/2023</t>
  </si>
  <si>
    <t>KH từ chối khéo nghe tư vấn</t>
  </si>
  <si>
    <t>KH chưa chuẩn bị thêm được tài chính</t>
  </si>
  <si>
    <t xml:space="preserve"> TIỀM NĂNG </t>
  </si>
  <si>
    <t>KH CHỐT DEAL</t>
  </si>
  <si>
    <t>KH từ chối vì chưa chuẩn bị được tài chính</t>
  </si>
  <si>
    <t>Gia đình không đồng ý</t>
  </si>
  <si>
    <t>Lê Hà Tuấn</t>
  </si>
  <si>
    <t>Đã liên hệ, gửi BMH cho Kh</t>
  </si>
  <si>
    <t>Nguyễn Quang Trung</t>
  </si>
  <si>
    <t>chị Trang banker (muốn tìm hiểu tham gia cho ck)</t>
  </si>
  <si>
    <t>Hỏi ý kiến chồng, đã tư vấn BMH, suy nghĩ  thêm, chăm sóc thêm</t>
  </si>
  <si>
    <t>TỐNG PHƯỚC TÍCH</t>
  </si>
  <si>
    <t>Đã nghe tư vấn bảng minh họa. Khách bị tiểu đường, cần cân nhắc thêm</t>
  </si>
  <si>
    <t>Lê Thị Dịu Hương</t>
  </si>
  <si>
    <t>Nguyễn Thị Thu Thuỷ</t>
  </si>
  <si>
    <t>Khách hàng đồng ý nghe tư vấn, cần suy nghĩ thêm</t>
  </si>
  <si>
    <t>KH từ chối</t>
  </si>
  <si>
    <t>Trần Thị Khánh Linh</t>
  </si>
  <si>
    <t>Chốt Deal</t>
  </si>
  <si>
    <t>Hợp đồng đã phát hành (30/05)</t>
  </si>
  <si>
    <t>Đa nghe sơ vấn. Đặt lịch lần sau kh ra giao dịch tiếp cận thêm</t>
  </si>
  <si>
    <t>Đã nghe sơ vấn. Đặt lịch lần sau kh ra giao dịch tiếp cận thêm</t>
  </si>
  <si>
    <t xml:space="preserve">Kh có ác cảm với BHNT, sẽ tiếp cận dần dần. Đã nghe được sự trao đổi về sự ác cảm của kh xuất phát từ bố chồng do ko được chi trả quyền lợi sp bên Cty AIA. </t>
  </si>
  <si>
    <t>Đang hoàn thiện hồ sơ</t>
  </si>
  <si>
    <t>`</t>
  </si>
  <si>
    <t>Count of TÊN KHÁCH HÀNG</t>
  </si>
  <si>
    <t>11290211</t>
  </si>
  <si>
    <t>Total Count of TÊN KHÁCH HÀNG</t>
  </si>
  <si>
    <t>Total Sum of IP DỰ KIẾN</t>
  </si>
  <si>
    <t>Sum of IP DỰ KIẾN</t>
  </si>
  <si>
    <t>Chị Vy</t>
  </si>
  <si>
    <t>Đinh Hoàng Yến</t>
  </si>
  <si>
    <t>Đã liên hệ KH, KH doanh nghiệp, muốn mua nửa năm (5-6tr/ nửa năm)</t>
  </si>
  <si>
    <t>Lê Thị Trang</t>
  </si>
  <si>
    <t>HỒ CẢNH PHONG</t>
  </si>
  <si>
    <t>PHAN THỊ NGỌC</t>
  </si>
  <si>
    <t>Chạy BMH cho kh tham khảo</t>
  </si>
  <si>
    <t>Sơ vấn KH tại quầy giao dịch, cần thời gian theo KH dài lâu.</t>
  </si>
  <si>
    <t>LÊ TUẤN ANH</t>
  </si>
  <si>
    <t>CBB muốn tìm hiểu sp cho chồng</t>
  </si>
  <si>
    <t>11197597</t>
  </si>
  <si>
    <t>Phạm Thị Thu Hương</t>
  </si>
  <si>
    <t>Nguyễn Ngọc Quyền</t>
  </si>
  <si>
    <t>đồng ý làm hồ sơ vay xong sẽ mua</t>
  </si>
  <si>
    <t>Lê Thị Tuyến</t>
  </si>
  <si>
    <t>đã làm hồ sơ vay đợi trình xong sẽ vào tiền</t>
  </si>
  <si>
    <t>đã làm hồ sơ vay  sẽ vào tiền trong tháng</t>
  </si>
  <si>
    <t>Nguyễn Thị Tuyên</t>
  </si>
  <si>
    <t>Đã tv kh gói sk , kh tham khảo thêm</t>
  </si>
  <si>
    <t>Nguyễn đắc trọng</t>
  </si>
  <si>
    <t xml:space="preserve">Nguyễn thị thu hằng </t>
  </si>
  <si>
    <t>Đã tv , kh cân nhắc thêm</t>
  </si>
  <si>
    <t>Trần Quốc Đạt</t>
  </si>
  <si>
    <t>Phạm Thế Dũng</t>
  </si>
  <si>
    <t>Trần Đình Kỳ</t>
  </si>
  <si>
    <t>Đặng Tiểu Vũ</t>
  </si>
  <si>
    <t>Trần Thu Thảo</t>
  </si>
  <si>
    <t>Kh huy động 200tr, có 2 cửa hàng tạp hoá, 2 vc đã tham gia bh bên khác, hiện tại có 3 cháu chưa tham gia bh. Đã chạy minh họa gửi KH</t>
  </si>
  <si>
    <t>Đào Thúy Nga</t>
  </si>
  <si>
    <t>Em Bình</t>
  </si>
  <si>
    <t>KH đang so sánh với Daichi và Manu. KH nghiên cứu và báo lại</t>
  </si>
  <si>
    <t>NGUYỄN THỊ DUYÊN</t>
  </si>
  <si>
    <t>Bùi Quý Quốc Việt</t>
  </si>
  <si>
    <t>Lưu Thị Ngọc Anh</t>
  </si>
  <si>
    <t>KH làm kế toán, quan tâm sức khỏe, đã gửi minh họa</t>
  </si>
  <si>
    <t>Hồ Thị Hoàng Hoa</t>
  </si>
  <si>
    <t>Trần Kim Phượng</t>
  </si>
  <si>
    <t>10788793</t>
  </si>
  <si>
    <t>11387160</t>
  </si>
  <si>
    <t>11111370</t>
  </si>
  <si>
    <t>Nguyễn Văn Vui</t>
  </si>
  <si>
    <t>Kh về tham khảo thêmvk</t>
  </si>
  <si>
    <t xml:space="preserve">Đào văn thà </t>
  </si>
  <si>
    <t>Kh vay đã tv có tiềm năng</t>
  </si>
  <si>
    <t>Trần Tuấn Quỳnh</t>
  </si>
  <si>
    <t>KH quan tâm mua cho CBNV đang so sánh với FWD</t>
  </si>
  <si>
    <t>Cao Hoài Anh</t>
  </si>
  <si>
    <t>KH đang tham khảo cho con trai</t>
  </si>
  <si>
    <t>anh Trường</t>
  </si>
  <si>
    <t>22/11/1971</t>
  </si>
  <si>
    <t>Bùi Thị Gấm</t>
  </si>
  <si>
    <t>Vũ Ngọc Quang</t>
  </si>
  <si>
    <t>KH đã tham gia MAP, mua bảo vệ con, đã sơ vấn</t>
  </si>
  <si>
    <t>Chị Phương</t>
  </si>
  <si>
    <t>Đã liên hệ và sơ vấn KH</t>
  </si>
  <si>
    <t>Đã chốt ngày 21/6</t>
  </si>
  <si>
    <t>Đã liên hệ sơ vấn</t>
  </si>
  <si>
    <t>ĐINH THỊ MỸ LAN</t>
  </si>
  <si>
    <t>Đã gửi BMH đến KH, Kh đã mua sp của Map, muốn tìm hiểu thêm về sp Gen</t>
  </si>
  <si>
    <t>Anh Hải</t>
  </si>
  <si>
    <t>Nguyễn Thanh Dương</t>
  </si>
  <si>
    <t>Nguyễn Xuân Sơn Trà</t>
  </si>
  <si>
    <t>Nguyễn Đắc Duy</t>
  </si>
  <si>
    <t>Nguyễn Thế Công Trọng</t>
  </si>
  <si>
    <t>Nguyễn Quốc Hùng</t>
  </si>
  <si>
    <t>Lê Thị Hiền</t>
  </si>
  <si>
    <t>Ngô Quang Long</t>
  </si>
  <si>
    <t>Trần Đình Quang</t>
  </si>
  <si>
    <t>Huỳnh Thái Anh Khoa</t>
  </si>
  <si>
    <t>Đã liên hệ, sơ vấn cho KH. Muốn tìm hiểu cho em trai.</t>
  </si>
  <si>
    <t>Đã liên hệ, sơ vấn cho KH</t>
  </si>
  <si>
    <t>Đã liên hệ, sơ vấn KH</t>
  </si>
  <si>
    <t>Đã tư vấn, đang tìm hiểu mua cho bản thân</t>
  </si>
  <si>
    <t>Dương Thị Thu Hà</t>
  </si>
  <si>
    <t>Tư vấn cssk</t>
  </si>
  <si>
    <t>Dương Trí Cao</t>
  </si>
  <si>
    <t>Tư vấn CSSK</t>
  </si>
  <si>
    <t xml:space="preserve">Nguyễn Thị Thu </t>
  </si>
  <si>
    <t>Vũ Thị Phương</t>
  </si>
  <si>
    <t>Vũ thị Phương</t>
  </si>
  <si>
    <t>Kh cân nhắc thêm</t>
  </si>
  <si>
    <t>Nguyễn Thị Sâm</t>
  </si>
  <si>
    <t>KH  lớn tuổi , tư vấn tham gia HĐ đứng tên con gái, mua thẻ Vita SKV cho KH, KH tham khảo thêm</t>
  </si>
  <si>
    <t>Vũ Thị Quỳnh Chi</t>
  </si>
  <si>
    <t>khách hàng đồng ý tham gia</t>
  </si>
  <si>
    <t>PHẠM THỊ HUÊ</t>
  </si>
  <si>
    <t>046163010164</t>
  </si>
  <si>
    <t>thứ 2 khách sẽ lên lại bank và vào hđ</t>
  </si>
  <si>
    <t>Nguyễn Thành Long</t>
  </si>
  <si>
    <t>Đã tư vấn và gửi tóm tắt BMH</t>
  </si>
  <si>
    <t>Nguyễn Anh Trung</t>
  </si>
  <si>
    <t>Nguyễn Thị Linh</t>
  </si>
  <si>
    <t>Đinh Thị Kim Ngân</t>
  </si>
  <si>
    <t>Đã TV cho KH, quan tâm đến thẻ SK</t>
  </si>
  <si>
    <t>Vũ Minh Tuấn</t>
  </si>
  <si>
    <t>KH quan tâm thẻ SK, hẹn KH qua nhà tư vấn cho cả gia đình</t>
  </si>
  <si>
    <t>KH đóng phí nửa năm. APE 12tr</t>
  </si>
  <si>
    <t>Trong tháng 22-30/6</t>
  </si>
  <si>
    <t>22-30/6</t>
  </si>
  <si>
    <t>Lê Thị Son</t>
  </si>
  <si>
    <t>KH đã có nhiều BHNT, tìm hiểu thêm sp</t>
  </si>
  <si>
    <t>Cô Thiệp</t>
  </si>
  <si>
    <t>Hoàng Văn Thoả</t>
  </si>
  <si>
    <t xml:space="preserve">Dương thị minh hạnh </t>
  </si>
  <si>
    <t xml:space="preserve">Phương Thị Định </t>
  </si>
  <si>
    <t xml:space="preserve">Kh đang tham gia bên FWD , đang so sánh sp cho KH </t>
  </si>
  <si>
    <t>Lương Thu Trang</t>
  </si>
  <si>
    <t>KH đã nộp tiền và nộp HSYCBH</t>
  </si>
  <si>
    <t>khách hàng đã vào hợp đồng</t>
  </si>
  <si>
    <t>Nguyễn Văn Lương</t>
  </si>
  <si>
    <t>KH đồng ý tham gia(đóng phí 1/2 năm)</t>
  </si>
  <si>
    <t>KH đồng ý tham gia</t>
  </si>
  <si>
    <t>aCHỐT DEAL (đã thu tiền)</t>
  </si>
  <si>
    <t>Row Labels</t>
  </si>
  <si>
    <t>Column Labels</t>
  </si>
  <si>
    <t>SỐ LƯỢNG KH</t>
  </si>
  <si>
    <t>CHI NHÁNH</t>
  </si>
  <si>
    <t>TÌNH TRẠNG REFFER ĐẾN 24/6/23</t>
  </si>
  <si>
    <t>TRẦN ĐỨC THỊNH 7/10</t>
  </si>
  <si>
    <t>NGUYỄN DUY TRUNG 9/10</t>
  </si>
  <si>
    <t>LÊ THỊ HOÀI PHƯƠNG 8/10</t>
  </si>
  <si>
    <t>TỔNG 32/41</t>
  </si>
  <si>
    <t>NGUYỄN VIỆT HÀ 8/11</t>
  </si>
  <si>
    <t>TT Hub</t>
  </si>
  <si>
    <t>SỐ LƯỢNG CN REFER</t>
  </si>
  <si>
    <t>SỐ LƯỢNG CN ACTIVE</t>
  </si>
  <si>
    <t>TỶ LỆ CN REFER</t>
  </si>
  <si>
    <t>TỶ LỆ CN ACTIVE</t>
  </si>
  <si>
    <t>NOTE</t>
  </si>
  <si>
    <t>CN CHƯA REFER</t>
  </si>
  <si>
    <t>CN CHƯA ACTIVE</t>
  </si>
  <si>
    <t>Vùng</t>
  </si>
  <si>
    <t>Mã CN</t>
  </si>
  <si>
    <t>Tên Chi nhánh</t>
  </si>
  <si>
    <t>Chỉ tiêu</t>
  </si>
  <si>
    <t>%APE phát hành so với chỉ tiêu</t>
  </si>
  <si>
    <t>HD nộp</t>
  </si>
  <si>
    <t>APE nộp</t>
  </si>
  <si>
    <t>Hà Nội</t>
  </si>
  <si>
    <t>BC011285</t>
  </si>
  <si>
    <t>CNĐN HÀ NỘI</t>
  </si>
  <si>
    <t>BC011295</t>
  </si>
  <si>
    <t>CNBL THÁI HÀ</t>
  </si>
  <si>
    <t>BC011291</t>
  </si>
  <si>
    <t>CNBL LẠC TRUNG</t>
  </si>
  <si>
    <t>BC011294</t>
  </si>
  <si>
    <t>CNBL NHÂN CHÍNH</t>
  </si>
  <si>
    <t>BC011283</t>
  </si>
  <si>
    <t>CNĐN CẦU GIẤY</t>
  </si>
  <si>
    <t>BC011297</t>
  </si>
  <si>
    <t>CNBL TRUNG HÒA</t>
  </si>
  <si>
    <t>BC011284</t>
  </si>
  <si>
    <t>CNĐN HÀ ĐÔNG</t>
  </si>
  <si>
    <t>BC011296</t>
  </si>
  <si>
    <t>CNBL TRẦN KHÁT CHÂN</t>
  </si>
  <si>
    <t>Miền Bắc</t>
  </si>
  <si>
    <t>BC011342</t>
  </si>
  <si>
    <t>CNBL HẢI PHÒNG</t>
  </si>
  <si>
    <t>BC011336</t>
  </si>
  <si>
    <t>CNĐN HẢI AN</t>
  </si>
  <si>
    <t>BC011343</t>
  </si>
  <si>
    <t>CNBL HỒNG BÀNG</t>
  </si>
  <si>
    <t>BC011341</t>
  </si>
  <si>
    <t>CNBL ĐIỆN BIÊN PHỦ</t>
  </si>
  <si>
    <t>BC011346</t>
  </si>
  <si>
    <t>CNBL TÔ HIỆU</t>
  </si>
  <si>
    <t>BC011339</t>
  </si>
  <si>
    <t>CNĐN THÁI BÌNH</t>
  </si>
  <si>
    <t>Miền Trung</t>
  </si>
  <si>
    <t>BC011327</t>
  </si>
  <si>
    <t>CNBL HÒA XUÂN</t>
  </si>
  <si>
    <t>BC011332</t>
  </si>
  <si>
    <t>CNBL THỪA THIÊN HUẾ</t>
  </si>
  <si>
    <t>BC011325</t>
  </si>
  <si>
    <t>CNBL ĐÔNG BA</t>
  </si>
  <si>
    <t>BC011331</t>
  </si>
  <si>
    <t>CNBL TÂY LỘC</t>
  </si>
  <si>
    <t>BC011345</t>
  </si>
  <si>
    <t>CNBL TIỀN AN</t>
  </si>
  <si>
    <t>BC011334</t>
  </si>
  <si>
    <t>CNĐN BẮC GIANG</t>
  </si>
  <si>
    <t>BC011340</t>
  </si>
  <si>
    <t>CNĐN THÁI NGUYÊN</t>
  </si>
  <si>
    <t>KHUT</t>
  </si>
  <si>
    <t>BC011298</t>
  </si>
  <si>
    <t>TT KHUT HÀ NỘI</t>
  </si>
  <si>
    <t>22/44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</si>
</sst>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_);_(* \(#,##0\);_(* &quot;-&quot;_);_(@_)"/>
    <numFmt numFmtId="165" formatCode="_(* #,##0.00_);_(* \(#,##0.00\);_(* &quot;-&quot;??_);_(@_)"/>
    <numFmt numFmtId="166" formatCode="_(* #,##0_);_(* \(#,##0\);_(* &quot;-&quot;??_);_(@_)"/>
    <numFmt numFmtId="167" formatCode="[$-1010000]d/m/yy;@"/>
    <numFmt numFmtId="168" formatCode="[$-409]0%"/>
    <numFmt numFmtId="169" formatCode="_-* #,##0.00\ _$_-;\-* #,##0.00\ _$_-;_-* &quot;-&quot;??\ _$_-;_-@_-"/>
    <numFmt numFmtId="170" formatCode="[$-1010000]d/m/yy"/>
    <numFmt numFmtId="171" formatCode="d/m/yyyy"/>
    <numFmt numFmtId="172" formatCode="#,##0;[Red]#,##0"/>
    <numFmt numFmtId="173" formatCode="dd/mm/yyyy;@"/>
    <numFmt numFmtId="174" formatCode="#,##0.000;[Red]#,##0.000"/>
    <numFmt numFmtId="175" formatCode="d/m/yy"/>
    <numFmt numFmtId="176" formatCode="#,##0.00;\-#,##0.00;&quot;-&quot;"/>
    <numFmt numFmtId="177" formatCode="#,##0;\-#,##0;&quot;-&quot;"/>
  </numFmts>
  <fonts count="77">
    <font>
      <sz val="11"/>
      <color theme="1"/>
      <name val="Calibri"/>
      <family val="2"/>
      <scheme val="minor"/>
    </font>
    <font>
      <sz val="11"/>
      <color theme="1"/>
      <name val="Calibri"/>
      <family val="2"/>
      <scheme val="minor"/>
    </font>
    <font>
      <sz val="10"/>
      <name val="Arial"/>
      <family val="2"/>
    </font>
    <font>
      <sz val="12"/>
      <name val="Times New Roman"/>
      <family val="1"/>
      <charset val="163"/>
    </font>
    <font>
      <b/>
      <sz val="11"/>
      <color theme="1"/>
      <name val="Calibri"/>
      <family val="2"/>
      <scheme val="minor"/>
    </font>
    <font>
      <sz val="11"/>
      <color rgb="FF000000"/>
      <name val="Cambria"/>
      <family val="1"/>
    </font>
    <font>
      <sz val="11"/>
      <name val="Calibri"/>
      <family val="2"/>
      <scheme val="minor"/>
    </font>
    <font>
      <sz val="11"/>
      <name val="Times New Roman"/>
      <family val="1"/>
    </font>
    <font>
      <sz val="10"/>
      <color theme="1"/>
      <name val="Times New Roman"/>
      <family val="2"/>
    </font>
    <font>
      <sz val="11"/>
      <color indexed="8"/>
      <name val="Calibri"/>
      <family val="2"/>
    </font>
    <font>
      <sz val="9"/>
      <color indexed="81"/>
      <name val="Tahoma"/>
      <family val="2"/>
    </font>
    <font>
      <sz val="10"/>
      <color theme="1"/>
      <name val="Times New Roman"/>
      <family val="1"/>
    </font>
    <font>
      <sz val="10"/>
      <name val="Times New Roman"/>
      <family val="1"/>
    </font>
    <font>
      <sz val="10"/>
      <color rgb="FF000000"/>
      <name val="Times New Roman"/>
      <family val="1"/>
    </font>
    <font>
      <sz val="11"/>
      <color theme="1"/>
      <name val="Times New Roman"/>
      <family val="1"/>
    </font>
    <font>
      <sz val="11"/>
      <color theme="1"/>
      <name val="Calibri"/>
      <family val="2"/>
    </font>
    <font>
      <sz val="11"/>
      <color theme="1"/>
      <name val="Calibri"/>
      <family val="2"/>
      <scheme val="minor"/>
    </font>
    <font>
      <sz val="10"/>
      <color indexed="8"/>
      <name val="Times New Roman"/>
      <family val="1"/>
    </font>
    <font>
      <sz val="10"/>
      <color rgb="FF081C36"/>
      <name val="Times New Roman"/>
      <family val="1"/>
    </font>
    <font>
      <sz val="11"/>
      <color theme="1"/>
      <name val="Calibri"/>
      <family val="2"/>
      <scheme val="minor"/>
    </font>
    <font>
      <sz val="10"/>
      <color rgb="FF1F1F1F"/>
      <name val="Times New Roman"/>
      <family val="1"/>
    </font>
    <font>
      <b/>
      <sz val="10"/>
      <color theme="1"/>
      <name val="Times New Roman"/>
      <family val="1"/>
    </font>
    <font>
      <sz val="11"/>
      <color theme="1"/>
      <name val="Times New Roman"/>
      <family val="1"/>
    </font>
    <font>
      <sz val="10"/>
      <color theme="1"/>
      <name val="Times New Roman"/>
      <family val="1"/>
    </font>
    <font>
      <sz val="12"/>
      <color rgb="FF000000"/>
      <name val="&quot;Times New Roman&quot;"/>
    </font>
    <font>
      <sz val="11"/>
      <color rgb="FF000000"/>
      <name val="Times New Roman"/>
      <family val="1"/>
    </font>
    <font>
      <sz val="11"/>
      <color theme="1"/>
      <name val="Calibri"/>
      <family val="2"/>
      <scheme val="minor"/>
    </font>
    <font>
      <sz val="12"/>
      <color theme="1"/>
      <name val="Times New Roman"/>
      <family val="1"/>
    </font>
    <font>
      <sz val="12"/>
      <color theme="1"/>
      <name val="Arial"/>
      <family val="2"/>
    </font>
    <font>
      <sz val="12"/>
      <color rgb="FF000000"/>
      <name val="Arial"/>
      <family val="2"/>
    </font>
    <font>
      <b/>
      <sz val="11"/>
      <color theme="0"/>
      <name val="Calibri"/>
      <family val="2"/>
      <scheme val="minor"/>
    </font>
    <font>
      <sz val="11"/>
      <color theme="1"/>
      <name val="Times New Roman"/>
      <family val="1"/>
    </font>
    <font>
      <sz val="10"/>
      <color theme="1"/>
      <name val="Times New Roman"/>
      <family val="1"/>
    </font>
    <font>
      <sz val="11"/>
      <color theme="1"/>
      <name val="Calibri"/>
      <family val="2"/>
      <scheme val="minor"/>
    </font>
    <font>
      <b/>
      <sz val="10"/>
      <color theme="1"/>
      <name val="Times New Roman"/>
      <family val="1"/>
    </font>
    <font>
      <sz val="11"/>
      <name val="Calibri"/>
      <family val="2"/>
    </font>
    <font>
      <sz val="10"/>
      <color rgb="FF000000"/>
      <name val="Times New Roman"/>
      <family val="1"/>
    </font>
    <font>
      <sz val="11"/>
      <color theme="1"/>
      <name val="Calibri"/>
      <family val="2"/>
    </font>
    <font>
      <sz val="10"/>
      <color theme="1"/>
      <name val="Calibri"/>
      <family val="2"/>
    </font>
    <font>
      <sz val="9"/>
      <color theme="1"/>
      <name val="Times New Roman"/>
      <family val="1"/>
    </font>
    <font>
      <sz val="10"/>
      <color rgb="FF081C36"/>
      <name val="Times New Roman"/>
      <family val="1"/>
    </font>
    <font>
      <sz val="9"/>
      <color rgb="FF1F1F1F"/>
      <name val="Arial"/>
      <family val="2"/>
    </font>
    <font>
      <b/>
      <sz val="11"/>
      <color theme="1"/>
      <name val="Times New Roman"/>
      <family val="1"/>
    </font>
    <font>
      <sz val="12"/>
      <color theme="1"/>
      <name val="Calibri"/>
      <family val="2"/>
      <scheme val="minor"/>
    </font>
    <font>
      <b/>
      <sz val="12"/>
      <color theme="1"/>
      <name val="Arial"/>
      <family val="2"/>
    </font>
    <font>
      <sz val="12"/>
      <color theme="1"/>
      <name val="Arial"/>
      <family val="2"/>
    </font>
    <font>
      <sz val="12"/>
      <color rgb="FF000000"/>
      <name val="Arial"/>
      <family val="2"/>
    </font>
    <font>
      <sz val="12"/>
      <color rgb="FF000000"/>
      <name val="Calibri"/>
      <family val="2"/>
      <scheme val="minor"/>
    </font>
    <font>
      <sz val="12"/>
      <color theme="1"/>
      <name val="Cambria"/>
      <family val="1"/>
    </font>
    <font>
      <sz val="12"/>
      <name val="Arial"/>
      <family val="2"/>
    </font>
    <font>
      <b/>
      <sz val="11"/>
      <color theme="1"/>
      <name val="Times New Roman"/>
      <family val="1"/>
    </font>
    <font>
      <sz val="11"/>
      <color theme="1"/>
      <name val="Calibri"/>
      <family val="2"/>
      <scheme val="minor"/>
    </font>
    <font>
      <sz val="11"/>
      <color theme="1"/>
      <name val="Times New Roman"/>
      <family val="1"/>
    </font>
    <font>
      <sz val="10"/>
      <color theme="1"/>
      <name val="Times New Roman"/>
      <family val="1"/>
    </font>
    <font>
      <sz val="11"/>
      <color theme="1"/>
      <name val="Calibri"/>
      <family val="2"/>
    </font>
    <font>
      <b/>
      <sz val="10"/>
      <color theme="1"/>
      <name val="Times New Roman"/>
      <family val="1"/>
    </font>
    <font>
      <sz val="11"/>
      <name val="Calibri"/>
      <family val="2"/>
    </font>
    <font>
      <sz val="10"/>
      <color rgb="FF000000"/>
      <name val="Times New Roman"/>
      <family val="1"/>
    </font>
    <font>
      <sz val="11"/>
      <color rgb="FF000000"/>
      <name val="Times New Roman"/>
      <family val="1"/>
    </font>
    <font>
      <sz val="8"/>
      <color theme="1"/>
      <name val="Times New Roman"/>
      <family val="1"/>
    </font>
    <font>
      <sz val="11"/>
      <color rgb="FF000000"/>
      <name val="Calibri"/>
      <family val="2"/>
    </font>
    <font>
      <sz val="12"/>
      <color theme="1"/>
      <name val="Times New Roman"/>
      <family val="1"/>
    </font>
    <font>
      <b/>
      <sz val="11"/>
      <color theme="1"/>
      <name val="Times New Roman"/>
      <family val="1"/>
    </font>
    <font>
      <sz val="12"/>
      <color theme="1"/>
      <name val="Arial"/>
      <family val="2"/>
    </font>
    <font>
      <sz val="12"/>
      <color rgb="FF000000"/>
      <name val="Times New Roman"/>
      <family val="1"/>
    </font>
    <font>
      <sz val="10"/>
      <color theme="1"/>
      <name val="Calibri"/>
      <family val="2"/>
    </font>
    <font>
      <u/>
      <sz val="11"/>
      <color theme="10"/>
      <name val="Calibri"/>
      <family val="2"/>
      <scheme val="minor"/>
    </font>
    <font>
      <u/>
      <sz val="11"/>
      <color theme="11"/>
      <name val="Calibri"/>
      <family val="2"/>
      <scheme val="minor"/>
    </font>
    <font>
      <sz val="10"/>
      <color theme="1"/>
      <name val="&quot;Times New Roman&quot;"/>
    </font>
    <font>
      <sz val="10"/>
      <color theme="1"/>
      <name val="Arial"/>
      <family val="2"/>
    </font>
    <font>
      <sz val="10"/>
      <color theme="1"/>
      <name val="Calibri"/>
      <family val="2"/>
      <scheme val="minor"/>
    </font>
    <font>
      <b/>
      <sz val="11"/>
      <color theme="0"/>
      <name val="Times New Roman"/>
      <family val="1"/>
    </font>
    <font>
      <b/>
      <sz val="20"/>
      <color theme="0"/>
      <name val="Times New Roman"/>
      <family val="1"/>
    </font>
    <font>
      <b/>
      <sz val="10"/>
      <color theme="0"/>
      <name val="Times New Roman"/>
      <family val="1"/>
    </font>
    <font>
      <b/>
      <sz val="11"/>
      <color rgb="FFFFFFFF"/>
      <name val="Calibri"/>
      <family val="2"/>
    </font>
    <font>
      <b/>
      <sz val="11"/>
      <color theme="0"/>
      <name val="Calibri"/>
      <family val="2"/>
    </font>
    <font>
      <b/>
      <sz val="10"/>
      <color theme="0"/>
      <name val="Arial"/>
      <family val="2"/>
    </font>
  </fonts>
  <fills count="35">
    <fill>
      <patternFill patternType="none"/>
    </fill>
    <fill>
      <patternFill patternType="gray125"/>
    </fill>
    <fill>
      <patternFill patternType="solid">
        <fgColor rgb="FF00B0F0"/>
        <bgColor indexed="64"/>
      </patternFill>
    </fill>
    <fill>
      <patternFill patternType="solid">
        <fgColor theme="0"/>
        <bgColor theme="0"/>
      </patternFill>
    </fill>
    <fill>
      <patternFill patternType="solid">
        <fgColor theme="4" tint="0.39997558519241921"/>
        <bgColor indexed="64"/>
      </patternFill>
    </fill>
    <fill>
      <patternFill patternType="solid">
        <fgColor rgb="FFFFFFFF"/>
        <bgColor rgb="FFFFFFFF"/>
      </patternFill>
    </fill>
    <fill>
      <patternFill patternType="solid">
        <fgColor rgb="FFE5EFFF"/>
        <bgColor rgb="FFE5EFFF"/>
      </patternFill>
    </fill>
    <fill>
      <patternFill patternType="solid">
        <fgColor theme="8"/>
        <bgColor indexed="64"/>
      </patternFill>
    </fill>
    <fill>
      <patternFill patternType="solid">
        <fgColor rgb="FF00B0F0"/>
        <bgColor theme="0"/>
      </patternFill>
    </fill>
    <fill>
      <patternFill patternType="solid">
        <fgColor rgb="FFB7E1C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0070C0"/>
        <bgColor theme="4" tint="0.79998168889431442"/>
      </patternFill>
    </fill>
    <fill>
      <patternFill patternType="solid">
        <fgColor theme="0"/>
        <bgColor indexed="64"/>
      </patternFill>
    </fill>
    <fill>
      <patternFill patternType="solid">
        <fgColor rgb="FFB9E6EA"/>
        <bgColor rgb="FFB9E6EA"/>
      </patternFill>
    </fill>
    <fill>
      <patternFill patternType="solid">
        <fgColor rgb="FFC00000"/>
        <bgColor theme="4" tint="0.79998168889431442"/>
      </patternFill>
    </fill>
    <fill>
      <patternFill patternType="solid">
        <fgColor rgb="FFC00000"/>
        <bgColor indexed="64"/>
      </patternFill>
    </fill>
    <fill>
      <patternFill patternType="solid">
        <fgColor rgb="FF00B050"/>
        <bgColor theme="4" tint="0.79998168889431442"/>
      </patternFill>
    </fill>
    <fill>
      <patternFill patternType="solid">
        <fgColor rgb="FF639FD3"/>
        <bgColor rgb="FF639FD3"/>
      </patternFill>
    </fill>
    <fill>
      <patternFill patternType="solid">
        <fgColor rgb="FFE2EFD9"/>
        <bgColor rgb="FFE2EFD9"/>
      </patternFill>
    </fill>
    <fill>
      <patternFill patternType="solid">
        <fgColor rgb="FFD7F7EA"/>
        <bgColor rgb="FFD7F7EA"/>
      </patternFill>
    </fill>
    <fill>
      <patternFill patternType="solid">
        <fgColor rgb="FFA8D08D"/>
        <bgColor rgb="FFA8D08D"/>
      </patternFill>
    </fill>
    <fill>
      <patternFill patternType="solid">
        <fgColor rgb="FFFFC000"/>
        <bgColor rgb="FFFFC000"/>
      </patternFill>
    </fill>
    <fill>
      <patternFill patternType="solid">
        <fgColor rgb="FFFFFF00"/>
        <bgColor rgb="FFFFFF00"/>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9" tint="0.59999389629810485"/>
        <bgColor indexed="64"/>
      </patternFill>
    </fill>
    <fill>
      <patternFill patternType="solid">
        <fgColor theme="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medium">
        <color rgb="FFCCCCCC"/>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7">
    <xf numFmtId="0" fontId="0" fillId="0" borderId="0"/>
    <xf numFmtId="165" fontId="1" fillId="0" borderId="0" applyFont="0" applyFill="0" applyBorder="0" applyAlignment="0" applyProtection="0"/>
    <xf numFmtId="0" fontId="2" fillId="0" borderId="0"/>
    <xf numFmtId="0" fontId="3" fillId="0" borderId="0"/>
    <xf numFmtId="0" fontId="2" fillId="0" borderId="0"/>
    <xf numFmtId="0" fontId="1" fillId="0" borderId="0"/>
    <xf numFmtId="168" fontId="1" fillId="0" borderId="0"/>
    <xf numFmtId="0" fontId="8" fillId="0" borderId="0"/>
    <xf numFmtId="165"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9" fontId="8" fillId="0" borderId="0" applyFont="0" applyFill="0" applyBorder="0" applyAlignment="0" applyProtection="0"/>
    <xf numFmtId="0" fontId="1" fillId="0" borderId="0"/>
    <xf numFmtId="169" fontId="9" fillId="0" borderId="0" applyFont="0" applyFill="0" applyBorder="0" applyAlignment="0" applyProtection="0"/>
    <xf numFmtId="0" fontId="16" fillId="0" borderId="0"/>
    <xf numFmtId="164" fontId="1" fillId="0" borderId="0" applyFont="0" applyFill="0" applyBorder="0" applyAlignment="0" applyProtection="0"/>
    <xf numFmtId="0" fontId="1" fillId="0" borderId="0"/>
    <xf numFmtId="0" fontId="19" fillId="0" borderId="0"/>
    <xf numFmtId="0" fontId="1" fillId="0" borderId="0"/>
    <xf numFmtId="0" fontId="1" fillId="0" borderId="0"/>
    <xf numFmtId="0" fontId="26" fillId="0" borderId="0"/>
    <xf numFmtId="168" fontId="2" fillId="0" borderId="0"/>
    <xf numFmtId="9" fontId="1" fillId="0" borderId="0" applyFont="0" applyFill="0" applyBorder="0" applyAlignment="0" applyProtection="0"/>
    <xf numFmtId="0" fontId="33" fillId="0" borderId="0"/>
    <xf numFmtId="0" fontId="43" fillId="0" borderId="0"/>
    <xf numFmtId="164" fontId="43" fillId="0" borderId="0" applyFont="0" applyFill="0" applyBorder="0" applyAlignment="0" applyProtection="0"/>
    <xf numFmtId="165" fontId="43" fillId="0" borderId="0" applyFont="0" applyFill="0" applyBorder="0" applyAlignment="0" applyProtection="0"/>
    <xf numFmtId="0" fontId="51" fillId="0" borderId="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cellStyleXfs>
  <cellXfs count="899">
    <xf numFmtId="0" fontId="0" fillId="0" borderId="0" xfId="0"/>
    <xf numFmtId="0" fontId="0" fillId="0" borderId="0" xfId="0" applyAlignment="1">
      <alignment vertical="center" wrapText="1"/>
    </xf>
    <xf numFmtId="0" fontId="5" fillId="0" borderId="0" xfId="0" applyFont="1"/>
    <xf numFmtId="49" fontId="6" fillId="0" borderId="1" xfId="0" applyNumberFormat="1" applyFont="1" applyBorder="1"/>
    <xf numFmtId="0" fontId="6" fillId="0" borderId="1" xfId="0" applyFont="1" applyBorder="1"/>
    <xf numFmtId="0" fontId="7" fillId="0" borderId="1" xfId="0" applyFont="1" applyBorder="1" applyAlignment="1">
      <alignment vertical="center"/>
    </xf>
    <xf numFmtId="49" fontId="7" fillId="0" borderId="1" xfId="0" applyNumberFormat="1" applyFont="1" applyBorder="1" applyAlignment="1">
      <alignment horizontal="center" vertical="center"/>
    </xf>
    <xf numFmtId="0" fontId="0" fillId="0" borderId="0" xfId="0" quotePrefix="1"/>
    <xf numFmtId="0" fontId="6" fillId="0" borderId="2" xfId="0" applyFont="1" applyBorder="1"/>
    <xf numFmtId="49" fontId="6" fillId="0" borderId="2" xfId="0" quotePrefix="1" applyNumberFormat="1" applyFont="1" applyBorder="1"/>
    <xf numFmtId="0" fontId="0" fillId="0" borderId="1" xfId="0" applyBorder="1"/>
    <xf numFmtId="0" fontId="4" fillId="0" borderId="1" xfId="0" applyFont="1" applyBorder="1" applyAlignment="1">
      <alignment horizontal="center"/>
    </xf>
    <xf numFmtId="0" fontId="15" fillId="0" borderId="0" xfId="0" applyFont="1" applyAlignment="1">
      <alignment vertical="center" wrapText="1"/>
    </xf>
    <xf numFmtId="0" fontId="15" fillId="0" borderId="4" xfId="0" applyFont="1" applyBorder="1"/>
    <xf numFmtId="49" fontId="15" fillId="0" borderId="4" xfId="0" applyNumberFormat="1" applyFont="1" applyBorder="1"/>
    <xf numFmtId="0" fontId="14" fillId="0" borderId="4" xfId="0" applyFont="1" applyBorder="1" applyAlignment="1">
      <alignment vertical="center"/>
    </xf>
    <xf numFmtId="49" fontId="14" fillId="0" borderId="4" xfId="0" applyNumberFormat="1" applyFont="1" applyBorder="1" applyAlignment="1">
      <alignment horizontal="center" vertical="center"/>
    </xf>
    <xf numFmtId="0" fontId="15" fillId="0" borderId="0" xfId="0" quotePrefix="1" applyFont="1"/>
    <xf numFmtId="0" fontId="15" fillId="0" borderId="6" xfId="0" applyFont="1" applyBorder="1"/>
    <xf numFmtId="0" fontId="15" fillId="0" borderId="0" xfId="0" applyFont="1"/>
    <xf numFmtId="49" fontId="15" fillId="0" borderId="6" xfId="0" quotePrefix="1" applyNumberFormat="1" applyFont="1" applyBorder="1"/>
    <xf numFmtId="166" fontId="11" fillId="0" borderId="1" xfId="1" applyNumberFormat="1" applyFont="1" applyFill="1" applyBorder="1" applyAlignment="1">
      <alignment horizontal="left" vertical="center" wrapText="1"/>
    </xf>
    <xf numFmtId="0" fontId="11" fillId="0" borderId="1" xfId="1" applyNumberFormat="1" applyFont="1" applyFill="1" applyBorder="1" applyAlignment="1">
      <alignment horizontal="left" vertical="center" wrapText="1"/>
    </xf>
    <xf numFmtId="0" fontId="11" fillId="0" borderId="8" xfId="0" applyFont="1" applyBorder="1" applyAlignment="1">
      <alignment horizontal="left"/>
    </xf>
    <xf numFmtId="0" fontId="11" fillId="0" borderId="8" xfId="0" applyFont="1" applyBorder="1" applyAlignment="1">
      <alignment horizontal="left" wrapText="1"/>
    </xf>
    <xf numFmtId="166" fontId="11" fillId="0" borderId="8" xfId="1" applyNumberFormat="1" applyFont="1" applyFill="1" applyBorder="1" applyAlignment="1">
      <alignment horizontal="left"/>
    </xf>
    <xf numFmtId="166" fontId="11" fillId="0" borderId="8" xfId="1" applyNumberFormat="1" applyFont="1" applyFill="1" applyBorder="1" applyAlignment="1">
      <alignment horizontal="left" wrapText="1"/>
    </xf>
    <xf numFmtId="0" fontId="11" fillId="0" borderId="0" xfId="0" applyFont="1" applyAlignment="1">
      <alignment vertical="center" wrapText="1"/>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left"/>
    </xf>
    <xf numFmtId="166" fontId="11" fillId="0" borderId="4" xfId="0" applyNumberFormat="1" applyFont="1" applyBorder="1" applyAlignment="1">
      <alignment horizontal="left" vertical="center" wrapText="1"/>
    </xf>
    <xf numFmtId="166" fontId="11" fillId="0" borderId="4" xfId="0" applyNumberFormat="1" applyFont="1" applyBorder="1" applyAlignment="1">
      <alignment horizontal="left" vertical="center"/>
    </xf>
    <xf numFmtId="0" fontId="11" fillId="0" borderId="3" xfId="0" applyFont="1" applyBorder="1" applyAlignment="1">
      <alignment horizontal="left" wrapText="1"/>
    </xf>
    <xf numFmtId="0" fontId="11" fillId="0" borderId="1" xfId="0" applyFont="1" applyBorder="1" applyAlignment="1">
      <alignment horizontal="left" wrapText="1"/>
    </xf>
    <xf numFmtId="0" fontId="11" fillId="0" borderId="1" xfId="0" applyFont="1" applyBorder="1" applyAlignment="1">
      <alignment horizontal="left"/>
    </xf>
    <xf numFmtId="14" fontId="13" fillId="0" borderId="4" xfId="0" applyNumberFormat="1" applyFont="1" applyBorder="1" applyAlignment="1">
      <alignment horizontal="left" vertical="center"/>
    </xf>
    <xf numFmtId="14" fontId="11" fillId="0" borderId="4" xfId="0" applyNumberFormat="1" applyFont="1" applyBorder="1" applyAlignment="1">
      <alignment horizontal="left"/>
    </xf>
    <xf numFmtId="0" fontId="11" fillId="0" borderId="5" xfId="0" applyFont="1" applyBorder="1" applyAlignment="1">
      <alignment horizontal="left" wrapText="1"/>
    </xf>
    <xf numFmtId="0" fontId="11" fillId="0" borderId="4" xfId="0" applyFont="1" applyBorder="1" applyAlignment="1">
      <alignment horizontal="left" wrapText="1"/>
    </xf>
    <xf numFmtId="0" fontId="11" fillId="0" borderId="0" xfId="0" applyFont="1" applyAlignment="1">
      <alignment horizontal="left" wrapText="1"/>
    </xf>
    <xf numFmtId="0" fontId="11" fillId="0" borderId="0" xfId="0" applyFont="1" applyAlignment="1">
      <alignment horizontal="left"/>
    </xf>
    <xf numFmtId="14" fontId="11" fillId="0" borderId="4" xfId="0" applyNumberFormat="1" applyFont="1" applyBorder="1" applyAlignment="1">
      <alignment horizontal="left" vertical="center" wrapText="1"/>
    </xf>
    <xf numFmtId="0" fontId="13" fillId="0" borderId="4" xfId="0" applyFont="1" applyBorder="1" applyAlignment="1">
      <alignment horizontal="left" vertical="center"/>
    </xf>
    <xf numFmtId="170" fontId="11" fillId="0" borderId="4" xfId="0" applyNumberFormat="1" applyFont="1" applyBorder="1" applyAlignment="1">
      <alignment horizontal="left" vertical="center" wrapText="1"/>
    </xf>
    <xf numFmtId="0" fontId="11" fillId="0" borderId="0" xfId="0" applyFont="1" applyAlignment="1">
      <alignment horizontal="left" vertical="center"/>
    </xf>
    <xf numFmtId="0" fontId="18" fillId="0" borderId="0" xfId="0" applyFont="1" applyAlignment="1">
      <alignment horizontal="left" vertical="center"/>
    </xf>
    <xf numFmtId="0" fontId="20" fillId="0" borderId="0" xfId="0" applyFont="1" applyAlignment="1">
      <alignment horizontal="left"/>
    </xf>
    <xf numFmtId="0" fontId="17" fillId="0" borderId="7" xfId="0" applyFont="1" applyBorder="1" applyAlignment="1">
      <alignment horizontal="left" wrapText="1"/>
    </xf>
    <xf numFmtId="0" fontId="11" fillId="0" borderId="4" xfId="0" quotePrefix="1" applyFont="1" applyBorder="1" applyAlignment="1">
      <alignment horizontal="left" vertical="center" wrapText="1"/>
    </xf>
    <xf numFmtId="0" fontId="12" fillId="0" borderId="4" xfId="0" applyFont="1" applyBorder="1" applyAlignment="1">
      <alignment horizontal="left" vertical="center" wrapText="1"/>
    </xf>
    <xf numFmtId="0" fontId="13" fillId="0" borderId="4" xfId="0" applyFont="1" applyBorder="1" applyAlignment="1">
      <alignment horizontal="left" vertical="center" wrapText="1"/>
    </xf>
    <xf numFmtId="14" fontId="13" fillId="0" borderId="4" xfId="0" applyNumberFormat="1" applyFont="1" applyBorder="1" applyAlignment="1">
      <alignment horizontal="left" vertical="center" wrapText="1"/>
    </xf>
    <xf numFmtId="166" fontId="13" fillId="0" borderId="4" xfId="0" applyNumberFormat="1" applyFont="1" applyBorder="1" applyAlignment="1">
      <alignment horizontal="left" vertical="center" wrapText="1"/>
    </xf>
    <xf numFmtId="166" fontId="12" fillId="0" borderId="4" xfId="0" applyNumberFormat="1" applyFont="1" applyBorder="1" applyAlignment="1">
      <alignment horizontal="left" vertical="center" wrapText="1"/>
    </xf>
    <xf numFmtId="171" fontId="13" fillId="0" borderId="4" xfId="0" applyNumberFormat="1" applyFont="1" applyBorder="1" applyAlignment="1">
      <alignment horizontal="left" vertical="center" wrapText="1"/>
    </xf>
    <xf numFmtId="170" fontId="13" fillId="0" borderId="4" xfId="0" applyNumberFormat="1" applyFont="1" applyBorder="1" applyAlignment="1">
      <alignment horizontal="left" vertical="center" wrapText="1"/>
    </xf>
    <xf numFmtId="14" fontId="12" fillId="0" borderId="4" xfId="0" applyNumberFormat="1" applyFont="1" applyBorder="1" applyAlignment="1">
      <alignment horizontal="left" vertical="center" wrapText="1"/>
    </xf>
    <xf numFmtId="0" fontId="12" fillId="0" borderId="10" xfId="0" applyFont="1" applyBorder="1" applyAlignment="1">
      <alignment horizontal="left" vertical="center" wrapText="1"/>
    </xf>
    <xf numFmtId="170" fontId="12" fillId="0" borderId="4" xfId="0" applyNumberFormat="1" applyFont="1" applyBorder="1" applyAlignment="1">
      <alignment horizontal="left" vertical="center" wrapText="1"/>
    </xf>
    <xf numFmtId="0" fontId="13" fillId="0" borderId="5" xfId="0" applyFont="1" applyBorder="1" applyAlignment="1">
      <alignment horizontal="left" vertical="center" wrapText="1"/>
    </xf>
    <xf numFmtId="0" fontId="13" fillId="0" borderId="12" xfId="0" applyFont="1" applyBorder="1" applyAlignment="1">
      <alignment horizontal="left" vertical="center" wrapText="1"/>
    </xf>
    <xf numFmtId="166" fontId="13"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13"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14" xfId="0" applyFont="1" applyBorder="1" applyAlignment="1">
      <alignment horizontal="left" vertical="center" wrapText="1"/>
    </xf>
    <xf numFmtId="0" fontId="13" fillId="0" borderId="10" xfId="0" applyFont="1" applyBorder="1" applyAlignment="1">
      <alignment horizontal="left" vertical="center" wrapText="1"/>
    </xf>
    <xf numFmtId="166" fontId="13" fillId="0" borderId="10" xfId="0" applyNumberFormat="1" applyFont="1" applyBorder="1" applyAlignment="1">
      <alignment horizontal="left" vertical="center" wrapText="1"/>
    </xf>
    <xf numFmtId="0" fontId="12" fillId="0" borderId="6" xfId="0" applyFont="1" applyBorder="1" applyAlignment="1">
      <alignment horizontal="left" vertical="center" wrapText="1"/>
    </xf>
    <xf numFmtId="0" fontId="13" fillId="0" borderId="6" xfId="0" applyFont="1" applyBorder="1" applyAlignment="1">
      <alignment horizontal="left" vertical="center" wrapText="1"/>
    </xf>
    <xf numFmtId="170" fontId="13" fillId="0" borderId="5" xfId="0" applyNumberFormat="1" applyFont="1" applyBorder="1" applyAlignment="1">
      <alignment horizontal="left" vertical="center" wrapText="1"/>
    </xf>
    <xf numFmtId="14" fontId="13" fillId="0" borderId="5" xfId="0" applyNumberFormat="1" applyFont="1" applyBorder="1" applyAlignment="1">
      <alignment horizontal="left" vertical="center" wrapText="1"/>
    </xf>
    <xf numFmtId="170" fontId="13" fillId="0" borderId="11" xfId="0" applyNumberFormat="1" applyFont="1" applyBorder="1" applyAlignment="1">
      <alignment horizontal="left" vertical="center" wrapText="1"/>
    </xf>
    <xf numFmtId="166" fontId="13" fillId="0" borderId="11" xfId="0" applyNumberFormat="1" applyFont="1" applyBorder="1" applyAlignment="1">
      <alignment horizontal="left" vertical="center" wrapText="1"/>
    </xf>
    <xf numFmtId="0" fontId="11" fillId="0" borderId="9" xfId="0" applyFont="1" applyBorder="1" applyAlignment="1">
      <alignment horizontal="left" vertical="center"/>
    </xf>
    <xf numFmtId="0" fontId="11" fillId="0" borderId="9" xfId="6" applyNumberFormat="1" applyFont="1" applyBorder="1" applyAlignment="1" applyProtection="1">
      <alignment horizontal="left" vertical="center" wrapText="1"/>
      <protection locked="0"/>
    </xf>
    <xf numFmtId="0" fontId="11" fillId="0" borderId="9" xfId="4" applyFont="1" applyBorder="1" applyAlignment="1">
      <alignment horizontal="left" vertical="center" wrapText="1"/>
    </xf>
    <xf numFmtId="14" fontId="11" fillId="0" borderId="9" xfId="0" applyNumberFormat="1" applyFont="1" applyBorder="1" applyAlignment="1">
      <alignment horizontal="left" vertical="center" wrapText="1"/>
    </xf>
    <xf numFmtId="14" fontId="13" fillId="0" borderId="9" xfId="0" applyNumberFormat="1" applyFont="1" applyBorder="1" applyAlignment="1">
      <alignment horizontal="left" vertical="center"/>
    </xf>
    <xf numFmtId="1" fontId="11" fillId="0" borderId="9" xfId="1" applyNumberFormat="1" applyFont="1" applyFill="1" applyBorder="1" applyAlignment="1">
      <alignment horizontal="left" vertical="center" wrapText="1"/>
    </xf>
    <xf numFmtId="166" fontId="11" fillId="0" borderId="9" xfId="1" applyNumberFormat="1" applyFont="1" applyFill="1" applyBorder="1" applyAlignment="1">
      <alignment horizontal="left" vertical="center" wrapText="1"/>
    </xf>
    <xf numFmtId="166" fontId="11" fillId="0" borderId="9" xfId="1" applyNumberFormat="1" applyFont="1" applyFill="1" applyBorder="1" applyAlignment="1">
      <alignment horizontal="left" vertical="center"/>
    </xf>
    <xf numFmtId="0" fontId="11" fillId="0" borderId="9" xfId="0" applyFont="1" applyBorder="1" applyAlignment="1">
      <alignment horizontal="left" vertical="center" wrapText="1"/>
    </xf>
    <xf numFmtId="0" fontId="11" fillId="0" borderId="1" xfId="0" applyFont="1" applyBorder="1" applyAlignment="1">
      <alignment horizontal="left" vertical="center"/>
    </xf>
    <xf numFmtId="172" fontId="11" fillId="0" borderId="4" xfId="0" applyNumberFormat="1" applyFont="1" applyBorder="1" applyAlignment="1">
      <alignment horizontal="left" vertical="center"/>
    </xf>
    <xf numFmtId="0" fontId="11" fillId="0" borderId="4" xfId="4" applyFont="1" applyBorder="1" applyAlignment="1">
      <alignment horizontal="left" vertical="center"/>
    </xf>
    <xf numFmtId="0" fontId="11" fillId="0" borderId="4" xfId="4" applyFont="1" applyBorder="1" applyAlignment="1">
      <alignment horizontal="left" vertical="center" wrapText="1"/>
    </xf>
    <xf numFmtId="14" fontId="11" fillId="0" borderId="4" xfId="0" applyNumberFormat="1" applyFont="1" applyBorder="1" applyAlignment="1" applyProtection="1">
      <alignment horizontal="left"/>
      <protection locked="0"/>
    </xf>
    <xf numFmtId="14" fontId="11" fillId="0" borderId="4" xfId="0" applyNumberFormat="1" applyFont="1" applyBorder="1" applyAlignment="1">
      <alignment horizontal="left" vertical="center"/>
    </xf>
    <xf numFmtId="166" fontId="11" fillId="0" borderId="4" xfId="1" applyNumberFormat="1" applyFont="1" applyFill="1" applyBorder="1" applyAlignment="1">
      <alignment horizontal="left" vertical="center" wrapText="1"/>
    </xf>
    <xf numFmtId="166" fontId="11" fillId="0" borderId="4" xfId="1" applyNumberFormat="1" applyFont="1" applyFill="1" applyBorder="1" applyAlignment="1">
      <alignment horizontal="left" vertical="center"/>
    </xf>
    <xf numFmtId="166" fontId="11" fillId="0" borderId="1" xfId="0" applyNumberFormat="1" applyFont="1" applyBorder="1" applyAlignment="1">
      <alignment horizontal="left" vertical="center" wrapText="1"/>
    </xf>
    <xf numFmtId="0" fontId="11" fillId="0" borderId="10" xfId="0" applyFont="1" applyBorder="1" applyAlignment="1">
      <alignment horizontal="left" vertical="center"/>
    </xf>
    <xf numFmtId="0" fontId="11" fillId="0" borderId="4" xfId="0" applyFont="1" applyBorder="1" applyAlignment="1" applyProtection="1">
      <alignment horizontal="left" vertical="center"/>
      <protection locked="0"/>
    </xf>
    <xf numFmtId="14" fontId="11" fillId="0" borderId="0" xfId="0" applyNumberFormat="1" applyFont="1" applyAlignment="1">
      <alignment horizontal="left" vertical="center"/>
    </xf>
    <xf numFmtId="0" fontId="11" fillId="0" borderId="0" xfId="1" applyNumberFormat="1" applyFont="1" applyFill="1" applyBorder="1" applyAlignment="1">
      <alignment horizontal="left" vertical="center"/>
    </xf>
    <xf numFmtId="164" fontId="11" fillId="0" borderId="0" xfId="16" applyFont="1" applyFill="1" applyBorder="1" applyAlignment="1">
      <alignment horizontal="left" vertical="center"/>
    </xf>
    <xf numFmtId="0" fontId="11" fillId="0" borderId="0" xfId="0" applyFont="1" applyAlignment="1">
      <alignment horizontal="left" vertical="center" wrapText="1"/>
    </xf>
    <xf numFmtId="0" fontId="11" fillId="0" borderId="1" xfId="0" applyFont="1" applyBorder="1" applyAlignment="1">
      <alignment horizontal="left" vertical="center" wrapText="1"/>
    </xf>
    <xf numFmtId="14" fontId="11" fillId="0" borderId="1" xfId="0" applyNumberFormat="1" applyFont="1" applyBorder="1" applyAlignment="1">
      <alignment horizontal="left" vertical="center" wrapText="1"/>
    </xf>
    <xf numFmtId="0" fontId="11" fillId="0" borderId="1" xfId="4" applyFont="1" applyBorder="1" applyAlignment="1">
      <alignment horizontal="left" vertical="center"/>
    </xf>
    <xf numFmtId="0" fontId="11" fillId="0" borderId="1" xfId="0" applyFont="1" applyBorder="1" applyAlignment="1" applyProtection="1">
      <alignment horizontal="left" vertical="center"/>
      <protection locked="0"/>
    </xf>
    <xf numFmtId="14" fontId="11" fillId="0" borderId="1" xfId="0" applyNumberFormat="1" applyFont="1" applyBorder="1" applyAlignment="1">
      <alignment horizontal="left" vertical="center"/>
    </xf>
    <xf numFmtId="0" fontId="11" fillId="0" borderId="1" xfId="1" applyNumberFormat="1" applyFont="1" applyFill="1" applyBorder="1" applyAlignment="1">
      <alignment horizontal="left" vertical="center"/>
    </xf>
    <xf numFmtId="0" fontId="11" fillId="0" borderId="15" xfId="0" applyFont="1" applyBorder="1" applyAlignment="1">
      <alignment horizontal="left" vertical="center"/>
    </xf>
    <xf numFmtId="0" fontId="13" fillId="0" borderId="15" xfId="0" applyFont="1" applyBorder="1" applyAlignment="1">
      <alignment horizontal="left" vertical="center"/>
    </xf>
    <xf numFmtId="0" fontId="11" fillId="0" borderId="15" xfId="0" applyFont="1" applyBorder="1" applyAlignment="1">
      <alignment horizontal="left" vertical="center" wrapText="1"/>
    </xf>
    <xf numFmtId="14" fontId="11" fillId="0" borderId="15" xfId="0" applyNumberFormat="1" applyFont="1" applyBorder="1" applyAlignment="1">
      <alignment horizontal="left" vertical="center"/>
    </xf>
    <xf numFmtId="166" fontId="11" fillId="0" borderId="15" xfId="0" applyNumberFormat="1" applyFont="1" applyBorder="1" applyAlignment="1">
      <alignment horizontal="left" vertical="center" wrapText="1"/>
    </xf>
    <xf numFmtId="172" fontId="11" fillId="0" borderId="15" xfId="0" applyNumberFormat="1" applyFont="1" applyBorder="1" applyAlignment="1">
      <alignment horizontal="left" vertical="center"/>
    </xf>
    <xf numFmtId="172" fontId="11" fillId="0" borderId="1" xfId="0" applyNumberFormat="1" applyFont="1" applyBorder="1" applyAlignment="1">
      <alignment horizontal="left" vertical="center"/>
    </xf>
    <xf numFmtId="0" fontId="13" fillId="0" borderId="1" xfId="0" applyFont="1" applyBorder="1" applyAlignment="1">
      <alignment horizontal="left" vertical="center"/>
    </xf>
    <xf numFmtId="14" fontId="11" fillId="0" borderId="1" xfId="0" applyNumberFormat="1" applyFont="1" applyBorder="1" applyAlignment="1">
      <alignment horizontal="left"/>
    </xf>
    <xf numFmtId="0" fontId="13" fillId="0" borderId="9" xfId="0" applyFont="1" applyBorder="1" applyAlignment="1">
      <alignment horizontal="left" vertical="center"/>
    </xf>
    <xf numFmtId="14" fontId="11" fillId="0" borderId="9" xfId="0" applyNumberFormat="1" applyFont="1" applyBorder="1" applyAlignment="1">
      <alignment horizontal="left"/>
    </xf>
    <xf numFmtId="166" fontId="11" fillId="0" borderId="9" xfId="0" applyNumberFormat="1" applyFont="1" applyBorder="1" applyAlignment="1">
      <alignment horizontal="left" vertical="center" wrapText="1"/>
    </xf>
    <xf numFmtId="172" fontId="11" fillId="0" borderId="9" xfId="0" applyNumberFormat="1" applyFont="1" applyBorder="1" applyAlignment="1">
      <alignment horizontal="left" vertical="center"/>
    </xf>
    <xf numFmtId="0" fontId="11" fillId="0" borderId="1" xfId="6" applyNumberFormat="1" applyFont="1" applyBorder="1" applyAlignment="1" applyProtection="1">
      <alignment horizontal="left" vertical="center" wrapText="1"/>
      <protection locked="0"/>
    </xf>
    <xf numFmtId="0" fontId="11" fillId="0" borderId="1" xfId="4" applyFont="1" applyBorder="1" applyAlignment="1">
      <alignment horizontal="left" vertical="center" wrapText="1"/>
    </xf>
    <xf numFmtId="14" fontId="11" fillId="0" borderId="1" xfId="0" applyNumberFormat="1" applyFont="1" applyBorder="1" applyAlignment="1" applyProtection="1">
      <alignment horizontal="left" vertical="center"/>
      <protection locked="0"/>
    </xf>
    <xf numFmtId="166" fontId="11" fillId="0" borderId="1" xfId="1" applyNumberFormat="1" applyFont="1" applyFill="1" applyBorder="1" applyAlignment="1">
      <alignment horizontal="left" vertical="center"/>
    </xf>
    <xf numFmtId="14" fontId="11" fillId="0" borderId="1" xfId="0" quotePrefix="1" applyNumberFormat="1" applyFont="1" applyBorder="1" applyAlignment="1">
      <alignment horizontal="left"/>
    </xf>
    <xf numFmtId="1" fontId="11" fillId="0" borderId="1" xfId="1" applyNumberFormat="1" applyFont="1" applyFill="1" applyBorder="1" applyAlignment="1">
      <alignment horizontal="left" vertical="center" wrapText="1"/>
    </xf>
    <xf numFmtId="3" fontId="11" fillId="0" borderId="1" xfId="1" applyNumberFormat="1" applyFont="1" applyFill="1" applyBorder="1" applyAlignment="1">
      <alignment horizontal="left" vertical="center"/>
    </xf>
    <xf numFmtId="14" fontId="13" fillId="0" borderId="1" xfId="0" applyNumberFormat="1" applyFont="1" applyBorder="1" applyAlignment="1">
      <alignment horizontal="left" vertical="center"/>
    </xf>
    <xf numFmtId="14" fontId="11" fillId="0" borderId="9" xfId="0" applyNumberFormat="1" applyFont="1" applyBorder="1" applyAlignment="1">
      <alignment horizontal="left" vertical="center"/>
    </xf>
    <xf numFmtId="167" fontId="11" fillId="0" borderId="1" xfId="0" applyNumberFormat="1" applyFont="1" applyBorder="1" applyAlignment="1">
      <alignment horizontal="left" vertical="center" wrapText="1"/>
    </xf>
    <xf numFmtId="173" fontId="11" fillId="0" borderId="1" xfId="0" applyNumberFormat="1" applyFont="1" applyBorder="1" applyAlignment="1">
      <alignment horizontal="left" vertical="center" wrapText="1"/>
    </xf>
    <xf numFmtId="14" fontId="11" fillId="0" borderId="16" xfId="0" applyNumberFormat="1" applyFont="1" applyBorder="1" applyAlignment="1">
      <alignment horizontal="left" vertical="center" wrapText="1"/>
    </xf>
    <xf numFmtId="0" fontId="11" fillId="0" borderId="16" xfId="0" applyFont="1" applyBorder="1" applyAlignment="1">
      <alignment horizontal="left" vertical="center" wrapText="1"/>
    </xf>
    <xf numFmtId="14" fontId="11" fillId="0" borderId="1" xfId="0" quotePrefix="1" applyNumberFormat="1" applyFont="1" applyBorder="1" applyAlignment="1">
      <alignment horizontal="left" vertical="center"/>
    </xf>
    <xf numFmtId="14" fontId="11" fillId="0" borderId="1" xfId="0" applyNumberFormat="1" applyFont="1" applyBorder="1" applyAlignment="1" applyProtection="1">
      <alignment horizontal="left"/>
      <protection locked="0"/>
    </xf>
    <xf numFmtId="0" fontId="18" fillId="0" borderId="1" xfId="0" applyFont="1" applyBorder="1" applyAlignment="1">
      <alignment horizontal="left"/>
    </xf>
    <xf numFmtId="14" fontId="11" fillId="0" borderId="1" xfId="2" applyNumberFormat="1" applyFont="1" applyBorder="1" applyAlignment="1" applyProtection="1">
      <alignment horizontal="left" vertical="center"/>
      <protection locked="0"/>
    </xf>
    <xf numFmtId="14" fontId="11" fillId="0" borderId="1" xfId="0" applyNumberFormat="1" applyFont="1" applyBorder="1" applyAlignment="1">
      <alignment horizontal="left" wrapText="1"/>
    </xf>
    <xf numFmtId="0" fontId="12" fillId="0" borderId="1" xfId="6" applyNumberFormat="1" applyFont="1" applyBorder="1" applyAlignment="1" applyProtection="1">
      <alignment horizontal="left" vertical="center" wrapText="1"/>
      <protection locked="0"/>
    </xf>
    <xf numFmtId="166" fontId="11" fillId="0" borderId="0" xfId="1" applyNumberFormat="1" applyFont="1" applyFill="1" applyBorder="1" applyAlignment="1">
      <alignment horizontal="left" vertical="center" wrapText="1"/>
    </xf>
    <xf numFmtId="0" fontId="11" fillId="0" borderId="12" xfId="0" applyFont="1" applyBorder="1" applyAlignment="1">
      <alignment horizontal="left" vertical="center" wrapText="1"/>
    </xf>
    <xf numFmtId="0" fontId="11" fillId="0" borderId="4" xfId="6" applyNumberFormat="1" applyFont="1" applyBorder="1" applyAlignment="1" applyProtection="1">
      <alignment horizontal="left" vertical="center" wrapText="1"/>
      <protection locked="0"/>
    </xf>
    <xf numFmtId="14" fontId="11" fillId="0" borderId="4" xfId="0" quotePrefix="1" applyNumberFormat="1" applyFont="1" applyBorder="1" applyAlignment="1">
      <alignment horizontal="left" vertical="center"/>
    </xf>
    <xf numFmtId="167" fontId="11" fillId="0" borderId="4" xfId="0" applyNumberFormat="1" applyFont="1" applyBorder="1" applyAlignment="1">
      <alignment horizontal="left" vertical="center" wrapText="1"/>
    </xf>
    <xf numFmtId="0" fontId="11" fillId="0" borderId="4" xfId="1" applyNumberFormat="1" applyFont="1" applyFill="1" applyBorder="1" applyAlignment="1">
      <alignment horizontal="left" vertical="center" wrapText="1"/>
    </xf>
    <xf numFmtId="167" fontId="11" fillId="0" borderId="4" xfId="0" quotePrefix="1" applyNumberFormat="1" applyFont="1" applyBorder="1" applyAlignment="1">
      <alignment horizontal="left" vertical="center" wrapText="1"/>
    </xf>
    <xf numFmtId="174" fontId="11" fillId="0" borderId="4" xfId="0" applyNumberFormat="1" applyFont="1" applyBorder="1" applyAlignment="1">
      <alignment horizontal="left" vertical="center"/>
    </xf>
    <xf numFmtId="166" fontId="13" fillId="0" borderId="4" xfId="0" applyNumberFormat="1" applyFont="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pplyProtection="1">
      <alignment horizontal="left" vertical="center" wrapText="1"/>
      <protection locked="0"/>
    </xf>
    <xf numFmtId="166" fontId="13" fillId="0" borderId="1" xfId="0" applyNumberFormat="1" applyFont="1" applyBorder="1" applyAlignment="1">
      <alignment horizontal="left" vertical="center" wrapText="1"/>
    </xf>
    <xf numFmtId="166" fontId="13" fillId="0" borderId="1" xfId="0" applyNumberFormat="1" applyFont="1" applyBorder="1" applyAlignment="1">
      <alignment horizontal="left" vertical="center"/>
    </xf>
    <xf numFmtId="167" fontId="11" fillId="0" borderId="1" xfId="0" quotePrefix="1" applyNumberFormat="1" applyFont="1" applyBorder="1" applyAlignment="1">
      <alignment horizontal="left" wrapText="1"/>
    </xf>
    <xf numFmtId="166" fontId="11" fillId="0" borderId="1" xfId="0" applyNumberFormat="1" applyFont="1" applyBorder="1" applyAlignment="1">
      <alignment horizontal="left" wrapText="1"/>
    </xf>
    <xf numFmtId="166" fontId="11" fillId="0" borderId="1" xfId="1" applyNumberFormat="1" applyFont="1" applyFill="1" applyBorder="1" applyAlignment="1">
      <alignment horizontal="left" wrapText="1"/>
    </xf>
    <xf numFmtId="0" fontId="13" fillId="0" borderId="0" xfId="0" applyFont="1" applyAlignment="1">
      <alignment horizontal="left"/>
    </xf>
    <xf numFmtId="0" fontId="11" fillId="0" borderId="8" xfId="0" applyFont="1" applyBorder="1" applyAlignment="1">
      <alignment horizontal="left" vertical="top"/>
    </xf>
    <xf numFmtId="166" fontId="13" fillId="0" borderId="1" xfId="0" applyNumberFormat="1" applyFont="1" applyBorder="1" applyAlignment="1">
      <alignment horizontal="left"/>
    </xf>
    <xf numFmtId="165" fontId="11" fillId="0" borderId="4" xfId="1" applyFont="1" applyFill="1" applyBorder="1" applyAlignment="1">
      <alignment horizontal="left" vertical="center"/>
    </xf>
    <xf numFmtId="0" fontId="11" fillId="0" borderId="4" xfId="0" applyFont="1" applyBorder="1" applyAlignment="1">
      <alignment horizontal="left" vertical="top" wrapText="1"/>
    </xf>
    <xf numFmtId="0" fontId="11" fillId="0" borderId="1" xfId="0" applyFont="1" applyBorder="1" applyAlignment="1">
      <alignment horizontal="left" vertical="top"/>
    </xf>
    <xf numFmtId="14" fontId="11" fillId="0" borderId="4" xfId="0" applyNumberFormat="1" applyFont="1" applyBorder="1" applyAlignment="1">
      <alignment horizontal="left" vertical="top" wrapText="1"/>
    </xf>
    <xf numFmtId="167" fontId="11" fillId="0" borderId="4" xfId="0" quotePrefix="1" applyNumberFormat="1" applyFont="1" applyBorder="1" applyAlignment="1">
      <alignment horizontal="left" vertical="top" wrapText="1"/>
    </xf>
    <xf numFmtId="166" fontId="11" fillId="0" borderId="4" xfId="0" applyNumberFormat="1" applyFont="1" applyBorder="1" applyAlignment="1">
      <alignment horizontal="left" vertical="top" wrapText="1"/>
    </xf>
    <xf numFmtId="166" fontId="11" fillId="0" borderId="4" xfId="1" applyNumberFormat="1" applyFont="1" applyFill="1" applyBorder="1" applyAlignment="1">
      <alignment horizontal="left" vertical="top" wrapText="1"/>
    </xf>
    <xf numFmtId="165" fontId="11" fillId="0" borderId="4" xfId="1" applyFont="1" applyFill="1" applyBorder="1" applyAlignment="1">
      <alignment horizontal="left" vertical="top"/>
    </xf>
    <xf numFmtId="0" fontId="11" fillId="0" borderId="1" xfId="0" applyFont="1" applyBorder="1" applyAlignment="1">
      <alignment horizontal="left" vertical="top" wrapText="1"/>
    </xf>
    <xf numFmtId="14" fontId="11" fillId="0" borderId="1" xfId="0" applyNumberFormat="1" applyFont="1" applyBorder="1" applyAlignment="1">
      <alignment horizontal="left" vertical="top" wrapText="1"/>
    </xf>
    <xf numFmtId="167" fontId="11" fillId="0" borderId="1" xfId="0" applyNumberFormat="1" applyFont="1" applyBorder="1" applyAlignment="1">
      <alignment horizontal="left" vertical="top" wrapText="1"/>
    </xf>
    <xf numFmtId="166" fontId="11" fillId="0" borderId="1" xfId="1" applyNumberFormat="1" applyFont="1" applyFill="1" applyBorder="1" applyAlignment="1">
      <alignment horizontal="left" vertical="top" wrapText="1"/>
    </xf>
    <xf numFmtId="0" fontId="11" fillId="0" borderId="1" xfId="1" applyNumberFormat="1" applyFont="1" applyFill="1" applyBorder="1" applyAlignment="1">
      <alignment horizontal="left" vertical="top" wrapText="1"/>
    </xf>
    <xf numFmtId="14" fontId="11" fillId="0" borderId="8" xfId="0" applyNumberFormat="1" applyFont="1" applyBorder="1" applyAlignment="1">
      <alignment horizontal="left" wrapText="1"/>
    </xf>
    <xf numFmtId="0" fontId="11" fillId="0" borderId="8" xfId="0" applyFont="1" applyBorder="1" applyAlignment="1">
      <alignment horizontal="left" vertical="center" wrapText="1"/>
    </xf>
    <xf numFmtId="0" fontId="11" fillId="0" borderId="8" xfId="0" applyFont="1" applyBorder="1" applyAlignment="1">
      <alignment horizontal="left" vertical="center"/>
    </xf>
    <xf numFmtId="0" fontId="12" fillId="0" borderId="8" xfId="6" applyNumberFormat="1" applyFont="1" applyBorder="1" applyAlignment="1" applyProtection="1">
      <alignment horizontal="left" vertical="center" wrapText="1"/>
      <protection locked="0"/>
    </xf>
    <xf numFmtId="0" fontId="11" fillId="0" borderId="8" xfId="4" applyFont="1" applyBorder="1" applyAlignment="1">
      <alignment horizontal="left" vertical="center" wrapText="1"/>
    </xf>
    <xf numFmtId="14" fontId="11" fillId="0" borderId="8" xfId="0" applyNumberFormat="1" applyFont="1" applyBorder="1" applyAlignment="1">
      <alignment horizontal="left" vertical="center" wrapText="1"/>
    </xf>
    <xf numFmtId="1" fontId="11" fillId="0" borderId="8" xfId="1" applyNumberFormat="1" applyFont="1" applyFill="1" applyBorder="1" applyAlignment="1">
      <alignment horizontal="left" vertical="center" wrapText="1"/>
    </xf>
    <xf numFmtId="166" fontId="11" fillId="0" borderId="8" xfId="1" applyNumberFormat="1" applyFont="1" applyFill="1" applyBorder="1" applyAlignment="1">
      <alignment horizontal="left" vertical="center" wrapText="1"/>
    </xf>
    <xf numFmtId="0" fontId="11" fillId="0" borderId="0" xfId="0" applyFont="1" applyAlignment="1">
      <alignment wrapText="1"/>
    </xf>
    <xf numFmtId="0" fontId="13" fillId="0" borderId="4" xfId="0" applyFont="1" applyBorder="1" applyAlignment="1">
      <alignment horizontal="left"/>
    </xf>
    <xf numFmtId="166" fontId="13" fillId="0" borderId="4" xfId="0" applyNumberFormat="1" applyFont="1" applyBorder="1" applyAlignment="1">
      <alignment horizontal="left"/>
    </xf>
    <xf numFmtId="0" fontId="11" fillId="0" borderId="10" xfId="0" applyFont="1" applyBorder="1" applyAlignment="1">
      <alignment horizontal="left" wrapText="1"/>
    </xf>
    <xf numFmtId="0" fontId="21" fillId="0" borderId="4" xfId="0" applyFont="1" applyBorder="1" applyAlignment="1">
      <alignment horizontal="left" vertical="center" wrapText="1"/>
    </xf>
    <xf numFmtId="0" fontId="11" fillId="0" borderId="10" xfId="0" applyFont="1" applyBorder="1" applyAlignment="1">
      <alignment horizontal="left"/>
    </xf>
    <xf numFmtId="0" fontId="13" fillId="0" borderId="5" xfId="0" applyFont="1" applyBorder="1" applyAlignment="1">
      <alignment horizontal="left"/>
    </xf>
    <xf numFmtId="167" fontId="11" fillId="0" borderId="8" xfId="0" applyNumberFormat="1" applyFont="1" applyBorder="1" applyAlignment="1">
      <alignment horizontal="left" wrapText="1"/>
    </xf>
    <xf numFmtId="0" fontId="11" fillId="0" borderId="8" xfId="1" applyNumberFormat="1" applyFont="1" applyFill="1" applyBorder="1" applyAlignment="1">
      <alignment horizontal="left" wrapText="1"/>
    </xf>
    <xf numFmtId="14" fontId="11" fillId="0" borderId="0" xfId="0" applyNumberFormat="1" applyFont="1" applyAlignment="1">
      <alignment vertical="center" wrapText="1"/>
    </xf>
    <xf numFmtId="167" fontId="11" fillId="0" borderId="0" xfId="0" applyNumberFormat="1" applyFont="1" applyAlignment="1">
      <alignment vertical="center" wrapText="1"/>
    </xf>
    <xf numFmtId="166" fontId="11" fillId="0" borderId="0" xfId="1" applyNumberFormat="1" applyFont="1" applyFill="1" applyAlignment="1">
      <alignment vertical="center" wrapText="1"/>
    </xf>
    <xf numFmtId="0" fontId="11" fillId="0" borderId="0" xfId="1" applyNumberFormat="1" applyFont="1" applyFill="1" applyAlignment="1">
      <alignment vertical="center" wrapText="1"/>
    </xf>
    <xf numFmtId="0" fontId="11" fillId="2" borderId="0" xfId="0" applyFont="1" applyFill="1" applyAlignment="1">
      <alignment vertical="center" wrapText="1"/>
    </xf>
    <xf numFmtId="0" fontId="11" fillId="0" borderId="8" xfId="6" applyNumberFormat="1" applyFont="1" applyBorder="1" applyAlignment="1" applyProtection="1">
      <alignment horizontal="left" vertical="center" wrapText="1"/>
      <protection locked="0"/>
    </xf>
    <xf numFmtId="167" fontId="11" fillId="0" borderId="8" xfId="0" applyNumberFormat="1" applyFont="1" applyBorder="1" applyAlignment="1">
      <alignment horizontal="left" vertical="center" wrapText="1"/>
    </xf>
    <xf numFmtId="0" fontId="11" fillId="0" borderId="8" xfId="1" applyNumberFormat="1" applyFont="1" applyFill="1" applyBorder="1" applyAlignment="1">
      <alignment horizontal="left" vertical="center" wrapText="1"/>
    </xf>
    <xf numFmtId="0" fontId="22" fillId="0" borderId="4" xfId="0" applyFont="1" applyBorder="1" applyAlignment="1">
      <alignment horizontal="center" vertical="center" wrapText="1"/>
    </xf>
    <xf numFmtId="0" fontId="23" fillId="0" borderId="4" xfId="0" applyFont="1" applyBorder="1" applyAlignment="1">
      <alignment horizontal="center" vertical="center" wrapText="1"/>
    </xf>
    <xf numFmtId="0" fontId="24" fillId="0" borderId="5" xfId="0" applyFont="1" applyBorder="1" applyAlignment="1">
      <alignment horizontal="center"/>
    </xf>
    <xf numFmtId="0" fontId="22" fillId="0" borderId="4" xfId="0" applyFont="1" applyBorder="1" applyAlignment="1">
      <alignment vertical="center" wrapText="1"/>
    </xf>
    <xf numFmtId="0" fontId="25" fillId="0" borderId="4" xfId="0" applyFont="1" applyBorder="1" applyAlignment="1">
      <alignment horizontal="center"/>
    </xf>
    <xf numFmtId="0" fontId="22" fillId="0" borderId="4" xfId="0" applyFont="1" applyBorder="1" applyAlignment="1">
      <alignment horizontal="left" vertical="center" wrapText="1"/>
    </xf>
    <xf numFmtId="171" fontId="22" fillId="0" borderId="4" xfId="0" applyNumberFormat="1" applyFont="1" applyBorder="1" applyAlignment="1">
      <alignment horizontal="center" vertical="center" wrapText="1"/>
    </xf>
    <xf numFmtId="166" fontId="22" fillId="0" borderId="4" xfId="0" applyNumberFormat="1" applyFont="1" applyBorder="1" applyAlignment="1">
      <alignment horizontal="center" vertical="center" wrapText="1"/>
    </xf>
    <xf numFmtId="0" fontId="23" fillId="0" borderId="4" xfId="0" applyFont="1" applyBorder="1" applyAlignment="1">
      <alignment horizontal="left" vertical="center"/>
    </xf>
    <xf numFmtId="166" fontId="23" fillId="0" borderId="4" xfId="0" applyNumberFormat="1" applyFont="1" applyBorder="1" applyAlignment="1">
      <alignment horizontal="center" vertical="center" wrapText="1"/>
    </xf>
    <xf numFmtId="166" fontId="25" fillId="0" borderId="4" xfId="0" applyNumberFormat="1" applyFont="1" applyBorder="1" applyAlignment="1">
      <alignment horizontal="left"/>
    </xf>
    <xf numFmtId="170" fontId="22" fillId="0" borderId="4" xfId="0" applyNumberFormat="1" applyFont="1" applyBorder="1" applyAlignment="1">
      <alignment horizontal="center"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2" fillId="0" borderId="4" xfId="0" applyFont="1" applyBorder="1" applyAlignment="1">
      <alignment vertical="center" wrapText="1"/>
    </xf>
    <xf numFmtId="0" fontId="13" fillId="0" borderId="4" xfId="0" applyFont="1" applyBorder="1" applyAlignment="1">
      <alignment vertical="center" wrapText="1"/>
    </xf>
    <xf numFmtId="0" fontId="13" fillId="0" borderId="11" xfId="0" applyFont="1" applyBorder="1" applyAlignment="1">
      <alignment vertical="center" wrapText="1"/>
    </xf>
    <xf numFmtId="0" fontId="13" fillId="0" borderId="5" xfId="0" applyFont="1" applyBorder="1" applyAlignment="1">
      <alignment vertical="center" wrapText="1"/>
    </xf>
    <xf numFmtId="0" fontId="11" fillId="0" borderId="9" xfId="0" applyFont="1" applyBorder="1" applyAlignment="1">
      <alignment vertical="center"/>
    </xf>
    <xf numFmtId="0" fontId="11" fillId="0" borderId="1"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vertical="center" wrapText="1"/>
    </xf>
    <xf numFmtId="0" fontId="13" fillId="0" borderId="4" xfId="0" applyFont="1" applyBorder="1" applyAlignment="1">
      <alignment vertical="center"/>
    </xf>
    <xf numFmtId="0" fontId="13" fillId="0" borderId="1" xfId="0" applyFont="1" applyBorder="1" applyAlignment="1">
      <alignment vertical="center"/>
    </xf>
    <xf numFmtId="0" fontId="11" fillId="0" borderId="1" xfId="0" applyFont="1" applyBorder="1" applyAlignment="1">
      <alignment wrapText="1"/>
    </xf>
    <xf numFmtId="49" fontId="11" fillId="0" borderId="4" xfId="0" applyNumberFormat="1" applyFont="1" applyBorder="1"/>
    <xf numFmtId="0" fontId="11" fillId="0" borderId="4" xfId="0" applyFont="1" applyBorder="1" applyAlignment="1">
      <alignment vertical="top" wrapText="1"/>
    </xf>
    <xf numFmtId="0" fontId="11" fillId="0" borderId="8" xfId="0" applyFont="1" applyBorder="1" applyAlignment="1">
      <alignment vertical="center" wrapText="1"/>
    </xf>
    <xf numFmtId="0" fontId="11" fillId="0" borderId="8" xfId="0" applyFont="1" applyBorder="1" applyAlignment="1">
      <alignment vertical="center"/>
    </xf>
    <xf numFmtId="167" fontId="14" fillId="0" borderId="8" xfId="0" quotePrefix="1" applyNumberFormat="1" applyFont="1" applyBorder="1" applyAlignment="1">
      <alignment horizontal="left" vertical="center" wrapText="1"/>
    </xf>
    <xf numFmtId="166" fontId="11" fillId="0" borderId="1" xfId="1" applyNumberFormat="1" applyFont="1" applyBorder="1" applyAlignment="1">
      <alignment horizontal="left" vertical="center" wrapText="1"/>
    </xf>
    <xf numFmtId="0" fontId="11" fillId="0" borderId="1" xfId="1" applyNumberFormat="1" applyFont="1" applyBorder="1" applyAlignment="1">
      <alignment horizontal="left" vertical="center" wrapText="1"/>
    </xf>
    <xf numFmtId="166" fontId="11" fillId="0" borderId="1" xfId="1" applyNumberFormat="1" applyFont="1" applyBorder="1" applyAlignment="1">
      <alignment horizontal="left" vertical="top" wrapText="1"/>
    </xf>
    <xf numFmtId="0" fontId="11" fillId="0" borderId="1" xfId="1" applyNumberFormat="1" applyFont="1" applyBorder="1" applyAlignment="1">
      <alignment horizontal="left" vertical="top" wrapText="1"/>
    </xf>
    <xf numFmtId="0" fontId="11" fillId="0" borderId="0" xfId="0" applyFont="1"/>
    <xf numFmtId="167" fontId="11" fillId="2" borderId="17" xfId="0" applyNumberFormat="1" applyFont="1" applyFill="1" applyBorder="1" applyAlignment="1">
      <alignment horizontal="left"/>
    </xf>
    <xf numFmtId="167" fontId="14" fillId="0" borderId="17" xfId="0" quotePrefix="1" applyNumberFormat="1" applyFont="1" applyBorder="1" applyAlignment="1">
      <alignment horizontal="left" vertical="center" wrapText="1"/>
    </xf>
    <xf numFmtId="167" fontId="14" fillId="0" borderId="17" xfId="0" applyNumberFormat="1" applyFont="1" applyBorder="1" applyAlignment="1">
      <alignment horizontal="left" vertical="top" wrapText="1"/>
    </xf>
    <xf numFmtId="167" fontId="11" fillId="0" borderId="17" xfId="0" applyNumberFormat="1" applyFont="1" applyBorder="1" applyAlignment="1">
      <alignment wrapText="1"/>
    </xf>
    <xf numFmtId="0" fontId="21" fillId="0" borderId="18" xfId="0" applyFont="1" applyBorder="1" applyAlignment="1">
      <alignment vertical="center" wrapText="1"/>
    </xf>
    <xf numFmtId="0" fontId="11" fillId="0" borderId="9" xfId="0" applyFont="1" applyBorder="1" applyAlignment="1">
      <alignment horizontal="left"/>
    </xf>
    <xf numFmtId="0" fontId="11" fillId="0" borderId="11" xfId="0" applyFont="1" applyBorder="1" applyAlignment="1">
      <alignment vertical="center"/>
    </xf>
    <xf numFmtId="0" fontId="11" fillId="0" borderId="11" xfId="0" applyFont="1" applyBorder="1" applyAlignment="1">
      <alignment horizontal="left" vertical="center"/>
    </xf>
    <xf numFmtId="0" fontId="11" fillId="0" borderId="11" xfId="0" applyFont="1" applyBorder="1" applyAlignment="1">
      <alignment horizontal="left" vertical="center" wrapText="1"/>
    </xf>
    <xf numFmtId="0" fontId="11" fillId="0" borderId="11" xfId="0" applyFont="1" applyBorder="1" applyAlignment="1">
      <alignment horizontal="left"/>
    </xf>
    <xf numFmtId="166" fontId="11" fillId="0" borderId="11" xfId="0" applyNumberFormat="1" applyFont="1" applyBorder="1" applyAlignment="1">
      <alignment horizontal="left" vertical="center" wrapText="1"/>
    </xf>
    <xf numFmtId="166" fontId="11" fillId="0" borderId="11" xfId="0" applyNumberFormat="1" applyFont="1" applyBorder="1" applyAlignment="1">
      <alignment horizontal="left" vertical="center"/>
    </xf>
    <xf numFmtId="0" fontId="11" fillId="2" borderId="1" xfId="0" applyFont="1" applyFill="1" applyBorder="1" applyAlignment="1">
      <alignment horizontal="left"/>
    </xf>
    <xf numFmtId="0" fontId="11" fillId="2" borderId="1" xfId="0" applyFont="1" applyFill="1" applyBorder="1" applyAlignment="1">
      <alignment horizontal="left" wrapText="1"/>
    </xf>
    <xf numFmtId="166" fontId="11" fillId="2" borderId="1" xfId="1" applyNumberFormat="1" applyFont="1" applyFill="1" applyBorder="1" applyAlignment="1">
      <alignment horizontal="left"/>
    </xf>
    <xf numFmtId="166" fontId="11" fillId="2" borderId="1" xfId="1" applyNumberFormat="1" applyFont="1" applyFill="1" applyBorder="1" applyAlignment="1">
      <alignment horizontal="left" wrapText="1"/>
    </xf>
    <xf numFmtId="0" fontId="13" fillId="0" borderId="1" xfId="0" applyFont="1" applyBorder="1" applyAlignment="1">
      <alignment horizontal="left"/>
    </xf>
    <xf numFmtId="0" fontId="11" fillId="0" borderId="1" xfId="1" applyNumberFormat="1" applyFont="1" applyFill="1" applyBorder="1" applyAlignment="1">
      <alignment horizontal="left" wrapText="1"/>
    </xf>
    <xf numFmtId="14" fontId="28" fillId="7" borderId="8" xfId="0" applyNumberFormat="1" applyFont="1" applyFill="1" applyBorder="1" applyAlignment="1">
      <alignment horizontal="center" vertical="center"/>
    </xf>
    <xf numFmtId="0" fontId="0" fillId="2" borderId="0" xfId="0" applyFill="1"/>
    <xf numFmtId="0" fontId="12" fillId="0" borderId="1" xfId="4" applyFont="1" applyBorder="1" applyAlignment="1">
      <alignment vertical="center" wrapText="1"/>
    </xf>
    <xf numFmtId="14" fontId="11" fillId="0" borderId="1" xfId="0" applyNumberFormat="1" applyFont="1" applyBorder="1" applyAlignment="1">
      <alignment vertical="center" wrapText="1"/>
    </xf>
    <xf numFmtId="14" fontId="29" fillId="5" borderId="17" xfId="0" applyNumberFormat="1" applyFont="1" applyFill="1" applyBorder="1" applyAlignment="1">
      <alignment horizontal="left" vertical="center"/>
    </xf>
    <xf numFmtId="0" fontId="28" fillId="0" borderId="17" xfId="0" applyFont="1" applyBorder="1" applyAlignment="1">
      <alignment vertical="center"/>
    </xf>
    <xf numFmtId="14" fontId="28" fillId="0" borderId="17" xfId="0" applyNumberFormat="1" applyFont="1" applyBorder="1" applyAlignment="1">
      <alignment horizontal="center" vertical="center"/>
    </xf>
    <xf numFmtId="14" fontId="28" fillId="7" borderId="17" xfId="0" applyNumberFormat="1" applyFont="1" applyFill="1" applyBorder="1" applyAlignment="1">
      <alignment horizontal="center" vertical="center"/>
    </xf>
    <xf numFmtId="14" fontId="28" fillId="2" borderId="17" xfId="0" quotePrefix="1" applyNumberFormat="1" applyFont="1" applyFill="1" applyBorder="1" applyAlignment="1">
      <alignment horizontal="center" vertical="center"/>
    </xf>
    <xf numFmtId="14" fontId="28" fillId="3" borderId="17" xfId="0" applyNumberFormat="1" applyFont="1" applyFill="1" applyBorder="1" applyAlignment="1">
      <alignment horizontal="center" vertical="center"/>
    </xf>
    <xf numFmtId="14" fontId="28" fillId="0" borderId="17" xfId="0" applyNumberFormat="1" applyFont="1" applyBorder="1" applyAlignment="1">
      <alignment horizontal="left" vertical="center"/>
    </xf>
    <xf numFmtId="49" fontId="28" fillId="0" borderId="17" xfId="0" applyNumberFormat="1" applyFont="1" applyBorder="1" applyAlignment="1">
      <alignment horizontal="center" vertical="center" wrapText="1"/>
    </xf>
    <xf numFmtId="49" fontId="28" fillId="0" borderId="17" xfId="0" applyNumberFormat="1" applyFont="1" applyBorder="1" applyAlignment="1">
      <alignment horizontal="center" vertical="center"/>
    </xf>
    <xf numFmtId="0" fontId="28" fillId="0" borderId="17" xfId="0" applyFont="1" applyBorder="1" applyAlignment="1">
      <alignment wrapText="1"/>
    </xf>
    <xf numFmtId="0" fontId="28" fillId="0" borderId="17" xfId="0" applyFont="1" applyBorder="1"/>
    <xf numFmtId="14" fontId="28" fillId="8" borderId="17" xfId="0" applyNumberFormat="1" applyFont="1" applyFill="1" applyBorder="1" applyAlignment="1">
      <alignment horizontal="center" vertical="center"/>
    </xf>
    <xf numFmtId="14" fontId="28" fillId="0" borderId="17" xfId="0" applyNumberFormat="1" applyFont="1" applyBorder="1" applyAlignment="1">
      <alignment horizontal="center"/>
    </xf>
    <xf numFmtId="14" fontId="28" fillId="2" borderId="17" xfId="0" applyNumberFormat="1" applyFont="1" applyFill="1" applyBorder="1" applyAlignment="1">
      <alignment horizontal="center"/>
    </xf>
    <xf numFmtId="167" fontId="27" fillId="0" borderId="17" xfId="0" applyNumberFormat="1" applyFont="1" applyBorder="1" applyAlignment="1">
      <alignment horizontal="center" vertical="center" wrapText="1"/>
    </xf>
    <xf numFmtId="14" fontId="29" fillId="0" borderId="17" xfId="0" applyNumberFormat="1" applyFont="1" applyBorder="1" applyAlignment="1">
      <alignment horizontal="center" vertical="center"/>
    </xf>
    <xf numFmtId="14" fontId="29" fillId="0" borderId="19" xfId="0" applyNumberFormat="1" applyFont="1" applyBorder="1" applyAlignment="1">
      <alignment horizontal="center" vertical="center"/>
    </xf>
    <xf numFmtId="166" fontId="11" fillId="0" borderId="13" xfId="0" applyNumberFormat="1" applyFont="1" applyBorder="1" applyAlignment="1">
      <alignment horizontal="center" vertical="center" wrapText="1"/>
    </xf>
    <xf numFmtId="167" fontId="14" fillId="0" borderId="17" xfId="0" applyNumberFormat="1" applyFont="1" applyBorder="1" applyAlignment="1">
      <alignment horizontal="left" vertical="center" wrapText="1"/>
    </xf>
    <xf numFmtId="14" fontId="11" fillId="0" borderId="20" xfId="0" applyNumberFormat="1" applyFont="1" applyBorder="1" applyAlignment="1">
      <alignment vertical="center" wrapText="1"/>
    </xf>
    <xf numFmtId="14" fontId="14" fillId="9" borderId="20" xfId="0" applyNumberFormat="1" applyFont="1" applyFill="1" applyBorder="1" applyAlignment="1">
      <alignment horizontal="center" vertical="center" wrapText="1"/>
    </xf>
    <xf numFmtId="14" fontId="14" fillId="0" borderId="20" xfId="0" applyNumberFormat="1" applyFont="1" applyBorder="1" applyAlignment="1">
      <alignment horizontal="center" vertical="center" wrapText="1"/>
    </xf>
    <xf numFmtId="14" fontId="11" fillId="0" borderId="20" xfId="0" applyNumberFormat="1" applyFont="1" applyBorder="1" applyAlignment="1">
      <alignment wrapText="1"/>
    </xf>
    <xf numFmtId="0" fontId="11" fillId="10" borderId="20" xfId="0" applyFont="1" applyFill="1" applyBorder="1" applyAlignment="1">
      <alignment wrapText="1"/>
    </xf>
    <xf numFmtId="14" fontId="11" fillId="10" borderId="20" xfId="0" applyNumberFormat="1" applyFont="1" applyFill="1" applyBorder="1" applyAlignment="1">
      <alignment wrapText="1"/>
    </xf>
    <xf numFmtId="14" fontId="14" fillId="10" borderId="20" xfId="0" applyNumberFormat="1" applyFont="1" applyFill="1" applyBorder="1" applyAlignment="1">
      <alignment wrapText="1"/>
    </xf>
    <xf numFmtId="14" fontId="14" fillId="10" borderId="20" xfId="0" applyNumberFormat="1" applyFont="1" applyFill="1" applyBorder="1" applyAlignment="1">
      <alignment horizontal="right" wrapText="1"/>
    </xf>
    <xf numFmtId="0" fontId="14" fillId="10" borderId="20" xfId="0" applyFont="1" applyFill="1" applyBorder="1" applyAlignment="1">
      <alignment horizontal="right" wrapText="1"/>
    </xf>
    <xf numFmtId="14" fontId="1" fillId="0" borderId="20" xfId="0" applyNumberFormat="1" applyFont="1" applyBorder="1" applyAlignment="1">
      <alignment horizontal="center" wrapText="1"/>
    </xf>
    <xf numFmtId="0" fontId="11" fillId="0" borderId="15" xfId="0" applyFont="1" applyBorder="1" applyAlignment="1">
      <alignment horizontal="left"/>
    </xf>
    <xf numFmtId="0" fontId="22" fillId="0" borderId="21" xfId="0" applyFont="1" applyBorder="1" applyAlignment="1">
      <alignment vertical="center" wrapText="1"/>
    </xf>
    <xf numFmtId="0" fontId="23" fillId="0" borderId="21"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22" xfId="0" applyFont="1" applyBorder="1" applyAlignment="1">
      <alignment horizontal="center"/>
    </xf>
    <xf numFmtId="0" fontId="25" fillId="0" borderId="21" xfId="0" applyFont="1" applyBorder="1" applyAlignment="1">
      <alignment horizontal="center"/>
    </xf>
    <xf numFmtId="0" fontId="22" fillId="0" borderId="21" xfId="0" applyFont="1" applyBorder="1" applyAlignment="1">
      <alignment horizontal="left" vertical="center" wrapText="1"/>
    </xf>
    <xf numFmtId="166" fontId="22" fillId="0" borderId="21" xfId="0" applyNumberFormat="1" applyFont="1" applyBorder="1" applyAlignment="1">
      <alignment horizontal="center" vertical="center" wrapText="1"/>
    </xf>
    <xf numFmtId="0" fontId="23" fillId="0" borderId="21" xfId="0" applyFont="1" applyBorder="1" applyAlignment="1">
      <alignment horizontal="left" vertical="center"/>
    </xf>
    <xf numFmtId="166" fontId="23" fillId="0" borderId="21" xfId="0" applyNumberFormat="1" applyFont="1" applyBorder="1" applyAlignment="1">
      <alignment horizontal="center" vertical="center" wrapText="1"/>
    </xf>
    <xf numFmtId="166" fontId="25" fillId="0" borderId="21" xfId="0" applyNumberFormat="1" applyFont="1" applyBorder="1" applyAlignment="1">
      <alignment horizontal="left"/>
    </xf>
    <xf numFmtId="0" fontId="11" fillId="0" borderId="15" xfId="0" applyFont="1" applyBorder="1" applyAlignment="1">
      <alignment horizontal="left" wrapText="1"/>
    </xf>
    <xf numFmtId="14" fontId="11" fillId="0" borderId="15" xfId="0" applyNumberFormat="1" applyFont="1" applyBorder="1" applyAlignment="1">
      <alignment horizontal="left" wrapText="1"/>
    </xf>
    <xf numFmtId="0" fontId="14" fillId="4" borderId="15" xfId="0" applyFont="1" applyFill="1" applyBorder="1" applyAlignment="1">
      <alignment horizontal="left"/>
    </xf>
    <xf numFmtId="0" fontId="28" fillId="7" borderId="15" xfId="0" applyFont="1" applyFill="1" applyBorder="1" applyAlignment="1">
      <alignment horizontal="center" vertical="center"/>
    </xf>
    <xf numFmtId="0" fontId="14" fillId="0" borderId="15" xfId="0" applyFont="1" applyBorder="1" applyAlignment="1">
      <alignment horizontal="left" vertical="top"/>
    </xf>
    <xf numFmtId="0" fontId="28" fillId="7" borderId="15" xfId="0" applyFont="1" applyFill="1" applyBorder="1" applyAlignment="1">
      <alignment vertical="center"/>
    </xf>
    <xf numFmtId="0" fontId="28" fillId="7" borderId="15" xfId="0" applyFont="1" applyFill="1" applyBorder="1" applyAlignment="1">
      <alignment horizontal="left" vertical="center"/>
    </xf>
    <xf numFmtId="0" fontId="28" fillId="7" borderId="15" xfId="4" applyFont="1" applyFill="1" applyBorder="1" applyAlignment="1">
      <alignment horizontal="center" vertical="center"/>
    </xf>
    <xf numFmtId="0" fontId="28" fillId="7" borderId="15" xfId="0" applyFont="1" applyFill="1" applyBorder="1" applyAlignment="1" applyProtection="1">
      <alignment horizontal="center" vertical="center"/>
      <protection locked="0"/>
    </xf>
    <xf numFmtId="0" fontId="28" fillId="7" borderId="15" xfId="1" applyNumberFormat="1" applyFont="1" applyFill="1" applyBorder="1" applyAlignment="1">
      <alignment horizontal="center" vertical="center"/>
    </xf>
    <xf numFmtId="166" fontId="28" fillId="7" borderId="15" xfId="1" applyNumberFormat="1" applyFont="1" applyFill="1" applyBorder="1" applyAlignment="1">
      <alignment horizontal="center" vertical="center" wrapText="1"/>
    </xf>
    <xf numFmtId="164" fontId="28" fillId="7" borderId="15" xfId="16" applyFont="1" applyFill="1" applyBorder="1" applyAlignment="1">
      <alignment horizontal="right" vertical="center"/>
    </xf>
    <xf numFmtId="166" fontId="28" fillId="7" borderId="15" xfId="1" applyNumberFormat="1" applyFont="1" applyFill="1" applyBorder="1" applyAlignment="1">
      <alignment horizontal="left" vertical="center" wrapText="1"/>
    </xf>
    <xf numFmtId="0" fontId="28" fillId="7" borderId="15" xfId="0" applyFont="1" applyFill="1" applyBorder="1" applyAlignment="1">
      <alignment horizontal="center" vertical="center" wrapText="1"/>
    </xf>
    <xf numFmtId="0" fontId="28" fillId="0" borderId="15" xfId="0" applyFont="1" applyBorder="1" applyAlignment="1">
      <alignment vertical="center" wrapText="1"/>
    </xf>
    <xf numFmtId="0" fontId="28" fillId="0" borderId="15" xfId="0" applyFont="1" applyBorder="1" applyAlignment="1">
      <alignment vertical="center"/>
    </xf>
    <xf numFmtId="0" fontId="14" fillId="0" borderId="15" xfId="0" applyFont="1" applyBorder="1" applyAlignment="1">
      <alignment horizontal="left" vertical="center" wrapText="1"/>
    </xf>
    <xf numFmtId="0" fontId="14" fillId="0" borderId="15" xfId="0" applyFont="1" applyBorder="1" applyAlignment="1">
      <alignment horizontal="left" vertical="center"/>
    </xf>
    <xf numFmtId="0" fontId="7" fillId="0" borderId="15" xfId="4" applyFont="1" applyBorder="1" applyAlignment="1">
      <alignment vertical="center" wrapText="1"/>
    </xf>
    <xf numFmtId="14" fontId="14" fillId="0" borderId="15" xfId="0" applyNumberFormat="1" applyFont="1" applyBorder="1" applyAlignment="1">
      <alignment horizontal="left" vertical="center" wrapText="1"/>
    </xf>
    <xf numFmtId="166" fontId="14" fillId="0" borderId="15" xfId="1" applyNumberFormat="1" applyFont="1" applyBorder="1" applyAlignment="1">
      <alignment horizontal="left" vertical="center" wrapText="1"/>
    </xf>
    <xf numFmtId="0" fontId="14" fillId="0" borderId="15" xfId="1" applyNumberFormat="1" applyFont="1" applyBorder="1" applyAlignment="1">
      <alignment horizontal="left" vertical="center" wrapText="1"/>
    </xf>
    <xf numFmtId="164" fontId="13" fillId="0" borderId="1" xfId="16" applyFont="1" applyFill="1" applyBorder="1" applyAlignment="1">
      <alignment horizontal="left" vertical="center"/>
    </xf>
    <xf numFmtId="164" fontId="11" fillId="0" borderId="1" xfId="16" applyFont="1" applyFill="1" applyBorder="1" applyAlignment="1">
      <alignment horizontal="left" vertical="center"/>
    </xf>
    <xf numFmtId="0" fontId="11" fillId="0" borderId="1" xfId="4" applyFont="1" applyBorder="1" applyAlignment="1">
      <alignment horizontal="left" wrapText="1"/>
    </xf>
    <xf numFmtId="0" fontId="11" fillId="0" borderId="1" xfId="0" applyFont="1" applyBorder="1" applyAlignment="1">
      <alignment horizontal="center" vertical="center" wrapText="1"/>
    </xf>
    <xf numFmtId="166" fontId="11" fillId="0" borderId="1" xfId="0" applyNumberFormat="1" applyFont="1" applyBorder="1" applyAlignment="1">
      <alignment horizontal="center" vertical="center" wrapText="1"/>
    </xf>
    <xf numFmtId="0" fontId="20" fillId="5" borderId="1" xfId="0" applyFont="1" applyFill="1" applyBorder="1"/>
    <xf numFmtId="171" fontId="11" fillId="0" borderId="1" xfId="0" applyNumberFormat="1" applyFont="1" applyBorder="1" applyAlignment="1">
      <alignment horizontal="center" vertical="center" wrapText="1"/>
    </xf>
    <xf numFmtId="164" fontId="11" fillId="0" borderId="1" xfId="16" applyFont="1" applyFill="1" applyBorder="1" applyAlignment="1">
      <alignment horizontal="left"/>
    </xf>
    <xf numFmtId="0" fontId="11" fillId="0" borderId="1" xfId="0" applyFont="1" applyBorder="1" applyAlignment="1">
      <alignment horizontal="center" wrapText="1"/>
    </xf>
    <xf numFmtId="0" fontId="11" fillId="10" borderId="1" xfId="0" applyFont="1" applyFill="1" applyBorder="1" applyAlignment="1">
      <alignment wrapText="1"/>
    </xf>
    <xf numFmtId="0" fontId="11" fillId="10" borderId="1" xfId="0" applyFont="1" applyFill="1" applyBorder="1" applyAlignment="1">
      <alignment horizontal="center" wrapText="1"/>
    </xf>
    <xf numFmtId="0" fontId="11" fillId="0" borderId="1" xfId="0" applyFont="1" applyBorder="1" applyAlignment="1">
      <alignment horizontal="right" wrapText="1"/>
    </xf>
    <xf numFmtId="3" fontId="11" fillId="0" borderId="1" xfId="0" applyNumberFormat="1" applyFont="1" applyBorder="1" applyAlignment="1">
      <alignment horizontal="center" wrapText="1"/>
    </xf>
    <xf numFmtId="0" fontId="4" fillId="11" borderId="1" xfId="0" applyFont="1" applyFill="1" applyBorder="1" applyAlignment="1">
      <alignment horizontal="left"/>
    </xf>
    <xf numFmtId="0" fontId="4" fillId="11" borderId="1" xfId="0" applyFont="1" applyFill="1" applyBorder="1"/>
    <xf numFmtId="0" fontId="0" fillId="0" borderId="1" xfId="0" applyBorder="1" applyAlignment="1">
      <alignment horizontal="left" indent="1"/>
    </xf>
    <xf numFmtId="0" fontId="0" fillId="12" borderId="1" xfId="0" applyFill="1" applyBorder="1" applyAlignment="1">
      <alignment horizontal="left" indent="1"/>
    </xf>
    <xf numFmtId="0" fontId="0" fillId="12" borderId="1" xfId="0" applyFill="1" applyBorder="1"/>
    <xf numFmtId="0" fontId="30" fillId="13" borderId="1" xfId="0" applyFont="1" applyFill="1" applyBorder="1" applyAlignment="1">
      <alignment horizontal="left"/>
    </xf>
    <xf numFmtId="0" fontId="30" fillId="13" borderId="1" xfId="0" applyFont="1" applyFill="1" applyBorder="1"/>
    <xf numFmtId="0" fontId="0" fillId="14" borderId="1" xfId="0" applyFill="1" applyBorder="1" applyAlignment="1">
      <alignment horizontal="left" indent="1"/>
    </xf>
    <xf numFmtId="0" fontId="0" fillId="14" borderId="1" xfId="0" applyFill="1" applyBorder="1"/>
    <xf numFmtId="0" fontId="30" fillId="13" borderId="1" xfId="0" applyFont="1" applyFill="1" applyBorder="1" applyAlignment="1">
      <alignment horizontal="center" vertical="center"/>
    </xf>
    <xf numFmtId="167" fontId="14" fillId="0" borderId="1" xfId="0" applyNumberFormat="1"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top" wrapText="1"/>
    </xf>
    <xf numFmtId="0" fontId="14" fillId="0" borderId="1" xfId="0" applyFont="1" applyBorder="1" applyAlignment="1">
      <alignment horizontal="left" vertical="center"/>
    </xf>
    <xf numFmtId="14" fontId="14" fillId="0" borderId="1" xfId="0" applyNumberFormat="1" applyFont="1" applyBorder="1" applyAlignment="1">
      <alignment horizontal="left" vertical="center" wrapText="1"/>
    </xf>
    <xf numFmtId="166" fontId="14" fillId="0" borderId="1" xfId="1" applyNumberFormat="1" applyFont="1" applyBorder="1" applyAlignment="1">
      <alignment horizontal="left" vertical="center" wrapText="1"/>
    </xf>
    <xf numFmtId="0" fontId="14" fillId="0" borderId="1" xfId="1" applyNumberFormat="1" applyFont="1" applyBorder="1" applyAlignment="1">
      <alignment horizontal="left" vertical="center" wrapText="1"/>
    </xf>
    <xf numFmtId="0" fontId="7" fillId="0" borderId="1" xfId="4" applyFont="1" applyBorder="1" applyAlignment="1">
      <alignment vertical="center" wrapText="1"/>
    </xf>
    <xf numFmtId="167" fontId="14" fillId="0" borderId="1" xfId="0" quotePrefix="1" applyNumberFormat="1" applyFont="1" applyBorder="1" applyAlignment="1">
      <alignment horizontal="left" vertical="center" wrapText="1"/>
    </xf>
    <xf numFmtId="14" fontId="14" fillId="0" borderId="1" xfId="0" applyNumberFormat="1" applyFont="1" applyBorder="1" applyAlignment="1">
      <alignment horizontal="left" vertical="top" wrapText="1"/>
    </xf>
    <xf numFmtId="167" fontId="14" fillId="0" borderId="1" xfId="0" applyNumberFormat="1" applyFont="1" applyBorder="1" applyAlignment="1">
      <alignment horizontal="left" vertical="top" wrapText="1"/>
    </xf>
    <xf numFmtId="166" fontId="14" fillId="0" borderId="1" xfId="1" applyNumberFormat="1" applyFont="1" applyBorder="1" applyAlignment="1">
      <alignment horizontal="left" vertical="top" wrapText="1"/>
    </xf>
    <xf numFmtId="0" fontId="14" fillId="0" borderId="1" xfId="1" applyNumberFormat="1" applyFont="1" applyBorder="1" applyAlignment="1">
      <alignment horizontal="left" vertical="top" wrapText="1"/>
    </xf>
    <xf numFmtId="0" fontId="0" fillId="0" borderId="0" xfId="0" pivotButton="1"/>
    <xf numFmtId="0" fontId="31" fillId="0" borderId="4" xfId="24" applyFont="1" applyBorder="1" applyAlignment="1">
      <alignment horizontal="center" vertical="center" wrapText="1"/>
    </xf>
    <xf numFmtId="0" fontId="31" fillId="0" borderId="4" xfId="24" applyFont="1" applyBorder="1" applyAlignment="1">
      <alignment vertical="center" wrapText="1"/>
    </xf>
    <xf numFmtId="14" fontId="31" fillId="0" borderId="4" xfId="24" applyNumberFormat="1" applyFont="1" applyBorder="1" applyAlignment="1">
      <alignment horizontal="left" vertical="center" wrapText="1"/>
    </xf>
    <xf numFmtId="170" fontId="31" fillId="0" borderId="4" xfId="24" applyNumberFormat="1" applyFont="1" applyBorder="1" applyAlignment="1">
      <alignment horizontal="center" vertical="center" wrapText="1"/>
    </xf>
    <xf numFmtId="166" fontId="31" fillId="0" borderId="4" xfId="24" applyNumberFormat="1" applyFont="1" applyBorder="1" applyAlignment="1">
      <alignment horizontal="center" vertical="center" wrapText="1"/>
    </xf>
    <xf numFmtId="166" fontId="32" fillId="0" borderId="4" xfId="24" applyNumberFormat="1" applyFont="1" applyBorder="1" applyAlignment="1">
      <alignment horizontal="center" vertical="center" wrapText="1"/>
    </xf>
    <xf numFmtId="14" fontId="31" fillId="0" borderId="4" xfId="24" applyNumberFormat="1" applyFont="1" applyBorder="1" applyAlignment="1">
      <alignment vertical="center" wrapText="1"/>
    </xf>
    <xf numFmtId="0" fontId="33" fillId="0" borderId="0" xfId="24"/>
    <xf numFmtId="0" fontId="34" fillId="19" borderId="4" xfId="24" applyFont="1" applyFill="1" applyBorder="1" applyAlignment="1">
      <alignment horizontal="left" vertical="center"/>
    </xf>
    <xf numFmtId="0" fontId="34" fillId="15" borderId="4" xfId="24" applyFont="1" applyFill="1" applyBorder="1" applyAlignment="1">
      <alignment horizontal="left" vertical="center"/>
    </xf>
    <xf numFmtId="0" fontId="34" fillId="15" borderId="4" xfId="24" applyFont="1" applyFill="1" applyBorder="1" applyAlignment="1">
      <alignment horizontal="center" vertical="center" wrapText="1"/>
    </xf>
    <xf numFmtId="0" fontId="34" fillId="20" borderId="4" xfId="24" applyFont="1" applyFill="1" applyBorder="1" applyAlignment="1">
      <alignment horizontal="left" vertical="center"/>
    </xf>
    <xf numFmtId="170" fontId="34" fillId="20" borderId="4" xfId="24" applyNumberFormat="1" applyFont="1" applyFill="1" applyBorder="1" applyAlignment="1">
      <alignment horizontal="left" vertical="center"/>
    </xf>
    <xf numFmtId="0" fontId="34" fillId="21" borderId="4" xfId="24" applyFont="1" applyFill="1" applyBorder="1" applyAlignment="1">
      <alignment horizontal="left" vertical="center"/>
    </xf>
    <xf numFmtId="0" fontId="34" fillId="21" borderId="4" xfId="24" applyFont="1" applyFill="1" applyBorder="1" applyAlignment="1">
      <alignment horizontal="left" vertical="center" wrapText="1"/>
    </xf>
    <xf numFmtId="166" fontId="34" fillId="21" borderId="4" xfId="24" applyNumberFormat="1" applyFont="1" applyFill="1" applyBorder="1" applyAlignment="1">
      <alignment horizontal="left" vertical="center"/>
    </xf>
    <xf numFmtId="166" fontId="34" fillId="21" borderId="4" xfId="24" applyNumberFormat="1" applyFont="1" applyFill="1" applyBorder="1" applyAlignment="1">
      <alignment horizontal="left" vertical="center" wrapText="1"/>
    </xf>
    <xf numFmtId="0" fontId="34" fillId="22" borderId="4" xfId="24" applyFont="1" applyFill="1" applyBorder="1" applyAlignment="1">
      <alignment horizontal="left" vertical="center" wrapText="1"/>
    </xf>
    <xf numFmtId="0" fontId="34" fillId="23" borderId="4" xfId="24" applyFont="1" applyFill="1" applyBorder="1" applyAlignment="1">
      <alignment horizontal="left" vertical="center" wrapText="1"/>
    </xf>
    <xf numFmtId="0" fontId="32" fillId="19" borderId="4" xfId="24" applyFont="1" applyFill="1" applyBorder="1" applyAlignment="1">
      <alignment horizontal="left"/>
    </xf>
    <xf numFmtId="0" fontId="32" fillId="0" borderId="4" xfId="24" applyFont="1" applyBorder="1" applyAlignment="1">
      <alignment horizontal="center" vertical="center"/>
    </xf>
    <xf numFmtId="0" fontId="32" fillId="0" borderId="4" xfId="24" applyFont="1" applyBorder="1" applyAlignment="1">
      <alignment horizontal="left" vertical="center"/>
    </xf>
    <xf numFmtId="0" fontId="32" fillId="0" borderId="4" xfId="24" applyFont="1" applyBorder="1" applyAlignment="1">
      <alignment horizontal="left" vertical="center" wrapText="1"/>
    </xf>
    <xf numFmtId="14" fontId="32" fillId="0" borderId="4" xfId="24" applyNumberFormat="1" applyFont="1" applyBorder="1" applyAlignment="1">
      <alignment horizontal="left" vertical="center" wrapText="1"/>
    </xf>
    <xf numFmtId="170" fontId="32" fillId="0" borderId="4" xfId="24" applyNumberFormat="1" applyFont="1" applyBorder="1" applyAlignment="1">
      <alignment horizontal="left" vertical="center" wrapText="1"/>
    </xf>
    <xf numFmtId="166" fontId="32" fillId="0" borderId="4" xfId="24" applyNumberFormat="1" applyFont="1" applyBorder="1" applyAlignment="1">
      <alignment horizontal="left" vertical="center" wrapText="1"/>
    </xf>
    <xf numFmtId="0" fontId="32" fillId="0" borderId="4" xfId="24" applyFont="1" applyBorder="1" applyAlignment="1">
      <alignment vertical="center" wrapText="1"/>
    </xf>
    <xf numFmtId="0" fontId="32" fillId="0" borderId="4" xfId="24" applyFont="1" applyBorder="1"/>
    <xf numFmtId="0" fontId="32" fillId="19" borderId="4" xfId="24" applyFont="1" applyFill="1" applyBorder="1" applyAlignment="1">
      <alignment horizontal="left" vertical="center"/>
    </xf>
    <xf numFmtId="0" fontId="32" fillId="0" borderId="4" xfId="24" applyFont="1" applyBorder="1" applyAlignment="1">
      <alignment horizontal="left" wrapText="1"/>
    </xf>
    <xf numFmtId="0" fontId="32" fillId="0" borderId="4" xfId="24" applyFont="1" applyBorder="1" applyAlignment="1">
      <alignment horizontal="left"/>
    </xf>
    <xf numFmtId="0" fontId="32" fillId="3" borderId="4" xfId="24" applyFont="1" applyFill="1" applyBorder="1" applyAlignment="1">
      <alignment horizontal="left" vertical="center"/>
    </xf>
    <xf numFmtId="0" fontId="32" fillId="3" borderId="4" xfId="24" applyFont="1" applyFill="1" applyBorder="1" applyAlignment="1">
      <alignment horizontal="left" vertical="center" wrapText="1"/>
    </xf>
    <xf numFmtId="14" fontId="32" fillId="0" borderId="4" xfId="24" applyNumberFormat="1" applyFont="1" applyBorder="1" applyAlignment="1">
      <alignment horizontal="left"/>
    </xf>
    <xf numFmtId="166" fontId="32" fillId="3" borderId="4" xfId="24" applyNumberFormat="1" applyFont="1" applyFill="1" applyBorder="1" applyAlignment="1">
      <alignment horizontal="left" vertical="center" wrapText="1"/>
    </xf>
    <xf numFmtId="166" fontId="32" fillId="0" borderId="4" xfId="24" applyNumberFormat="1" applyFont="1" applyBorder="1" applyAlignment="1">
      <alignment horizontal="left" vertical="center"/>
    </xf>
    <xf numFmtId="0" fontId="32" fillId="0" borderId="4" xfId="24" applyFont="1" applyBorder="1" applyAlignment="1">
      <alignment horizontal="center" vertical="center" wrapText="1"/>
    </xf>
    <xf numFmtId="0" fontId="36" fillId="0" borderId="4" xfId="24" applyFont="1" applyBorder="1" applyAlignment="1">
      <alignment horizontal="left" vertical="center"/>
    </xf>
    <xf numFmtId="0" fontId="32" fillId="3" borderId="4" xfId="24" applyFont="1" applyFill="1" applyBorder="1" applyAlignment="1">
      <alignment horizontal="left"/>
    </xf>
    <xf numFmtId="0" fontId="37" fillId="0" borderId="4" xfId="24" applyFont="1" applyBorder="1" applyAlignment="1">
      <alignment vertical="center" wrapText="1"/>
    </xf>
    <xf numFmtId="0" fontId="32" fillId="19" borderId="4" xfId="24" applyFont="1" applyFill="1" applyBorder="1" applyAlignment="1">
      <alignment horizontal="left" vertical="center" wrapText="1"/>
    </xf>
    <xf numFmtId="0" fontId="37" fillId="0" borderId="4" xfId="24" applyFont="1" applyBorder="1" applyAlignment="1">
      <alignment horizontal="center" vertical="center" wrapText="1"/>
    </xf>
    <xf numFmtId="14" fontId="37" fillId="0" borderId="4" xfId="24" applyNumberFormat="1" applyFont="1" applyBorder="1" applyAlignment="1">
      <alignment horizontal="left" vertical="center" wrapText="1"/>
    </xf>
    <xf numFmtId="170" fontId="37" fillId="0" borderId="4" xfId="24" applyNumberFormat="1" applyFont="1" applyBorder="1" applyAlignment="1">
      <alignment horizontal="center" vertical="center" wrapText="1"/>
    </xf>
    <xf numFmtId="166" fontId="37" fillId="0" borderId="4" xfId="24" applyNumberFormat="1" applyFont="1" applyBorder="1" applyAlignment="1">
      <alignment horizontal="center" vertical="center" wrapText="1"/>
    </xf>
    <xf numFmtId="166" fontId="38" fillId="0" borderId="4" xfId="24" applyNumberFormat="1" applyFont="1" applyBorder="1" applyAlignment="1">
      <alignment horizontal="center" vertical="center" wrapText="1"/>
    </xf>
    <xf numFmtId="14" fontId="37" fillId="0" borderId="4" xfId="24" applyNumberFormat="1" applyFont="1" applyBorder="1" applyAlignment="1">
      <alignment vertical="center" wrapText="1"/>
    </xf>
    <xf numFmtId="0" fontId="31" fillId="0" borderId="4" xfId="24" applyFont="1" applyBorder="1" applyAlignment="1">
      <alignment horizontal="left" vertical="center" wrapText="1"/>
    </xf>
    <xf numFmtId="0" fontId="39" fillId="0" borderId="4" xfId="24" applyFont="1" applyBorder="1" applyAlignment="1">
      <alignment horizontal="left" vertical="center"/>
    </xf>
    <xf numFmtId="0" fontId="32" fillId="0" borderId="0" xfId="24" applyFont="1" applyAlignment="1">
      <alignment horizontal="left" vertical="center"/>
    </xf>
    <xf numFmtId="0" fontId="40" fillId="6" borderId="0" xfId="24" applyFont="1" applyFill="1" applyAlignment="1">
      <alignment horizontal="center" vertical="center"/>
    </xf>
    <xf numFmtId="0" fontId="39" fillId="0" borderId="4" xfId="24" applyFont="1" applyBorder="1" applyAlignment="1">
      <alignment horizontal="left" vertical="center" wrapText="1"/>
    </xf>
    <xf numFmtId="0" fontId="39" fillId="0" borderId="4" xfId="24" applyFont="1" applyBorder="1" applyAlignment="1">
      <alignment horizontal="center" vertical="center" wrapText="1"/>
    </xf>
    <xf numFmtId="0" fontId="41" fillId="5" borderId="0" xfId="24" applyFont="1" applyFill="1"/>
    <xf numFmtId="0" fontId="33" fillId="0" borderId="0" xfId="24" applyAlignment="1">
      <alignment horizontal="center"/>
    </xf>
    <xf numFmtId="0" fontId="34" fillId="24" borderId="4" xfId="24" applyFont="1" applyFill="1" applyBorder="1" applyAlignment="1">
      <alignment horizontal="left" vertical="center"/>
    </xf>
    <xf numFmtId="0" fontId="42" fillId="24" borderId="4" xfId="24" applyFont="1" applyFill="1" applyBorder="1" applyAlignment="1">
      <alignment horizontal="center" vertical="center" wrapText="1"/>
    </xf>
    <xf numFmtId="0" fontId="42" fillId="24" borderId="4" xfId="24" applyFont="1" applyFill="1" applyBorder="1" applyAlignment="1">
      <alignment vertical="center" wrapText="1"/>
    </xf>
    <xf numFmtId="0" fontId="34" fillId="24" borderId="4" xfId="24" applyFont="1" applyFill="1" applyBorder="1" applyAlignment="1">
      <alignment horizontal="left" vertical="center" wrapText="1"/>
    </xf>
    <xf numFmtId="0" fontId="42" fillId="24" borderId="4" xfId="24" applyFont="1" applyFill="1" applyBorder="1" applyAlignment="1">
      <alignment horizontal="left" vertical="center" wrapText="1"/>
    </xf>
    <xf numFmtId="166" fontId="42" fillId="24" borderId="4" xfId="24" applyNumberFormat="1" applyFont="1" applyFill="1" applyBorder="1" applyAlignment="1">
      <alignment horizontal="center" vertical="center" wrapText="1"/>
    </xf>
    <xf numFmtId="166" fontId="34" fillId="24" borderId="4" xfId="24" applyNumberFormat="1" applyFont="1" applyFill="1" applyBorder="1" applyAlignment="1">
      <alignment horizontal="center" vertical="center" wrapText="1"/>
    </xf>
    <xf numFmtId="166" fontId="34" fillId="24" borderId="4" xfId="24" applyNumberFormat="1" applyFont="1" applyFill="1" applyBorder="1" applyAlignment="1">
      <alignment horizontal="left" vertical="center" wrapText="1"/>
    </xf>
    <xf numFmtId="14" fontId="42" fillId="24" borderId="4" xfId="24" applyNumberFormat="1" applyFont="1" applyFill="1" applyBorder="1" applyAlignment="1">
      <alignment vertical="center" wrapText="1"/>
    </xf>
    <xf numFmtId="0" fontId="32" fillId="24" borderId="4" xfId="24" applyFont="1" applyFill="1" applyBorder="1" applyAlignment="1">
      <alignment horizontal="left" vertical="center"/>
    </xf>
    <xf numFmtId="0" fontId="31" fillId="24" borderId="4" xfId="24" applyFont="1" applyFill="1" applyBorder="1" applyAlignment="1">
      <alignment horizontal="center" vertical="center" wrapText="1"/>
    </xf>
    <xf numFmtId="0" fontId="31" fillId="24" borderId="4" xfId="24" applyFont="1" applyFill="1" applyBorder="1" applyAlignment="1">
      <alignment vertical="center" wrapText="1"/>
    </xf>
    <xf numFmtId="0" fontId="32" fillId="24" borderId="4" xfId="24" applyFont="1" applyFill="1" applyBorder="1" applyAlignment="1">
      <alignment horizontal="left" vertical="center" wrapText="1"/>
    </xf>
    <xf numFmtId="0" fontId="31" fillId="24" borderId="4" xfId="24" applyFont="1" applyFill="1" applyBorder="1" applyAlignment="1">
      <alignment horizontal="left" vertical="center" wrapText="1"/>
    </xf>
    <xf numFmtId="166" fontId="31" fillId="24" borderId="4" xfId="24" applyNumberFormat="1" applyFont="1" applyFill="1" applyBorder="1" applyAlignment="1">
      <alignment horizontal="center" vertical="center" wrapText="1"/>
    </xf>
    <xf numFmtId="166" fontId="32" fillId="24" borderId="4" xfId="24" applyNumberFormat="1" applyFont="1" applyFill="1" applyBorder="1" applyAlignment="1">
      <alignment horizontal="center" vertical="center" wrapText="1"/>
    </xf>
    <xf numFmtId="166" fontId="32" fillId="24" borderId="4" xfId="24" applyNumberFormat="1" applyFont="1" applyFill="1" applyBorder="1" applyAlignment="1">
      <alignment horizontal="left" vertical="center" wrapText="1"/>
    </xf>
    <xf numFmtId="14" fontId="31" fillId="24" borderId="4" xfId="24" applyNumberFormat="1" applyFont="1" applyFill="1" applyBorder="1" applyAlignment="1">
      <alignment vertical="center" wrapText="1"/>
    </xf>
    <xf numFmtId="0" fontId="43" fillId="0" borderId="0" xfId="25"/>
    <xf numFmtId="0" fontId="44" fillId="25" borderId="1" xfId="25" applyFont="1" applyFill="1" applyBorder="1" applyAlignment="1">
      <alignment horizontal="center" vertical="center" wrapText="1"/>
    </xf>
    <xf numFmtId="0" fontId="44" fillId="25" borderId="1" xfId="25" applyFont="1" applyFill="1" applyBorder="1" applyAlignment="1">
      <alignment horizontal="left" vertical="center"/>
    </xf>
    <xf numFmtId="0" fontId="44" fillId="25" borderId="1" xfId="25" applyFont="1" applyFill="1" applyBorder="1" applyAlignment="1">
      <alignment horizontal="center" vertical="center"/>
    </xf>
    <xf numFmtId="0" fontId="44" fillId="29" borderId="1" xfId="25" applyFont="1" applyFill="1" applyBorder="1" applyAlignment="1">
      <alignment horizontal="center" vertical="center"/>
    </xf>
    <xf numFmtId="0" fontId="44" fillId="26" borderId="1" xfId="25" applyFont="1" applyFill="1" applyBorder="1" applyAlignment="1">
      <alignment horizontal="center" vertical="center"/>
    </xf>
    <xf numFmtId="167" fontId="44" fillId="26" borderId="1" xfId="25" applyNumberFormat="1" applyFont="1" applyFill="1" applyBorder="1" applyAlignment="1">
      <alignment horizontal="right" vertical="center"/>
    </xf>
    <xf numFmtId="0" fontId="44" fillId="27" borderId="1" xfId="25" applyFont="1" applyFill="1" applyBorder="1" applyAlignment="1">
      <alignment horizontal="right" vertical="center"/>
    </xf>
    <xf numFmtId="0" fontId="44" fillId="27" borderId="1" xfId="25" applyFont="1" applyFill="1" applyBorder="1" applyAlignment="1">
      <alignment horizontal="center" vertical="center" wrapText="1"/>
    </xf>
    <xf numFmtId="164" fontId="44" fillId="27" borderId="1" xfId="26" applyFont="1" applyFill="1" applyBorder="1" applyAlignment="1">
      <alignment vertical="center"/>
    </xf>
    <xf numFmtId="166" fontId="44" fillId="27" borderId="1" xfId="27" applyNumberFormat="1" applyFont="1" applyFill="1" applyBorder="1" applyAlignment="1">
      <alignment horizontal="left" vertical="center" wrapText="1"/>
    </xf>
    <xf numFmtId="0" fontId="44" fillId="28" borderId="1" xfId="25" applyFont="1" applyFill="1" applyBorder="1" applyAlignment="1">
      <alignment horizontal="center" vertical="center" wrapText="1"/>
    </xf>
    <xf numFmtId="0" fontId="44" fillId="30" borderId="1" xfId="25" applyFont="1" applyFill="1" applyBorder="1" applyAlignment="1">
      <alignment horizontal="center" vertical="center" wrapText="1"/>
    </xf>
    <xf numFmtId="0" fontId="45" fillId="0" borderId="1" xfId="25" applyFont="1" applyBorder="1" applyAlignment="1">
      <alignment horizontal="left" vertical="center"/>
    </xf>
    <xf numFmtId="0" fontId="46" fillId="0" borderId="1" xfId="25" applyFont="1" applyBorder="1" applyAlignment="1">
      <alignment horizontal="center" vertical="center"/>
    </xf>
    <xf numFmtId="0" fontId="46" fillId="0" borderId="1" xfId="25" applyFont="1" applyBorder="1" applyAlignment="1">
      <alignment horizontal="left" vertical="center"/>
    </xf>
    <xf numFmtId="0" fontId="46" fillId="0" borderId="1" xfId="25" applyFont="1" applyBorder="1" applyAlignment="1">
      <alignment horizontal="left" vertical="center" wrapText="1"/>
    </xf>
    <xf numFmtId="0" fontId="45" fillId="0" borderId="1" xfId="25" applyFont="1" applyBorder="1" applyAlignment="1">
      <alignment vertical="center"/>
    </xf>
    <xf numFmtId="0" fontId="46" fillId="5" borderId="1" xfId="25" applyFont="1" applyFill="1" applyBorder="1" applyAlignment="1">
      <alignment horizontal="left" vertical="center"/>
    </xf>
    <xf numFmtId="14" fontId="46" fillId="5" borderId="1" xfId="25" applyNumberFormat="1" applyFont="1" applyFill="1" applyBorder="1" applyAlignment="1">
      <alignment horizontal="right" vertical="center"/>
    </xf>
    <xf numFmtId="166" fontId="46" fillId="0" borderId="1" xfId="25" applyNumberFormat="1" applyFont="1" applyBorder="1" applyAlignment="1">
      <alignment horizontal="right" vertical="center" wrapText="1"/>
    </xf>
    <xf numFmtId="164" fontId="46" fillId="0" borderId="1" xfId="26" applyFont="1" applyBorder="1" applyAlignment="1">
      <alignment vertical="center"/>
    </xf>
    <xf numFmtId="166" fontId="45" fillId="0" borderId="1" xfId="25" applyNumberFormat="1" applyFont="1" applyBorder="1" applyAlignment="1">
      <alignment horizontal="left" vertical="center" wrapText="1"/>
    </xf>
    <xf numFmtId="0" fontId="47" fillId="0" borderId="13" xfId="25" applyFont="1" applyBorder="1" applyAlignment="1">
      <alignment horizontal="left" vertical="center" wrapText="1"/>
    </xf>
    <xf numFmtId="0" fontId="43" fillId="0" borderId="0" xfId="25" applyAlignment="1">
      <alignment horizontal="left" vertical="center"/>
    </xf>
    <xf numFmtId="0" fontId="45" fillId="0" borderId="1" xfId="25" applyFont="1" applyBorder="1" applyAlignment="1">
      <alignment horizontal="center" vertical="center"/>
    </xf>
    <xf numFmtId="0" fontId="45" fillId="0" borderId="1" xfId="6" applyNumberFormat="1" applyFont="1" applyBorder="1" applyAlignment="1" applyProtection="1">
      <alignment horizontal="center" vertical="center" wrapText="1"/>
      <protection locked="0"/>
    </xf>
    <xf numFmtId="0" fontId="45" fillId="0" borderId="1" xfId="4" applyFont="1" applyBorder="1" applyAlignment="1">
      <alignment vertical="center" wrapText="1"/>
    </xf>
    <xf numFmtId="14" fontId="45" fillId="0" borderId="1" xfId="25" applyNumberFormat="1" applyFont="1" applyBorder="1" applyAlignment="1">
      <alignment horizontal="left" vertical="center" wrapText="1"/>
    </xf>
    <xf numFmtId="49" fontId="45" fillId="0" borderId="1" xfId="25" applyNumberFormat="1" applyFont="1" applyBorder="1" applyAlignment="1">
      <alignment horizontal="right" vertical="center" wrapText="1"/>
    </xf>
    <xf numFmtId="1" fontId="45" fillId="0" borderId="1" xfId="27" applyNumberFormat="1" applyFont="1" applyBorder="1" applyAlignment="1">
      <alignment horizontal="right" vertical="center" wrapText="1"/>
    </xf>
    <xf numFmtId="166" fontId="45" fillId="0" borderId="1" xfId="27" applyNumberFormat="1" applyFont="1" applyBorder="1" applyAlignment="1">
      <alignment horizontal="right" vertical="center" wrapText="1"/>
    </xf>
    <xf numFmtId="164" fontId="45" fillId="0" borderId="1" xfId="26" applyFont="1" applyBorder="1" applyAlignment="1">
      <alignment vertical="center"/>
    </xf>
    <xf numFmtId="166" fontId="45" fillId="0" borderId="1" xfId="27" applyNumberFormat="1" applyFont="1" applyFill="1" applyBorder="1" applyAlignment="1">
      <alignment horizontal="left" vertical="center"/>
    </xf>
    <xf numFmtId="166" fontId="45" fillId="0" borderId="1" xfId="27" applyNumberFormat="1" applyFont="1" applyFill="1" applyBorder="1" applyAlignment="1">
      <alignment vertical="center" wrapText="1"/>
    </xf>
    <xf numFmtId="0" fontId="45" fillId="0" borderId="1" xfId="25" applyFont="1" applyBorder="1" applyAlignment="1">
      <alignment vertical="center" wrapText="1"/>
    </xf>
    <xf numFmtId="0" fontId="45" fillId="0" borderId="18" xfId="25" applyFont="1" applyBorder="1" applyAlignment="1">
      <alignment vertical="center" wrapText="1"/>
    </xf>
    <xf numFmtId="0" fontId="45" fillId="0" borderId="1" xfId="4" applyFont="1" applyBorder="1" applyAlignment="1">
      <alignment horizontal="left" vertical="center" wrapText="1"/>
    </xf>
    <xf numFmtId="49" fontId="45" fillId="0" borderId="1" xfId="25" applyNumberFormat="1" applyFont="1" applyBorder="1" applyAlignment="1">
      <alignment horizontal="right" vertical="center"/>
    </xf>
    <xf numFmtId="0" fontId="45" fillId="0" borderId="1" xfId="25" applyFont="1" applyBorder="1" applyAlignment="1">
      <alignment horizontal="left" vertical="center" wrapText="1"/>
    </xf>
    <xf numFmtId="0" fontId="45" fillId="0" borderId="18" xfId="25" applyFont="1" applyBorder="1" applyAlignment="1">
      <alignment horizontal="left" vertical="center" wrapText="1"/>
    </xf>
    <xf numFmtId="0" fontId="45" fillId="0" borderId="1" xfId="4" applyFont="1" applyBorder="1" applyAlignment="1">
      <alignment horizontal="center" vertical="center"/>
    </xf>
    <xf numFmtId="14" fontId="45" fillId="0" borderId="1" xfId="25" applyNumberFormat="1" applyFont="1" applyBorder="1" applyAlignment="1" applyProtection="1">
      <alignment horizontal="left" vertical="center"/>
      <protection locked="0"/>
    </xf>
    <xf numFmtId="14" fontId="45" fillId="0" borderId="1" xfId="25" applyNumberFormat="1" applyFont="1" applyBorder="1" applyAlignment="1">
      <alignment horizontal="right" vertical="center"/>
    </xf>
    <xf numFmtId="0" fontId="45" fillId="2" borderId="1" xfId="25" applyFont="1" applyFill="1" applyBorder="1" applyAlignment="1">
      <alignment vertical="center"/>
    </xf>
    <xf numFmtId="166" fontId="45" fillId="0" borderId="1" xfId="27" applyNumberFormat="1" applyFont="1" applyFill="1" applyBorder="1" applyAlignment="1">
      <alignment horizontal="right" vertical="center" wrapText="1"/>
    </xf>
    <xf numFmtId="164" fontId="45" fillId="0" borderId="1" xfId="26" applyFont="1" applyFill="1" applyBorder="1" applyAlignment="1">
      <alignment vertical="center"/>
    </xf>
    <xf numFmtId="0" fontId="45" fillId="2" borderId="1" xfId="25" applyFont="1" applyFill="1" applyBorder="1" applyAlignment="1">
      <alignment vertical="center" wrapText="1"/>
    </xf>
    <xf numFmtId="0" fontId="43" fillId="2" borderId="0" xfId="25" applyFill="1"/>
    <xf numFmtId="0" fontId="45" fillId="0" borderId="1" xfId="25" applyFont="1" applyBorder="1" applyAlignment="1">
      <alignment horizontal="center" vertical="center" wrapText="1"/>
    </xf>
    <xf numFmtId="0" fontId="46" fillId="0" borderId="1" xfId="25" applyFont="1" applyBorder="1" applyAlignment="1">
      <alignment vertical="center"/>
    </xf>
    <xf numFmtId="0" fontId="45" fillId="3" borderId="1" xfId="25" applyFont="1" applyFill="1" applyBorder="1" applyAlignment="1">
      <alignment horizontal="left" vertical="center"/>
    </xf>
    <xf numFmtId="14" fontId="45" fillId="3" borderId="1" xfId="25" applyNumberFormat="1" applyFont="1" applyFill="1" applyBorder="1" applyAlignment="1">
      <alignment horizontal="right" vertical="center"/>
    </xf>
    <xf numFmtId="166" fontId="45" fillId="0" borderId="1" xfId="25" applyNumberFormat="1" applyFont="1" applyBorder="1" applyAlignment="1">
      <alignment horizontal="right" vertical="center" wrapText="1"/>
    </xf>
    <xf numFmtId="0" fontId="46" fillId="0" borderId="1" xfId="25" applyFont="1" applyBorder="1" applyAlignment="1" applyProtection="1">
      <alignment horizontal="center" vertical="center" wrapText="1"/>
      <protection locked="0"/>
    </xf>
    <xf numFmtId="0" fontId="46" fillId="0" borderId="1" xfId="25" applyFont="1" applyBorder="1" applyAlignment="1">
      <alignment vertical="center" wrapText="1"/>
    </xf>
    <xf numFmtId="0" fontId="45" fillId="0" borderId="1" xfId="25" applyFont="1" applyBorder="1" applyAlignment="1">
      <alignment horizontal="right" vertical="center"/>
    </xf>
    <xf numFmtId="1" fontId="45" fillId="0" borderId="1" xfId="27" applyNumberFormat="1" applyFont="1" applyFill="1" applyBorder="1" applyAlignment="1">
      <alignment horizontal="right" vertical="center" wrapText="1"/>
    </xf>
    <xf numFmtId="0" fontId="45" fillId="0" borderId="1" xfId="25" applyFont="1" applyBorder="1"/>
    <xf numFmtId="0" fontId="45" fillId="2" borderId="1" xfId="25" applyFont="1" applyFill="1" applyBorder="1" applyAlignment="1">
      <alignment horizontal="center" vertical="center"/>
    </xf>
    <xf numFmtId="0" fontId="45" fillId="2" borderId="1" xfId="25" applyFont="1" applyFill="1" applyBorder="1" applyAlignment="1">
      <alignment horizontal="left" vertical="center"/>
    </xf>
    <xf numFmtId="0" fontId="45" fillId="2" borderId="1" xfId="4" applyFont="1" applyFill="1" applyBorder="1" applyAlignment="1">
      <alignment horizontal="center" vertical="center"/>
    </xf>
    <xf numFmtId="0" fontId="45" fillId="2" borderId="1" xfId="25" applyFont="1" applyFill="1" applyBorder="1" applyAlignment="1" applyProtection="1">
      <alignment horizontal="center" vertical="center"/>
      <protection locked="0"/>
    </xf>
    <xf numFmtId="14" fontId="45" fillId="2" borderId="1" xfId="25" applyNumberFormat="1" applyFont="1" applyFill="1" applyBorder="1" applyAlignment="1">
      <alignment horizontal="right" vertical="center"/>
    </xf>
    <xf numFmtId="0" fontId="45" fillId="2" borderId="1" xfId="27" applyNumberFormat="1" applyFont="1" applyFill="1" applyBorder="1" applyAlignment="1">
      <alignment horizontal="right" vertical="center"/>
    </xf>
    <xf numFmtId="166" fontId="45" fillId="2" borderId="1" xfId="27" applyNumberFormat="1" applyFont="1" applyFill="1" applyBorder="1" applyAlignment="1">
      <alignment horizontal="right" vertical="center" wrapText="1"/>
    </xf>
    <xf numFmtId="0" fontId="45" fillId="2" borderId="1" xfId="27" applyNumberFormat="1" applyFont="1" applyFill="1" applyBorder="1" applyAlignment="1">
      <alignment horizontal="center" vertical="center"/>
    </xf>
    <xf numFmtId="164" fontId="45" fillId="2" borderId="1" xfId="26" applyFont="1" applyFill="1" applyBorder="1" applyAlignment="1">
      <alignment vertical="center"/>
    </xf>
    <xf numFmtId="166" fontId="45" fillId="2" borderId="1" xfId="27" applyNumberFormat="1" applyFont="1" applyFill="1" applyBorder="1" applyAlignment="1">
      <alignment horizontal="left" vertical="center" wrapText="1"/>
    </xf>
    <xf numFmtId="0" fontId="45" fillId="2" borderId="1" xfId="25" applyFont="1" applyFill="1" applyBorder="1" applyAlignment="1">
      <alignment horizontal="center" vertical="center" wrapText="1"/>
    </xf>
    <xf numFmtId="0" fontId="45" fillId="2" borderId="1" xfId="25" applyFont="1" applyFill="1" applyBorder="1"/>
    <xf numFmtId="0" fontId="45" fillId="0" borderId="1" xfId="4" applyFont="1" applyBorder="1" applyAlignment="1">
      <alignment horizontal="left" wrapText="1"/>
    </xf>
    <xf numFmtId="0" fontId="45" fillId="0" borderId="1" xfId="25" applyFont="1" applyBorder="1" applyAlignment="1">
      <alignment horizontal="right" wrapText="1"/>
    </xf>
    <xf numFmtId="0" fontId="45" fillId="0" borderId="1" xfId="25" applyFont="1" applyBorder="1" applyAlignment="1">
      <alignment horizontal="left"/>
    </xf>
    <xf numFmtId="0" fontId="45" fillId="0" borderId="1" xfId="25" applyFont="1" applyBorder="1" applyAlignment="1">
      <alignment horizontal="right"/>
    </xf>
    <xf numFmtId="164" fontId="45" fillId="0" borderId="1" xfId="26" applyFont="1" applyBorder="1" applyAlignment="1"/>
    <xf numFmtId="166" fontId="46" fillId="0" borderId="1" xfId="25" applyNumberFormat="1" applyFont="1" applyBorder="1" applyAlignment="1">
      <alignment vertical="center" wrapText="1"/>
    </xf>
    <xf numFmtId="0" fontId="45" fillId="2" borderId="1" xfId="6" applyNumberFormat="1" applyFont="1" applyFill="1" applyBorder="1" applyAlignment="1" applyProtection="1">
      <alignment horizontal="center" vertical="center" wrapText="1"/>
      <protection locked="0"/>
    </xf>
    <xf numFmtId="0" fontId="45" fillId="2" borderId="1" xfId="4" applyFont="1" applyFill="1" applyBorder="1" applyAlignment="1">
      <alignment vertical="center" wrapText="1"/>
    </xf>
    <xf numFmtId="0" fontId="45" fillId="2" borderId="1" xfId="4" applyFont="1" applyFill="1" applyBorder="1" applyAlignment="1">
      <alignment horizontal="left" vertical="center" wrapText="1"/>
    </xf>
    <xf numFmtId="14" fontId="45" fillId="2" borderId="1" xfId="25" quotePrefix="1" applyNumberFormat="1" applyFont="1" applyFill="1" applyBorder="1" applyAlignment="1">
      <alignment horizontal="right" vertical="center"/>
    </xf>
    <xf numFmtId="1" fontId="45" fillId="2" borderId="1" xfId="27" applyNumberFormat="1" applyFont="1" applyFill="1" applyBorder="1" applyAlignment="1">
      <alignment horizontal="right" vertical="center" wrapText="1"/>
    </xf>
    <xf numFmtId="14" fontId="45" fillId="0" borderId="1" xfId="25" applyNumberFormat="1" applyFont="1" applyBorder="1" applyAlignment="1">
      <alignment vertical="center"/>
    </xf>
    <xf numFmtId="0" fontId="46" fillId="2" borderId="1" xfId="25" applyFont="1" applyFill="1" applyBorder="1" applyAlignment="1">
      <alignment horizontal="center" vertical="center"/>
    </xf>
    <xf numFmtId="0" fontId="46" fillId="2" borderId="1" xfId="25" applyFont="1" applyFill="1" applyBorder="1" applyAlignment="1">
      <alignment horizontal="left" vertical="center"/>
    </xf>
    <xf numFmtId="0" fontId="45" fillId="8" borderId="1" xfId="25" applyFont="1" applyFill="1" applyBorder="1" applyAlignment="1">
      <alignment horizontal="left" vertical="center"/>
    </xf>
    <xf numFmtId="14" fontId="45" fillId="8" borderId="1" xfId="25" applyNumberFormat="1" applyFont="1" applyFill="1" applyBorder="1" applyAlignment="1">
      <alignment horizontal="right" vertical="center"/>
    </xf>
    <xf numFmtId="166" fontId="45" fillId="2" borderId="1" xfId="25" applyNumberFormat="1" applyFont="1" applyFill="1" applyBorder="1" applyAlignment="1">
      <alignment horizontal="right" vertical="center" wrapText="1"/>
    </xf>
    <xf numFmtId="0" fontId="48" fillId="2" borderId="18" xfId="25" applyFont="1" applyFill="1" applyBorder="1" applyAlignment="1">
      <alignment vertical="center" wrapText="1"/>
    </xf>
    <xf numFmtId="0" fontId="48" fillId="2" borderId="1" xfId="25" applyFont="1" applyFill="1" applyBorder="1" applyAlignment="1">
      <alignment vertical="center" wrapText="1"/>
    </xf>
    <xf numFmtId="0" fontId="48" fillId="2" borderId="0" xfId="25" applyFont="1" applyFill="1" applyAlignment="1">
      <alignment vertical="center" wrapText="1"/>
    </xf>
    <xf numFmtId="14" fontId="45" fillId="2" borderId="1" xfId="25" applyNumberFormat="1" applyFont="1" applyFill="1" applyBorder="1" applyAlignment="1">
      <alignment horizontal="right"/>
    </xf>
    <xf numFmtId="14" fontId="45" fillId="0" borderId="1" xfId="25" applyNumberFormat="1" applyFont="1" applyBorder="1" applyAlignment="1">
      <alignment horizontal="center" vertical="center" wrapText="1"/>
    </xf>
    <xf numFmtId="167" fontId="45" fillId="0" borderId="1" xfId="25" applyNumberFormat="1" applyFont="1" applyBorder="1" applyAlignment="1">
      <alignment horizontal="right" vertical="center" wrapText="1"/>
    </xf>
    <xf numFmtId="0" fontId="45" fillId="0" borderId="1" xfId="27" applyNumberFormat="1" applyFont="1" applyBorder="1" applyAlignment="1">
      <alignment horizontal="right" vertical="center" wrapText="1"/>
    </xf>
    <xf numFmtId="0" fontId="45" fillId="0" borderId="1" xfId="27" applyNumberFormat="1" applyFont="1" applyBorder="1" applyAlignment="1">
      <alignment horizontal="center" vertical="center" wrapText="1"/>
    </xf>
    <xf numFmtId="164" fontId="45" fillId="0" borderId="1" xfId="26" applyFont="1" applyBorder="1" applyAlignment="1">
      <alignment vertical="center" wrapText="1"/>
    </xf>
    <xf numFmtId="166" fontId="45" fillId="0" borderId="1" xfId="27" applyNumberFormat="1" applyFont="1" applyFill="1" applyBorder="1" applyAlignment="1">
      <alignment horizontal="left" vertical="center" wrapText="1"/>
    </xf>
    <xf numFmtId="0" fontId="45" fillId="2" borderId="1" xfId="25" applyFont="1" applyFill="1" applyBorder="1" applyAlignment="1">
      <alignment horizontal="right"/>
    </xf>
    <xf numFmtId="164" fontId="45" fillId="2" borderId="1" xfId="26" applyFont="1" applyFill="1" applyBorder="1" applyAlignment="1"/>
    <xf numFmtId="14" fontId="46" fillId="0" borderId="1" xfId="25" applyNumberFormat="1" applyFont="1" applyBorder="1" applyAlignment="1">
      <alignment horizontal="right" vertical="center"/>
    </xf>
    <xf numFmtId="166" fontId="45" fillId="0" borderId="1" xfId="25" applyNumberFormat="1" applyFont="1" applyBorder="1" applyAlignment="1">
      <alignment vertical="center" wrapText="1"/>
    </xf>
    <xf numFmtId="0" fontId="46" fillId="0" borderId="1" xfId="25" applyFont="1" applyBorder="1" applyAlignment="1">
      <alignment horizontal="center" vertical="center" wrapText="1"/>
    </xf>
    <xf numFmtId="0" fontId="46" fillId="0" borderId="1" xfId="25" applyFont="1" applyBorder="1" applyAlignment="1">
      <alignment horizontal="left"/>
    </xf>
    <xf numFmtId="0" fontId="46" fillId="2" borderId="1" xfId="25" applyFont="1" applyFill="1" applyBorder="1" applyAlignment="1">
      <alignment vertical="center" wrapText="1"/>
    </xf>
    <xf numFmtId="14" fontId="45" fillId="0" borderId="1" xfId="25" applyNumberFormat="1" applyFont="1" applyBorder="1" applyAlignment="1">
      <alignment horizontal="right"/>
    </xf>
    <xf numFmtId="0" fontId="49" fillId="2" borderId="1" xfId="6" applyNumberFormat="1" applyFont="1" applyFill="1" applyBorder="1" applyAlignment="1" applyProtection="1">
      <alignment horizontal="center" vertical="center" wrapText="1"/>
      <protection locked="0"/>
    </xf>
    <xf numFmtId="14" fontId="45" fillId="2" borderId="1" xfId="25" applyNumberFormat="1" applyFont="1" applyFill="1" applyBorder="1" applyAlignment="1">
      <alignment horizontal="right" vertical="center" wrapText="1"/>
    </xf>
    <xf numFmtId="164" fontId="45" fillId="2" borderId="1" xfId="26" applyFont="1" applyFill="1" applyBorder="1" applyAlignment="1">
      <alignment vertical="center" wrapText="1"/>
    </xf>
    <xf numFmtId="14" fontId="45" fillId="2" borderId="1" xfId="25" quotePrefix="1" applyNumberFormat="1" applyFont="1" applyFill="1" applyBorder="1" applyAlignment="1">
      <alignment horizontal="right"/>
    </xf>
    <xf numFmtId="166" fontId="46" fillId="2" borderId="1" xfId="25" applyNumberFormat="1" applyFont="1" applyFill="1" applyBorder="1" applyAlignment="1">
      <alignment horizontal="right" vertical="center" wrapText="1"/>
    </xf>
    <xf numFmtId="164" fontId="46" fillId="2" borderId="1" xfId="26" applyFont="1" applyFill="1" applyBorder="1" applyAlignment="1">
      <alignment vertical="center"/>
    </xf>
    <xf numFmtId="14" fontId="45" fillId="0" borderId="1" xfId="2" applyNumberFormat="1" applyFont="1" applyBorder="1" applyAlignment="1" applyProtection="1">
      <alignment horizontal="center" vertical="center"/>
      <protection locked="0"/>
    </xf>
    <xf numFmtId="0" fontId="45" fillId="0" borderId="1" xfId="25" applyFont="1" applyBorder="1" applyAlignment="1" applyProtection="1">
      <alignment vertical="center"/>
      <protection locked="0"/>
    </xf>
    <xf numFmtId="166" fontId="46" fillId="0" borderId="1" xfId="25" applyNumberFormat="1" applyFont="1" applyBorder="1" applyAlignment="1">
      <alignment horizontal="right" vertical="center"/>
    </xf>
    <xf numFmtId="0" fontId="45" fillId="2" borderId="0" xfId="25" applyFont="1" applyFill="1" applyAlignment="1">
      <alignment horizontal="right"/>
    </xf>
    <xf numFmtId="0" fontId="14" fillId="2" borderId="1" xfId="25" applyFont="1" applyFill="1" applyBorder="1" applyAlignment="1">
      <alignment horizontal="center" vertical="center" wrapText="1"/>
    </xf>
    <xf numFmtId="0" fontId="46" fillId="0" borderId="4" xfId="25" applyFont="1" applyBorder="1" applyAlignment="1">
      <alignment horizontal="center" vertical="center"/>
    </xf>
    <xf numFmtId="0" fontId="46" fillId="0" borderId="5" xfId="25" applyFont="1" applyBorder="1" applyAlignment="1">
      <alignment horizontal="left" vertical="center"/>
    </xf>
    <xf numFmtId="0" fontId="45" fillId="0" borderId="4" xfId="25" applyFont="1" applyBorder="1" applyAlignment="1">
      <alignment horizontal="center" vertical="center"/>
    </xf>
    <xf numFmtId="0" fontId="46" fillId="0" borderId="4" xfId="25" applyFont="1" applyBorder="1" applyAlignment="1">
      <alignment vertical="center"/>
    </xf>
    <xf numFmtId="0" fontId="45" fillId="0" borderId="4" xfId="25" applyFont="1" applyBorder="1" applyAlignment="1">
      <alignment horizontal="left" vertical="center" wrapText="1"/>
    </xf>
    <xf numFmtId="0" fontId="45" fillId="3" borderId="4" xfId="25" applyFont="1" applyFill="1" applyBorder="1" applyAlignment="1">
      <alignment horizontal="left" vertical="center"/>
    </xf>
    <xf numFmtId="14" fontId="45" fillId="3" borderId="4" xfId="25" applyNumberFormat="1" applyFont="1" applyFill="1" applyBorder="1" applyAlignment="1">
      <alignment horizontal="center" vertical="center"/>
    </xf>
    <xf numFmtId="166" fontId="45" fillId="0" borderId="4" xfId="25" applyNumberFormat="1" applyFont="1" applyBorder="1" applyAlignment="1">
      <alignment horizontal="right" vertical="center" wrapText="1"/>
    </xf>
    <xf numFmtId="172" fontId="45" fillId="0" borderId="4" xfId="25" applyNumberFormat="1" applyFont="1" applyBorder="1" applyAlignment="1">
      <alignment horizontal="center" vertical="center"/>
    </xf>
    <xf numFmtId="166" fontId="45" fillId="0" borderId="4" xfId="25" applyNumberFormat="1" applyFont="1" applyBorder="1" applyAlignment="1">
      <alignment vertical="center" wrapText="1"/>
    </xf>
    <xf numFmtId="0" fontId="45" fillId="0" borderId="4" xfId="25" applyFont="1" applyBorder="1" applyAlignment="1">
      <alignment vertical="center" wrapText="1"/>
    </xf>
    <xf numFmtId="0" fontId="45" fillId="0" borderId="12" xfId="25" applyFont="1" applyBorder="1" applyAlignment="1">
      <alignment vertical="center" wrapText="1"/>
    </xf>
    <xf numFmtId="0" fontId="46" fillId="0" borderId="11" xfId="25" applyFont="1" applyBorder="1" applyAlignment="1">
      <alignment horizontal="center" vertical="center"/>
    </xf>
    <xf numFmtId="0" fontId="46" fillId="0" borderId="10" xfId="25" applyFont="1" applyBorder="1" applyAlignment="1">
      <alignment horizontal="left" vertical="center"/>
    </xf>
    <xf numFmtId="167" fontId="45" fillId="0" borderId="1" xfId="25" applyNumberFormat="1" applyFont="1" applyBorder="1" applyAlignment="1">
      <alignment horizontal="center" vertical="center" wrapText="1"/>
    </xf>
    <xf numFmtId="166" fontId="45" fillId="0" borderId="1" xfId="27" applyNumberFormat="1" applyFont="1" applyFill="1" applyBorder="1" applyAlignment="1">
      <alignment horizontal="center" vertical="center" wrapText="1"/>
    </xf>
    <xf numFmtId="0" fontId="45" fillId="0" borderId="0" xfId="25" applyFont="1"/>
    <xf numFmtId="167" fontId="45" fillId="0" borderId="1" xfId="25" quotePrefix="1" applyNumberFormat="1" applyFont="1" applyBorder="1" applyAlignment="1">
      <alignment horizontal="center" vertical="center" wrapText="1"/>
    </xf>
    <xf numFmtId="14" fontId="45" fillId="0" borderId="1" xfId="25" applyNumberFormat="1" applyFont="1" applyBorder="1" applyAlignment="1">
      <alignment vertical="center" wrapText="1"/>
    </xf>
    <xf numFmtId="0" fontId="45" fillId="0" borderId="0" xfId="25" applyFont="1" applyAlignment="1">
      <alignment horizontal="right"/>
    </xf>
    <xf numFmtId="166" fontId="45" fillId="0" borderId="1" xfId="27" applyNumberFormat="1" applyFont="1" applyBorder="1" applyAlignment="1">
      <alignment horizontal="center" vertical="center" wrapText="1"/>
    </xf>
    <xf numFmtId="0" fontId="43" fillId="0" borderId="0" xfId="25" applyAlignment="1">
      <alignment horizontal="center"/>
    </xf>
    <xf numFmtId="0" fontId="43" fillId="0" borderId="0" xfId="25" applyAlignment="1">
      <alignment horizontal="left"/>
    </xf>
    <xf numFmtId="0" fontId="43" fillId="0" borderId="0" xfId="25" applyAlignment="1">
      <alignment horizontal="right"/>
    </xf>
    <xf numFmtId="164" fontId="0" fillId="0" borderId="0" xfId="26" applyFont="1" applyAlignment="1"/>
    <xf numFmtId="0" fontId="50" fillId="4" borderId="1" xfId="0" applyFont="1" applyFill="1" applyBorder="1" applyAlignment="1">
      <alignment horizontal="center" vertical="center"/>
    </xf>
    <xf numFmtId="0" fontId="50" fillId="25" borderId="1" xfId="0" applyFont="1" applyFill="1" applyBorder="1" applyAlignment="1">
      <alignment horizontal="center" vertical="center"/>
    </xf>
    <xf numFmtId="0" fontId="50" fillId="25" borderId="1" xfId="0" applyFont="1" applyFill="1" applyBorder="1" applyAlignment="1">
      <alignment horizontal="center" vertical="center" wrapText="1"/>
    </xf>
    <xf numFmtId="0" fontId="50" fillId="26" borderId="1" xfId="0" applyFont="1" applyFill="1" applyBorder="1" applyAlignment="1">
      <alignment horizontal="center" vertical="center"/>
    </xf>
    <xf numFmtId="167" fontId="50" fillId="26" borderId="1" xfId="0" applyNumberFormat="1" applyFont="1" applyFill="1" applyBorder="1" applyAlignment="1">
      <alignment horizontal="center" vertical="center"/>
    </xf>
    <xf numFmtId="0" fontId="50" fillId="27" borderId="1" xfId="0" applyFont="1" applyFill="1" applyBorder="1" applyAlignment="1">
      <alignment horizontal="center" vertical="center"/>
    </xf>
    <xf numFmtId="0" fontId="50" fillId="27" borderId="1" xfId="0" applyFont="1" applyFill="1" applyBorder="1" applyAlignment="1">
      <alignment horizontal="center" vertical="center" wrapText="1"/>
    </xf>
    <xf numFmtId="166" fontId="50" fillId="27" borderId="1" xfId="1" applyNumberFormat="1" applyFont="1" applyFill="1" applyBorder="1" applyAlignment="1">
      <alignment horizontal="center" vertical="center"/>
    </xf>
    <xf numFmtId="166" fontId="50" fillId="27" borderId="1" xfId="1" applyNumberFormat="1" applyFont="1" applyFill="1" applyBorder="1" applyAlignment="1">
      <alignment horizontal="center" vertical="center" wrapText="1"/>
    </xf>
    <xf numFmtId="0" fontId="50" fillId="28" borderId="1" xfId="0" applyFont="1" applyFill="1" applyBorder="1" applyAlignment="1">
      <alignment horizontal="center" vertical="center" wrapText="1"/>
    </xf>
    <xf numFmtId="0" fontId="50" fillId="3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4" borderId="1" xfId="0" applyFont="1" applyFill="1" applyBorder="1" applyAlignment="1">
      <alignment horizontal="left" vertical="center"/>
    </xf>
    <xf numFmtId="166" fontId="50" fillId="0" borderId="1" xfId="1" applyNumberFormat="1" applyFont="1" applyBorder="1" applyAlignment="1">
      <alignment horizontal="left" vertical="center" wrapText="1"/>
    </xf>
    <xf numFmtId="0" fontId="14" fillId="0" borderId="0" xfId="0" applyFont="1" applyAlignment="1">
      <alignment horizontal="left" vertical="center" wrapText="1"/>
    </xf>
    <xf numFmtId="0" fontId="14" fillId="0" borderId="1" xfId="0" applyFont="1" applyBorder="1" applyAlignment="1">
      <alignment horizontal="left" vertical="top"/>
    </xf>
    <xf numFmtId="166" fontId="50" fillId="0" borderId="1" xfId="1" applyNumberFormat="1" applyFont="1" applyBorder="1" applyAlignment="1">
      <alignment horizontal="left" vertical="top" wrapText="1"/>
    </xf>
    <xf numFmtId="14" fontId="14" fillId="0" borderId="0" xfId="0" applyNumberFormat="1" applyFont="1" applyAlignment="1">
      <alignment horizontal="left" vertical="center" wrapText="1"/>
    </xf>
    <xf numFmtId="167" fontId="14" fillId="0" borderId="0" xfId="0" applyNumberFormat="1" applyFont="1" applyAlignment="1">
      <alignment horizontal="left" vertical="center" wrapText="1"/>
    </xf>
    <xf numFmtId="166" fontId="14" fillId="0" borderId="0" xfId="1" applyNumberFormat="1" applyFont="1" applyAlignment="1">
      <alignment horizontal="left" vertical="center" wrapText="1"/>
    </xf>
    <xf numFmtId="0" fontId="14" fillId="0" borderId="0" xfId="1" applyNumberFormat="1" applyFont="1" applyAlignment="1">
      <alignment horizontal="left" vertical="center" wrapText="1"/>
    </xf>
    <xf numFmtId="166" fontId="45" fillId="2" borderId="1" xfId="1" applyNumberFormat="1" applyFont="1" applyFill="1" applyBorder="1" applyAlignment="1">
      <alignment horizontal="center" vertical="center"/>
    </xf>
    <xf numFmtId="166" fontId="45" fillId="0" borderId="1" xfId="1" applyNumberFormat="1" applyFont="1" applyBorder="1" applyAlignment="1">
      <alignment horizontal="center" vertical="center" wrapText="1"/>
    </xf>
    <xf numFmtId="0" fontId="14" fillId="14" borderId="1" xfId="0" applyFont="1" applyFill="1" applyBorder="1" applyAlignment="1">
      <alignment horizontal="left" vertical="center" wrapText="1"/>
    </xf>
    <xf numFmtId="166" fontId="14" fillId="0" borderId="1" xfId="0" applyNumberFormat="1" applyFont="1" applyBorder="1" applyAlignment="1">
      <alignment horizontal="left" vertical="center" wrapText="1"/>
    </xf>
    <xf numFmtId="166" fontId="14" fillId="0" borderId="1" xfId="1" applyNumberFormat="1" applyFont="1" applyBorder="1" applyAlignment="1">
      <alignment vertical="center" wrapText="1"/>
    </xf>
    <xf numFmtId="0" fontId="52" fillId="0" borderId="4" xfId="28" applyFont="1" applyBorder="1" applyAlignment="1">
      <alignment horizontal="center" vertical="center" wrapText="1"/>
    </xf>
    <xf numFmtId="0" fontId="52" fillId="0" borderId="4" xfId="28" applyFont="1" applyBorder="1" applyAlignment="1">
      <alignment vertical="center" wrapText="1"/>
    </xf>
    <xf numFmtId="0" fontId="52" fillId="0" borderId="4" xfId="28" applyFont="1" applyBorder="1" applyAlignment="1">
      <alignment horizontal="center" wrapText="1"/>
    </xf>
    <xf numFmtId="14" fontId="52" fillId="0" borderId="4" xfId="28" applyNumberFormat="1" applyFont="1" applyBorder="1" applyAlignment="1">
      <alignment horizontal="left" vertical="center" wrapText="1"/>
    </xf>
    <xf numFmtId="170" fontId="52" fillId="0" borderId="4" xfId="28" applyNumberFormat="1" applyFont="1" applyBorder="1" applyAlignment="1">
      <alignment horizontal="center" vertical="center" wrapText="1"/>
    </xf>
    <xf numFmtId="166" fontId="52" fillId="0" borderId="4" xfId="28" applyNumberFormat="1" applyFont="1" applyBorder="1" applyAlignment="1">
      <alignment horizontal="center" vertical="center" wrapText="1"/>
    </xf>
    <xf numFmtId="166" fontId="53" fillId="0" borderId="4" xfId="28" applyNumberFormat="1" applyFont="1" applyBorder="1" applyAlignment="1">
      <alignment horizontal="center" vertical="center" wrapText="1"/>
    </xf>
    <xf numFmtId="14" fontId="52" fillId="0" borderId="4" xfId="28" applyNumberFormat="1" applyFont="1" applyBorder="1" applyAlignment="1">
      <alignment vertical="center" wrapText="1"/>
    </xf>
    <xf numFmtId="0" fontId="54" fillId="0" borderId="4" xfId="28" applyFont="1" applyBorder="1" applyAlignment="1">
      <alignment vertical="center" wrapText="1"/>
    </xf>
    <xf numFmtId="0" fontId="51" fillId="0" borderId="0" xfId="28"/>
    <xf numFmtId="0" fontId="55" fillId="19" borderId="4" xfId="28" applyFont="1" applyFill="1" applyBorder="1" applyAlignment="1">
      <alignment horizontal="left" vertical="center"/>
    </xf>
    <xf numFmtId="0" fontId="55" fillId="15" borderId="4" xfId="28" applyFont="1" applyFill="1" applyBorder="1" applyAlignment="1">
      <alignment horizontal="center" vertical="center"/>
    </xf>
    <xf numFmtId="0" fontId="55" fillId="15" borderId="4" xfId="28" applyFont="1" applyFill="1" applyBorder="1" applyAlignment="1">
      <alignment horizontal="left" vertical="center"/>
    </xf>
    <xf numFmtId="0" fontId="55" fillId="15" borderId="4" xfId="28" applyFont="1" applyFill="1" applyBorder="1" applyAlignment="1">
      <alignment horizontal="center" vertical="center" wrapText="1"/>
    </xf>
    <xf numFmtId="0" fontId="53" fillId="15" borderId="4" xfId="28" applyFont="1" applyFill="1" applyBorder="1" applyAlignment="1">
      <alignment horizontal="center" vertical="center" wrapText="1"/>
    </xf>
    <xf numFmtId="0" fontId="55" fillId="20" borderId="4" xfId="28" applyFont="1" applyFill="1" applyBorder="1" applyAlignment="1">
      <alignment horizontal="left" vertical="center"/>
    </xf>
    <xf numFmtId="170" fontId="55" fillId="20" borderId="4" xfId="28" applyNumberFormat="1" applyFont="1" applyFill="1" applyBorder="1" applyAlignment="1">
      <alignment horizontal="left" vertical="center"/>
    </xf>
    <xf numFmtId="0" fontId="55" fillId="21" borderId="4" xfId="28" applyFont="1" applyFill="1" applyBorder="1" applyAlignment="1">
      <alignment horizontal="left" vertical="center" wrapText="1"/>
    </xf>
    <xf numFmtId="166" fontId="55" fillId="21" borderId="4" xfId="28" applyNumberFormat="1" applyFont="1" applyFill="1" applyBorder="1" applyAlignment="1">
      <alignment horizontal="left" vertical="center"/>
    </xf>
    <xf numFmtId="166" fontId="55" fillId="21" borderId="4" xfId="28" applyNumberFormat="1" applyFont="1" applyFill="1" applyBorder="1" applyAlignment="1">
      <alignment horizontal="left" vertical="center" wrapText="1"/>
    </xf>
    <xf numFmtId="0" fontId="55" fillId="22" borderId="4" xfId="28" applyFont="1" applyFill="1" applyBorder="1" applyAlignment="1">
      <alignment horizontal="left" vertical="center" wrapText="1"/>
    </xf>
    <xf numFmtId="0" fontId="55" fillId="23" borderId="4" xfId="28" applyFont="1" applyFill="1" applyBorder="1" applyAlignment="1">
      <alignment horizontal="left" vertical="center" wrapText="1"/>
    </xf>
    <xf numFmtId="0" fontId="53" fillId="3" borderId="4" xfId="28" applyFont="1" applyFill="1" applyBorder="1" applyAlignment="1">
      <alignment horizontal="left" vertical="center"/>
    </xf>
    <xf numFmtId="0" fontId="53" fillId="0" borderId="4" xfId="28" applyFont="1" applyBorder="1" applyAlignment="1">
      <alignment horizontal="left" vertical="center"/>
    </xf>
    <xf numFmtId="0" fontId="53" fillId="0" borderId="4" xfId="28" applyFont="1" applyBorder="1" applyAlignment="1">
      <alignment horizontal="left" vertical="center" wrapText="1"/>
    </xf>
    <xf numFmtId="0" fontId="53" fillId="0" borderId="4" xfId="28" applyFont="1" applyBorder="1" applyAlignment="1">
      <alignment horizontal="left" wrapText="1"/>
    </xf>
    <xf numFmtId="14" fontId="53" fillId="0" borderId="4" xfId="28" applyNumberFormat="1" applyFont="1" applyBorder="1" applyAlignment="1">
      <alignment horizontal="left" vertical="center" wrapText="1"/>
    </xf>
    <xf numFmtId="166" fontId="53" fillId="0" borderId="4" xfId="28" applyNumberFormat="1" applyFont="1" applyBorder="1" applyAlignment="1">
      <alignment horizontal="left" vertical="center" wrapText="1"/>
    </xf>
    <xf numFmtId="0" fontId="53" fillId="0" borderId="4" xfId="28" applyFont="1" applyBorder="1" applyAlignment="1">
      <alignment horizontal="left"/>
    </xf>
    <xf numFmtId="0" fontId="57" fillId="0" borderId="5" xfId="28" applyFont="1" applyBorder="1" applyAlignment="1">
      <alignment horizontal="left"/>
    </xf>
    <xf numFmtId="170" fontId="53" fillId="0" borderId="4" xfId="28" applyNumberFormat="1" applyFont="1" applyBorder="1" applyAlignment="1">
      <alignment horizontal="left" vertical="center" wrapText="1"/>
    </xf>
    <xf numFmtId="166" fontId="57" fillId="0" borderId="4" xfId="28" applyNumberFormat="1" applyFont="1" applyBorder="1" applyAlignment="1">
      <alignment horizontal="left"/>
    </xf>
    <xf numFmtId="0" fontId="57" fillId="0" borderId="4" xfId="28" applyFont="1" applyBorder="1" applyAlignment="1">
      <alignment horizontal="left"/>
    </xf>
    <xf numFmtId="170" fontId="57" fillId="0" borderId="4" xfId="28" applyNumberFormat="1" applyFont="1" applyBorder="1" applyAlignment="1">
      <alignment horizontal="left"/>
    </xf>
    <xf numFmtId="0" fontId="53" fillId="0" borderId="4" xfId="28" quotePrefix="1" applyFont="1" applyBorder="1" applyAlignment="1">
      <alignment horizontal="left"/>
    </xf>
    <xf numFmtId="166" fontId="53" fillId="0" borderId="4" xfId="28" applyNumberFormat="1" applyFont="1" applyBorder="1" applyAlignment="1">
      <alignment horizontal="left" vertical="center"/>
    </xf>
    <xf numFmtId="0" fontId="53" fillId="0" borderId="10" xfId="28" applyFont="1" applyBorder="1" applyAlignment="1">
      <alignment horizontal="left"/>
    </xf>
    <xf numFmtId="14" fontId="53" fillId="3" borderId="4" xfId="28" applyNumberFormat="1" applyFont="1" applyFill="1" applyBorder="1" applyAlignment="1">
      <alignment horizontal="left"/>
    </xf>
    <xf numFmtId="0" fontId="53" fillId="0" borderId="10" xfId="28" applyFont="1" applyBorder="1" applyAlignment="1">
      <alignment horizontal="left" wrapText="1"/>
    </xf>
    <xf numFmtId="0" fontId="53" fillId="5" borderId="10" xfId="28" applyFont="1" applyFill="1" applyBorder="1" applyAlignment="1">
      <alignment horizontal="left"/>
    </xf>
    <xf numFmtId="170" fontId="57" fillId="5" borderId="4" xfId="28" applyNumberFormat="1" applyFont="1" applyFill="1" applyBorder="1" applyAlignment="1">
      <alignment horizontal="left"/>
    </xf>
    <xf numFmtId="0" fontId="53" fillId="5" borderId="4" xfId="28" applyFont="1" applyFill="1" applyBorder="1" applyAlignment="1">
      <alignment horizontal="left"/>
    </xf>
    <xf numFmtId="14" fontId="53" fillId="5" borderId="4" xfId="28" applyNumberFormat="1" applyFont="1" applyFill="1" applyBorder="1" applyAlignment="1">
      <alignment horizontal="left"/>
    </xf>
    <xf numFmtId="166" fontId="53" fillId="0" borderId="4" xfId="28" applyNumberFormat="1" applyFont="1" applyBorder="1" applyAlignment="1">
      <alignment horizontal="left" wrapText="1"/>
    </xf>
    <xf numFmtId="166" fontId="53" fillId="0" borderId="4" xfId="28" applyNumberFormat="1" applyFont="1" applyBorder="1" applyAlignment="1">
      <alignment horizontal="left"/>
    </xf>
    <xf numFmtId="171" fontId="53" fillId="0" borderId="4" xfId="28" applyNumberFormat="1" applyFont="1" applyBorder="1" applyAlignment="1">
      <alignment horizontal="left" vertical="center" wrapText="1"/>
    </xf>
    <xf numFmtId="0" fontId="57" fillId="5" borderId="4" xfId="28" applyFont="1" applyFill="1" applyBorder="1" applyAlignment="1">
      <alignment horizontal="left"/>
    </xf>
    <xf numFmtId="0" fontId="57" fillId="5" borderId="22" xfId="28" applyFont="1" applyFill="1" applyBorder="1" applyAlignment="1">
      <alignment horizontal="left"/>
    </xf>
    <xf numFmtId="166" fontId="57" fillId="0" borderId="5" xfId="28" applyNumberFormat="1" applyFont="1" applyBorder="1" applyAlignment="1">
      <alignment horizontal="left"/>
    </xf>
    <xf numFmtId="175" fontId="57" fillId="0" borderId="4" xfId="28" applyNumberFormat="1" applyFont="1" applyBorder="1" applyAlignment="1">
      <alignment horizontal="left"/>
    </xf>
    <xf numFmtId="14" fontId="57" fillId="5" borderId="4" xfId="28" applyNumberFormat="1" applyFont="1" applyFill="1" applyBorder="1" applyAlignment="1">
      <alignment horizontal="left"/>
    </xf>
    <xf numFmtId="171" fontId="57" fillId="5" borderId="4" xfId="28" applyNumberFormat="1" applyFont="1" applyFill="1" applyBorder="1" applyAlignment="1">
      <alignment horizontal="left"/>
    </xf>
    <xf numFmtId="0" fontId="57" fillId="0" borderId="12" xfId="28" applyFont="1" applyBorder="1" applyAlignment="1">
      <alignment horizontal="left"/>
    </xf>
    <xf numFmtId="171" fontId="57" fillId="0" borderId="4" xfId="28" applyNumberFormat="1" applyFont="1" applyBorder="1" applyAlignment="1">
      <alignment horizontal="left"/>
    </xf>
    <xf numFmtId="0" fontId="24" fillId="0" borderId="13" xfId="28" applyFont="1" applyBorder="1" applyAlignment="1">
      <alignment horizontal="center"/>
    </xf>
    <xf numFmtId="14" fontId="55" fillId="0" borderId="4" xfId="28" applyNumberFormat="1" applyFont="1" applyBorder="1" applyAlignment="1">
      <alignment horizontal="left" vertical="center" wrapText="1"/>
    </xf>
    <xf numFmtId="0" fontId="53" fillId="0" borderId="4" xfId="28" applyFont="1" applyBorder="1" applyAlignment="1">
      <alignment horizontal="center" vertical="center" wrapText="1"/>
    </xf>
    <xf numFmtId="0" fontId="52" fillId="0" borderId="4" xfId="28" applyFont="1" applyBorder="1" applyAlignment="1">
      <alignment horizontal="left" vertical="center" wrapText="1"/>
    </xf>
    <xf numFmtId="166" fontId="58" fillId="0" borderId="4" xfId="28" applyNumberFormat="1" applyFont="1" applyBorder="1" applyAlignment="1">
      <alignment horizontal="left"/>
    </xf>
    <xf numFmtId="0" fontId="53" fillId="0" borderId="4" xfId="28" applyFont="1" applyBorder="1" applyAlignment="1">
      <alignment horizontal="center" vertical="center"/>
    </xf>
    <xf numFmtId="0" fontId="58" fillId="0" borderId="4" xfId="28" applyFont="1" applyBorder="1" applyAlignment="1">
      <alignment horizontal="center"/>
    </xf>
    <xf numFmtId="14" fontId="52" fillId="0" borderId="4" xfId="28" applyNumberFormat="1" applyFont="1" applyBorder="1" applyAlignment="1">
      <alignment horizontal="center" vertical="center" wrapText="1"/>
    </xf>
    <xf numFmtId="0" fontId="53" fillId="0" borderId="4" xfId="28" applyFont="1" applyBorder="1" applyAlignment="1">
      <alignment horizontal="center" wrapText="1"/>
    </xf>
    <xf numFmtId="0" fontId="59" fillId="0" borderId="4" xfId="28" applyFont="1" applyBorder="1" applyAlignment="1">
      <alignment horizontal="center"/>
    </xf>
    <xf numFmtId="0" fontId="52" fillId="5" borderId="4" xfId="28" applyFont="1" applyFill="1" applyBorder="1"/>
    <xf numFmtId="0" fontId="58" fillId="5" borderId="4" xfId="28" applyFont="1" applyFill="1" applyBorder="1" applyAlignment="1">
      <alignment horizontal="left"/>
    </xf>
    <xf numFmtId="0" fontId="58" fillId="0" borderId="4" xfId="28" applyFont="1" applyBorder="1" applyAlignment="1">
      <alignment horizontal="left"/>
    </xf>
    <xf numFmtId="0" fontId="58" fillId="0" borderId="4" xfId="28" applyFont="1" applyBorder="1"/>
    <xf numFmtId="170" fontId="58" fillId="0" borderId="4" xfId="28" applyNumberFormat="1" applyFont="1" applyBorder="1" applyAlignment="1">
      <alignment horizontal="center"/>
    </xf>
    <xf numFmtId="166" fontId="58" fillId="0" borderId="4" xfId="28" applyNumberFormat="1" applyFont="1" applyBorder="1" applyAlignment="1">
      <alignment horizontal="center"/>
    </xf>
    <xf numFmtId="14" fontId="58" fillId="0" borderId="4" xfId="28" applyNumberFormat="1" applyFont="1" applyBorder="1"/>
    <xf numFmtId="0" fontId="60" fillId="0" borderId="4" xfId="28" applyFont="1" applyBorder="1"/>
    <xf numFmtId="0" fontId="61" fillId="0" borderId="4" xfId="28" applyFont="1" applyBorder="1" applyAlignment="1">
      <alignment horizontal="center" wrapText="1"/>
    </xf>
    <xf numFmtId="0" fontId="61" fillId="5" borderId="4" xfId="28" applyFont="1" applyFill="1" applyBorder="1"/>
    <xf numFmtId="0" fontId="58" fillId="5" borderId="4" xfId="28" applyFont="1" applyFill="1" applyBorder="1" applyAlignment="1">
      <alignment horizontal="center"/>
    </xf>
    <xf numFmtId="166" fontId="58" fillId="0" borderId="4" xfId="28" applyNumberFormat="1" applyFont="1" applyBorder="1"/>
    <xf numFmtId="0" fontId="58" fillId="5" borderId="4" xfId="28" applyFont="1" applyFill="1" applyBorder="1"/>
    <xf numFmtId="0" fontId="61" fillId="0" borderId="4" xfId="28" applyFont="1" applyBorder="1" applyAlignment="1">
      <alignment horizontal="center"/>
    </xf>
    <xf numFmtId="14" fontId="52" fillId="0" borderId="4" xfId="28" applyNumberFormat="1" applyFont="1" applyBorder="1" applyAlignment="1">
      <alignment horizontal="center"/>
    </xf>
    <xf numFmtId="0" fontId="62" fillId="0" borderId="4" xfId="28" applyFont="1" applyBorder="1" applyAlignment="1">
      <alignment horizontal="left" vertical="center" wrapText="1"/>
    </xf>
    <xf numFmtId="0" fontId="63" fillId="5" borderId="4" xfId="28" applyFont="1" applyFill="1" applyBorder="1"/>
    <xf numFmtId="0" fontId="64" fillId="0" borderId="4" xfId="28" applyFont="1" applyBorder="1" applyAlignment="1">
      <alignment horizontal="center"/>
    </xf>
    <xf numFmtId="0" fontId="60" fillId="0" borderId="4" xfId="28" applyFont="1" applyBorder="1" applyAlignment="1">
      <alignment horizontal="left"/>
    </xf>
    <xf numFmtId="171" fontId="52" fillId="0" borderId="4" xfId="28" applyNumberFormat="1" applyFont="1" applyBorder="1" applyAlignment="1">
      <alignment horizontal="center" vertical="center" wrapText="1"/>
    </xf>
    <xf numFmtId="0" fontId="54" fillId="0" borderId="4" xfId="28" applyFont="1" applyBorder="1" applyAlignment="1">
      <alignment horizontal="center" vertical="center" wrapText="1"/>
    </xf>
    <xf numFmtId="14" fontId="54" fillId="0" borderId="4" xfId="28" applyNumberFormat="1" applyFont="1" applyBorder="1" applyAlignment="1">
      <alignment horizontal="left" vertical="center" wrapText="1"/>
    </xf>
    <xf numFmtId="170" fontId="54" fillId="0" borderId="4" xfId="28" applyNumberFormat="1" applyFont="1" applyBorder="1" applyAlignment="1">
      <alignment horizontal="center" vertical="center" wrapText="1"/>
    </xf>
    <xf numFmtId="166" fontId="54" fillId="0" borderId="4" xfId="28" applyNumberFormat="1" applyFont="1" applyBorder="1" applyAlignment="1">
      <alignment horizontal="center" vertical="center" wrapText="1"/>
    </xf>
    <xf numFmtId="166" fontId="65" fillId="0" borderId="4" xfId="28" applyNumberFormat="1" applyFont="1" applyBorder="1" applyAlignment="1">
      <alignment horizontal="center" vertical="center" wrapText="1"/>
    </xf>
    <xf numFmtId="14" fontId="54" fillId="0" borderId="4" xfId="28" applyNumberFormat="1" applyFont="1" applyBorder="1" applyAlignment="1">
      <alignment vertical="center" wrapText="1"/>
    </xf>
    <xf numFmtId="0" fontId="54" fillId="0" borderId="0" xfId="28" applyFont="1" applyAlignment="1">
      <alignment horizontal="center" vertical="center" wrapText="1"/>
    </xf>
    <xf numFmtId="0" fontId="54" fillId="0" borderId="0" xfId="28" applyFont="1" applyAlignment="1">
      <alignment vertical="center" wrapText="1"/>
    </xf>
    <xf numFmtId="0" fontId="52" fillId="0" borderId="0" xfId="28" applyFont="1" applyAlignment="1">
      <alignment horizontal="center" vertical="center" wrapText="1"/>
    </xf>
    <xf numFmtId="14" fontId="54" fillId="0" borderId="0" xfId="28" applyNumberFormat="1" applyFont="1" applyAlignment="1">
      <alignment horizontal="left" vertical="center" wrapText="1"/>
    </xf>
    <xf numFmtId="170" fontId="54" fillId="0" borderId="0" xfId="28" applyNumberFormat="1" applyFont="1" applyAlignment="1">
      <alignment horizontal="center" vertical="center" wrapText="1"/>
    </xf>
    <xf numFmtId="166" fontId="54" fillId="0" borderId="0" xfId="28" applyNumberFormat="1" applyFont="1" applyAlignment="1">
      <alignment horizontal="center" vertical="center" wrapText="1"/>
    </xf>
    <xf numFmtId="166" fontId="65" fillId="0" borderId="0" xfId="28" applyNumberFormat="1" applyFont="1" applyAlignment="1">
      <alignment horizontal="center" vertical="center" wrapText="1"/>
    </xf>
    <xf numFmtId="14" fontId="54" fillId="0" borderId="0" xfId="28" applyNumberFormat="1" applyFont="1" applyAlignment="1">
      <alignment vertical="center" wrapText="1"/>
    </xf>
    <xf numFmtId="0" fontId="54" fillId="0" borderId="0" xfId="28" applyFont="1"/>
    <xf numFmtId="0" fontId="54" fillId="0" borderId="0" xfId="28" applyFont="1" applyAlignment="1">
      <alignment horizontal="center"/>
    </xf>
    <xf numFmtId="0" fontId="52" fillId="0" borderId="0" xfId="28" applyFont="1" applyAlignment="1">
      <alignment horizontal="center"/>
    </xf>
    <xf numFmtId="0" fontId="8" fillId="0" borderId="0" xfId="0" applyFont="1" applyAlignment="1">
      <alignment vertical="center" wrapText="1"/>
    </xf>
    <xf numFmtId="14" fontId="8" fillId="0" borderId="0" xfId="0" applyNumberFormat="1" applyFont="1" applyAlignment="1">
      <alignment vertical="center" wrapText="1"/>
    </xf>
    <xf numFmtId="0" fontId="8" fillId="0" borderId="5" xfId="0" applyFont="1" applyBorder="1" applyAlignment="1">
      <alignment wrapText="1"/>
    </xf>
    <xf numFmtId="0" fontId="8" fillId="0" borderId="4" xfId="0" applyFont="1" applyBorder="1" applyAlignment="1">
      <alignment vertical="center" wrapText="1"/>
    </xf>
    <xf numFmtId="14" fontId="8" fillId="0" borderId="4" xfId="0" applyNumberFormat="1" applyFont="1" applyBorder="1" applyAlignment="1">
      <alignment vertical="center" wrapText="1"/>
    </xf>
    <xf numFmtId="164" fontId="8" fillId="0" borderId="5" xfId="16" applyFont="1" applyFill="1" applyBorder="1" applyAlignment="1">
      <alignment wrapText="1"/>
    </xf>
    <xf numFmtId="170" fontId="8" fillId="0" borderId="5" xfId="0" applyNumberFormat="1" applyFont="1" applyBorder="1" applyAlignment="1">
      <alignment wrapText="1"/>
    </xf>
    <xf numFmtId="0" fontId="8" fillId="0" borderId="0" xfId="0" applyFont="1" applyAlignment="1">
      <alignment horizontal="center" vertical="center" wrapText="1"/>
    </xf>
    <xf numFmtId="167" fontId="8" fillId="0" borderId="0" xfId="0" applyNumberFormat="1" applyFont="1" applyAlignment="1">
      <alignment vertical="center" wrapText="1"/>
    </xf>
    <xf numFmtId="166" fontId="8" fillId="0" borderId="0" xfId="1" applyNumberFormat="1" applyFont="1" applyFill="1" applyAlignment="1">
      <alignment horizontal="right" vertical="center" wrapText="1"/>
    </xf>
    <xf numFmtId="0" fontId="8" fillId="0" borderId="0" xfId="1" applyNumberFormat="1" applyFont="1" applyFill="1" applyAlignment="1">
      <alignment vertical="center" wrapText="1"/>
    </xf>
    <xf numFmtId="164" fontId="8" fillId="0" borderId="0" xfId="16" applyFont="1" applyFill="1" applyAlignment="1">
      <alignment horizontal="right" vertical="center" wrapText="1"/>
    </xf>
    <xf numFmtId="166" fontId="8" fillId="0" borderId="0" xfId="1" applyNumberFormat="1" applyFont="1" applyFill="1" applyAlignment="1">
      <alignment vertical="center" wrapText="1"/>
    </xf>
    <xf numFmtId="0" fontId="8" fillId="0" borderId="8" xfId="4" applyFont="1" applyBorder="1" applyAlignment="1">
      <alignment vertical="center" wrapText="1"/>
    </xf>
    <xf numFmtId="0" fontId="8" fillId="0" borderId="8" xfId="0" applyFont="1" applyBorder="1" applyAlignment="1">
      <alignment vertical="center" wrapText="1"/>
    </xf>
    <xf numFmtId="0" fontId="8" fillId="0" borderId="4" xfId="4" applyFont="1" applyBorder="1" applyAlignment="1">
      <alignment vertical="center" wrapText="1"/>
    </xf>
    <xf numFmtId="164" fontId="8" fillId="0" borderId="4" xfId="16" applyFont="1" applyFill="1" applyBorder="1" applyAlignment="1">
      <alignment vertical="center" wrapText="1"/>
    </xf>
    <xf numFmtId="0" fontId="38" fillId="0" borderId="0" xfId="0" applyFont="1"/>
    <xf numFmtId="0" fontId="70" fillId="0" borderId="0" xfId="0" applyFont="1"/>
    <xf numFmtId="0" fontId="8" fillId="0" borderId="8" xfId="0" applyFont="1" applyBorder="1"/>
    <xf numFmtId="0" fontId="8" fillId="0" borderId="8" xfId="0" applyFont="1" applyBorder="1" applyAlignment="1">
      <alignment wrapText="1"/>
    </xf>
    <xf numFmtId="164" fontId="8" fillId="0" borderId="8" xfId="16" applyFont="1" applyFill="1" applyBorder="1" applyAlignment="1"/>
    <xf numFmtId="0" fontId="8" fillId="0" borderId="8" xfId="25" applyFont="1" applyBorder="1" applyAlignment="1">
      <alignment vertical="center"/>
    </xf>
    <xf numFmtId="0" fontId="8" fillId="0" borderId="8" xfId="25" applyFont="1" applyBorder="1" applyAlignment="1">
      <alignment vertical="center" wrapText="1"/>
    </xf>
    <xf numFmtId="14" fontId="8" fillId="0" borderId="8" xfId="25" applyNumberFormat="1" applyFont="1" applyBorder="1" applyAlignment="1">
      <alignment vertical="center"/>
    </xf>
    <xf numFmtId="166" fontId="8" fillId="0" borderId="8" xfId="25" applyNumberFormat="1" applyFont="1" applyBorder="1" applyAlignment="1">
      <alignment vertical="center" wrapText="1"/>
    </xf>
    <xf numFmtId="164" fontId="8" fillId="0" borderId="8" xfId="16" applyFont="1" applyFill="1" applyBorder="1" applyAlignment="1">
      <alignment vertical="center"/>
    </xf>
    <xf numFmtId="0" fontId="8" fillId="0" borderId="8" xfId="25" applyFont="1" applyBorder="1"/>
    <xf numFmtId="166" fontId="8" fillId="0" borderId="8" xfId="27" applyNumberFormat="1" applyFont="1" applyFill="1" applyBorder="1" applyAlignment="1">
      <alignment vertical="center" wrapText="1"/>
    </xf>
    <xf numFmtId="0" fontId="8" fillId="0" borderId="8" xfId="28" applyFont="1" applyBorder="1" applyAlignment="1">
      <alignment vertical="center" wrapText="1"/>
    </xf>
    <xf numFmtId="0" fontId="8" fillId="0" borderId="8" xfId="24" applyFont="1" applyBorder="1" applyAlignment="1">
      <alignment vertical="center" wrapText="1"/>
    </xf>
    <xf numFmtId="0" fontId="8" fillId="0" borderId="8" xfId="28" applyFont="1" applyBorder="1"/>
    <xf numFmtId="0" fontId="8" fillId="0" borderId="8" xfId="28" applyFont="1" applyBorder="1" applyAlignment="1">
      <alignment wrapText="1"/>
    </xf>
    <xf numFmtId="170" fontId="8" fillId="0" borderId="8" xfId="28" applyNumberFormat="1" applyFont="1" applyBorder="1" applyAlignment="1">
      <alignment vertical="center" wrapText="1"/>
    </xf>
    <xf numFmtId="166" fontId="8" fillId="0" borderId="8" xfId="28" applyNumberFormat="1" applyFont="1" applyBorder="1" applyAlignment="1">
      <alignment vertical="center" wrapText="1"/>
    </xf>
    <xf numFmtId="164" fontId="8" fillId="0" borderId="8" xfId="16" applyFont="1" applyFill="1" applyBorder="1" applyAlignment="1">
      <alignment vertical="center" wrapText="1"/>
    </xf>
    <xf numFmtId="166" fontId="8" fillId="0" borderId="8" xfId="28" applyNumberFormat="1" applyFont="1" applyBorder="1"/>
    <xf numFmtId="14" fontId="8" fillId="0" borderId="8" xfId="28" applyNumberFormat="1" applyFont="1" applyBorder="1" applyAlignment="1">
      <alignment vertical="center" wrapText="1"/>
    </xf>
    <xf numFmtId="170" fontId="8" fillId="0" borderId="8" xfId="0" applyNumberFormat="1" applyFont="1" applyBorder="1" applyAlignment="1">
      <alignment vertical="center" wrapText="1"/>
    </xf>
    <xf numFmtId="166" fontId="8" fillId="0" borderId="8" xfId="0" applyNumberFormat="1" applyFont="1" applyBorder="1" applyAlignment="1">
      <alignment vertical="center" wrapText="1"/>
    </xf>
    <xf numFmtId="166" fontId="8" fillId="0" borderId="8" xfId="0" applyNumberFormat="1" applyFont="1" applyBorder="1"/>
    <xf numFmtId="14" fontId="8" fillId="0" borderId="8" xfId="0" applyNumberFormat="1" applyFont="1" applyBorder="1" applyAlignment="1">
      <alignment vertical="center" wrapText="1"/>
    </xf>
    <xf numFmtId="166" fontId="8" fillId="0" borderId="8" xfId="24" applyNumberFormat="1" applyFont="1" applyBorder="1" applyAlignment="1">
      <alignment vertical="center" wrapText="1"/>
    </xf>
    <xf numFmtId="0" fontId="8" fillId="0" borderId="8" xfId="6" applyNumberFormat="1" applyFont="1" applyBorder="1" applyAlignment="1" applyProtection="1">
      <alignment vertical="center" wrapText="1"/>
      <protection locked="0"/>
    </xf>
    <xf numFmtId="14" fontId="8" fillId="0" borderId="8" xfId="25" applyNumberFormat="1" applyFont="1" applyBorder="1" applyAlignment="1">
      <alignment vertical="center" wrapText="1"/>
    </xf>
    <xf numFmtId="167" fontId="8" fillId="0" borderId="8" xfId="25" applyNumberFormat="1" applyFont="1" applyBorder="1" applyAlignment="1">
      <alignment vertical="center" wrapText="1"/>
    </xf>
    <xf numFmtId="0" fontId="8" fillId="0" borderId="8" xfId="27" applyNumberFormat="1" applyFont="1" applyFill="1" applyBorder="1" applyAlignment="1">
      <alignment vertical="center" wrapText="1"/>
    </xf>
    <xf numFmtId="0" fontId="8" fillId="0" borderId="8" xfId="4" applyFont="1" applyBorder="1" applyAlignment="1">
      <alignment vertical="center"/>
    </xf>
    <xf numFmtId="167" fontId="8" fillId="0" borderId="8" xfId="25" quotePrefix="1" applyNumberFormat="1" applyFont="1" applyBorder="1" applyAlignment="1">
      <alignment vertical="center" wrapText="1"/>
    </xf>
    <xf numFmtId="0" fontId="8" fillId="0" borderId="8" xfId="25" applyFont="1" applyBorder="1" applyAlignment="1" applyProtection="1">
      <alignment vertical="center"/>
      <protection locked="0"/>
    </xf>
    <xf numFmtId="0" fontId="8" fillId="0" borderId="8" xfId="27" applyNumberFormat="1" applyFont="1" applyFill="1" applyBorder="1" applyAlignment="1">
      <alignment vertical="center"/>
    </xf>
    <xf numFmtId="49" fontId="8" fillId="0" borderId="8" xfId="25" applyNumberFormat="1" applyFont="1" applyBorder="1" applyAlignment="1">
      <alignment vertical="center" wrapText="1"/>
    </xf>
    <xf numFmtId="1" fontId="8" fillId="0" borderId="8" xfId="27" applyNumberFormat="1" applyFont="1" applyFill="1" applyBorder="1" applyAlignment="1">
      <alignment vertical="center" wrapText="1"/>
    </xf>
    <xf numFmtId="166" fontId="8" fillId="0" borderId="8" xfId="27" applyNumberFormat="1" applyFont="1" applyFill="1" applyBorder="1" applyAlignment="1">
      <alignment vertical="center"/>
    </xf>
    <xf numFmtId="14" fontId="8" fillId="0" borderId="8" xfId="25" quotePrefix="1" applyNumberFormat="1" applyFont="1" applyBorder="1" applyAlignment="1">
      <alignment vertical="center"/>
    </xf>
    <xf numFmtId="49" fontId="8" fillId="0" borderId="8" xfId="25" applyNumberFormat="1" applyFont="1" applyBorder="1" applyAlignment="1">
      <alignment vertical="center"/>
    </xf>
    <xf numFmtId="14" fontId="8" fillId="0" borderId="8" xfId="25" applyNumberFormat="1" applyFont="1" applyBorder="1"/>
    <xf numFmtId="0" fontId="8" fillId="0" borderId="8" xfId="25" applyFont="1" applyBorder="1" applyAlignment="1" applyProtection="1">
      <alignment vertical="center" wrapText="1"/>
      <protection locked="0"/>
    </xf>
    <xf numFmtId="14" fontId="8" fillId="0" borderId="8" xfId="25" applyNumberFormat="1" applyFont="1" applyBorder="1" applyAlignment="1" applyProtection="1">
      <alignment vertical="center"/>
      <protection locked="0"/>
    </xf>
    <xf numFmtId="0" fontId="8" fillId="0" borderId="8" xfId="4" applyFont="1" applyBorder="1" applyAlignment="1">
      <alignment wrapText="1"/>
    </xf>
    <xf numFmtId="0" fontId="8" fillId="0" borderId="8" xfId="25" applyFont="1" applyBorder="1" applyAlignment="1">
      <alignment wrapText="1"/>
    </xf>
    <xf numFmtId="14" fontId="8" fillId="0" borderId="8" xfId="25" quotePrefix="1" applyNumberFormat="1" applyFont="1" applyBorder="1"/>
    <xf numFmtId="14" fontId="8" fillId="0" borderId="8" xfId="2" applyNumberFormat="1" applyFont="1" applyBorder="1" applyAlignment="1" applyProtection="1">
      <alignment vertical="center"/>
      <protection locked="0"/>
    </xf>
    <xf numFmtId="166" fontId="8" fillId="0" borderId="8" xfId="25" applyNumberFormat="1" applyFont="1" applyBorder="1" applyAlignment="1">
      <alignment vertical="center"/>
    </xf>
    <xf numFmtId="0" fontId="8" fillId="0" borderId="8" xfId="0" applyFont="1" applyBorder="1" applyAlignment="1">
      <alignment vertical="center"/>
    </xf>
    <xf numFmtId="167" fontId="8" fillId="0" borderId="8" xfId="0" quotePrefix="1" applyNumberFormat="1" applyFont="1" applyBorder="1" applyAlignment="1">
      <alignment vertical="center" wrapText="1"/>
    </xf>
    <xf numFmtId="166" fontId="8" fillId="0" borderId="8" xfId="1" applyNumberFormat="1" applyFont="1" applyFill="1" applyBorder="1" applyAlignment="1">
      <alignment vertical="center" wrapText="1"/>
    </xf>
    <xf numFmtId="0" fontId="8" fillId="0" borderId="8" xfId="1" applyNumberFormat="1" applyFont="1" applyFill="1" applyBorder="1" applyAlignment="1">
      <alignment vertical="center" wrapText="1"/>
    </xf>
    <xf numFmtId="0" fontId="8" fillId="0" borderId="8" xfId="0" applyFont="1" applyBorder="1" applyAlignment="1">
      <alignment vertical="top" wrapText="1"/>
    </xf>
    <xf numFmtId="14" fontId="8" fillId="0" borderId="8" xfId="0" applyNumberFormat="1" applyFont="1" applyBorder="1" applyAlignment="1">
      <alignment vertical="top" wrapText="1"/>
    </xf>
    <xf numFmtId="167" fontId="8" fillId="0" borderId="8" xfId="0" applyNumberFormat="1" applyFont="1" applyBorder="1" applyAlignment="1">
      <alignment vertical="top" wrapText="1"/>
    </xf>
    <xf numFmtId="166" fontId="8" fillId="0" borderId="8" xfId="1" applyNumberFormat="1" applyFont="1" applyFill="1" applyBorder="1" applyAlignment="1">
      <alignment vertical="top" wrapText="1"/>
    </xf>
    <xf numFmtId="0" fontId="8" fillId="0" borderId="8" xfId="1" applyNumberFormat="1" applyFont="1" applyFill="1" applyBorder="1" applyAlignment="1">
      <alignment vertical="top" wrapText="1"/>
    </xf>
    <xf numFmtId="164" fontId="8" fillId="0" borderId="8" xfId="16" applyFont="1" applyFill="1" applyBorder="1" applyAlignment="1">
      <alignment vertical="top" wrapText="1"/>
    </xf>
    <xf numFmtId="167" fontId="8" fillId="0" borderId="8" xfId="0" applyNumberFormat="1" applyFont="1" applyBorder="1" applyAlignment="1">
      <alignment vertical="center" wrapText="1"/>
    </xf>
    <xf numFmtId="0" fontId="69" fillId="0" borderId="8" xfId="0" applyFont="1" applyBorder="1"/>
    <xf numFmtId="0" fontId="8" fillId="0" borderId="4" xfId="0" applyFont="1" applyBorder="1" applyAlignment="1">
      <alignment vertical="center"/>
    </xf>
    <xf numFmtId="166" fontId="8" fillId="0" borderId="4" xfId="0" applyNumberFormat="1" applyFont="1" applyBorder="1" applyAlignment="1">
      <alignment vertical="center" wrapText="1"/>
    </xf>
    <xf numFmtId="0" fontId="8" fillId="0" borderId="0" xfId="0" applyFont="1" applyAlignment="1">
      <alignment vertical="center"/>
    </xf>
    <xf numFmtId="0" fontId="69" fillId="0" borderId="4" xfId="0" applyFont="1" applyBorder="1"/>
    <xf numFmtId="0" fontId="70" fillId="0" borderId="4" xfId="0" applyFont="1" applyBorder="1"/>
    <xf numFmtId="0" fontId="8" fillId="0" borderId="4" xfId="0" applyFont="1" applyBorder="1" applyAlignment="1">
      <alignment vertical="top" wrapText="1"/>
    </xf>
    <xf numFmtId="14" fontId="8" fillId="0" borderId="4" xfId="0" applyNumberFormat="1" applyFont="1" applyBorder="1" applyAlignment="1">
      <alignment vertical="top" wrapText="1"/>
    </xf>
    <xf numFmtId="167" fontId="8" fillId="0" borderId="4" xfId="0" applyNumberFormat="1" applyFont="1" applyBorder="1" applyAlignment="1">
      <alignment vertical="top" wrapText="1"/>
    </xf>
    <xf numFmtId="166" fontId="8" fillId="0" borderId="4" xfId="1" applyNumberFormat="1" applyFont="1" applyFill="1" applyBorder="1" applyAlignment="1">
      <alignment vertical="top" wrapText="1"/>
    </xf>
    <xf numFmtId="0" fontId="8" fillId="0" borderId="4" xfId="1" applyNumberFormat="1" applyFont="1" applyFill="1" applyBorder="1" applyAlignment="1">
      <alignment vertical="center" wrapText="1"/>
    </xf>
    <xf numFmtId="164" fontId="8" fillId="0" borderId="4" xfId="16" applyFont="1" applyFill="1" applyBorder="1" applyAlignment="1">
      <alignment vertical="top" wrapText="1"/>
    </xf>
    <xf numFmtId="167" fontId="8" fillId="0" borderId="4" xfId="0" quotePrefix="1" applyNumberFormat="1" applyFont="1" applyBorder="1" applyAlignment="1">
      <alignment vertical="center" wrapText="1"/>
    </xf>
    <xf numFmtId="166" fontId="8" fillId="0" borderId="4" xfId="1" applyNumberFormat="1" applyFont="1" applyFill="1" applyBorder="1" applyAlignment="1">
      <alignment vertical="center" wrapText="1"/>
    </xf>
    <xf numFmtId="167" fontId="8" fillId="0" borderId="4" xfId="0" applyNumberFormat="1" applyFont="1" applyBorder="1" applyAlignment="1">
      <alignment vertical="center" wrapText="1"/>
    </xf>
    <xf numFmtId="0" fontId="8" fillId="0" borderId="4" xfId="0" applyFont="1" applyBorder="1" applyAlignment="1">
      <alignment vertical="top"/>
    </xf>
    <xf numFmtId="0" fontId="8" fillId="0" borderId="4" xfId="1" applyNumberFormat="1" applyFont="1" applyFill="1" applyBorder="1" applyAlignment="1">
      <alignment vertical="top" wrapText="1"/>
    </xf>
    <xf numFmtId="0" fontId="8" fillId="0" borderId="4" xfId="0" applyFont="1" applyBorder="1" applyAlignment="1">
      <alignment wrapText="1"/>
    </xf>
    <xf numFmtId="0" fontId="8" fillId="0" borderId="4" xfId="0" applyFont="1" applyBorder="1"/>
    <xf numFmtId="0" fontId="8" fillId="0" borderId="5" xfId="0" applyFont="1" applyBorder="1"/>
    <xf numFmtId="170" fontId="8" fillId="0" borderId="4" xfId="0" applyNumberFormat="1" applyFont="1" applyBorder="1" applyAlignment="1">
      <alignment vertical="center" wrapText="1"/>
    </xf>
    <xf numFmtId="166" fontId="8" fillId="0" borderId="4" xfId="0" applyNumberFormat="1" applyFont="1" applyBorder="1"/>
    <xf numFmtId="170" fontId="8" fillId="0" borderId="4" xfId="0" applyNumberFormat="1" applyFont="1" applyBorder="1"/>
    <xf numFmtId="164" fontId="8" fillId="0" borderId="4" xfId="16" applyFont="1" applyFill="1" applyBorder="1" applyAlignment="1"/>
    <xf numFmtId="0" fontId="8" fillId="0" borderId="4" xfId="0" quotePrefix="1" applyFont="1" applyBorder="1"/>
    <xf numFmtId="164" fontId="8" fillId="0" borderId="4" xfId="16" applyFont="1" applyFill="1" applyBorder="1" applyAlignment="1">
      <alignment vertical="center"/>
    </xf>
    <xf numFmtId="0" fontId="8" fillId="0" borderId="10" xfId="0" applyFont="1" applyBorder="1"/>
    <xf numFmtId="14" fontId="8" fillId="0" borderId="4" xfId="0" applyNumberFormat="1" applyFont="1" applyBorder="1"/>
    <xf numFmtId="0" fontId="8" fillId="0" borderId="10" xfId="0" applyFont="1" applyBorder="1" applyAlignment="1">
      <alignment wrapText="1"/>
    </xf>
    <xf numFmtId="166" fontId="8" fillId="0" borderId="4" xfId="0" applyNumberFormat="1" applyFont="1" applyBorder="1" applyAlignment="1">
      <alignment wrapText="1"/>
    </xf>
    <xf numFmtId="171" fontId="8" fillId="0" borderId="4" xfId="0" applyNumberFormat="1" applyFont="1" applyBorder="1" applyAlignment="1">
      <alignment vertical="center" wrapText="1"/>
    </xf>
    <xf numFmtId="0" fontId="8" fillId="0" borderId="22" xfId="0" applyFont="1" applyBorder="1"/>
    <xf numFmtId="166" fontId="8" fillId="0" borderId="5" xfId="0" applyNumberFormat="1" applyFont="1" applyBorder="1"/>
    <xf numFmtId="164" fontId="8" fillId="0" borderId="5" xfId="16" applyFont="1" applyFill="1" applyBorder="1" applyAlignment="1"/>
    <xf numFmtId="175" fontId="8" fillId="0" borderId="4" xfId="0" applyNumberFormat="1" applyFont="1" applyBorder="1"/>
    <xf numFmtId="171" fontId="8" fillId="0" borderId="4" xfId="0" applyNumberFormat="1" applyFont="1" applyBorder="1"/>
    <xf numFmtId="0" fontId="8" fillId="0" borderId="12" xfId="0" applyFont="1" applyBorder="1"/>
    <xf numFmtId="0" fontId="68" fillId="0" borderId="13" xfId="0" applyFont="1" applyBorder="1"/>
    <xf numFmtId="0" fontId="8" fillId="0" borderId="0" xfId="0" applyFont="1"/>
    <xf numFmtId="0" fontId="8" fillId="0" borderId="6" xfId="0" applyFont="1" applyBorder="1"/>
    <xf numFmtId="166" fontId="8" fillId="0" borderId="5" xfId="0" applyNumberFormat="1" applyFont="1" applyBorder="1" applyAlignment="1">
      <alignment wrapText="1"/>
    </xf>
    <xf numFmtId="14" fontId="38" fillId="0" borderId="5" xfId="0" applyNumberFormat="1" applyFont="1" applyBorder="1"/>
    <xf numFmtId="0" fontId="0" fillId="0" borderId="0" xfId="0" applyAlignment="1">
      <alignment horizontal="left"/>
    </xf>
    <xf numFmtId="0" fontId="0" fillId="0" borderId="23" xfId="0" applyBorder="1"/>
    <xf numFmtId="166" fontId="73" fillId="16" borderId="23" xfId="1" applyNumberFormat="1" applyFont="1" applyFill="1" applyBorder="1"/>
    <xf numFmtId="166" fontId="11" fillId="0" borderId="23" xfId="1" applyNumberFormat="1" applyFont="1" applyBorder="1" applyAlignment="1">
      <alignment horizontal="left" indent="1"/>
    </xf>
    <xf numFmtId="166" fontId="11" fillId="0" borderId="23" xfId="1" applyNumberFormat="1" applyFont="1" applyBorder="1"/>
    <xf numFmtId="166" fontId="11" fillId="31" borderId="23" xfId="1" applyNumberFormat="1" applyFont="1" applyFill="1" applyBorder="1"/>
    <xf numFmtId="166" fontId="21" fillId="11" borderId="23" xfId="1" applyNumberFormat="1" applyFont="1" applyFill="1" applyBorder="1" applyAlignment="1">
      <alignment horizontal="left"/>
    </xf>
    <xf numFmtId="166" fontId="21" fillId="11" borderId="23" xfId="1" applyNumberFormat="1" applyFont="1" applyFill="1" applyBorder="1"/>
    <xf numFmtId="166" fontId="73" fillId="16" borderId="23" xfId="1" applyNumberFormat="1" applyFont="1" applyFill="1" applyBorder="1" applyAlignment="1">
      <alignment horizontal="left"/>
    </xf>
    <xf numFmtId="0" fontId="73" fillId="17" borderId="23" xfId="0" applyFont="1" applyFill="1" applyBorder="1"/>
    <xf numFmtId="9" fontId="11" fillId="11" borderId="23" xfId="23" applyFont="1" applyFill="1" applyBorder="1"/>
    <xf numFmtId="9" fontId="73" fillId="17" borderId="23" xfId="23" applyFont="1" applyFill="1" applyBorder="1"/>
    <xf numFmtId="9" fontId="0" fillId="0" borderId="0" xfId="23" applyFont="1"/>
    <xf numFmtId="9" fontId="11" fillId="0" borderId="23" xfId="23" applyFont="1" applyFill="1" applyBorder="1"/>
    <xf numFmtId="0" fontId="60" fillId="0" borderId="4" xfId="0" applyFont="1" applyBorder="1" applyAlignment="1">
      <alignment horizontal="left" wrapText="1" readingOrder="1"/>
    </xf>
    <xf numFmtId="0" fontId="60" fillId="0" borderId="4" xfId="0" applyFont="1" applyBorder="1" applyAlignment="1">
      <alignment horizontal="center" vertical="center" wrapText="1" readingOrder="1"/>
    </xf>
    <xf numFmtId="9" fontId="60" fillId="0" borderId="4" xfId="0" applyNumberFormat="1" applyFont="1" applyBorder="1" applyAlignment="1">
      <alignment horizontal="center" vertical="center" wrapText="1" readingOrder="1"/>
    </xf>
    <xf numFmtId="0" fontId="74" fillId="17" borderId="4" xfId="0" applyFont="1" applyFill="1" applyBorder="1" applyAlignment="1">
      <alignment horizontal="left" wrapText="1" readingOrder="1"/>
    </xf>
    <xf numFmtId="0" fontId="74" fillId="17" borderId="4" xfId="0" applyFont="1" applyFill="1" applyBorder="1" applyAlignment="1">
      <alignment horizontal="center" vertical="center" wrapText="1" readingOrder="1"/>
    </xf>
    <xf numFmtId="9" fontId="75" fillId="17" borderId="4" xfId="0" applyNumberFormat="1" applyFont="1" applyFill="1" applyBorder="1" applyAlignment="1">
      <alignment horizontal="center" vertical="center" wrapText="1" readingOrder="1"/>
    </xf>
    <xf numFmtId="166" fontId="11" fillId="2" borderId="23" xfId="1" applyNumberFormat="1" applyFont="1" applyFill="1" applyBorder="1" applyAlignment="1">
      <alignment horizontal="left" indent="1"/>
    </xf>
    <xf numFmtId="166" fontId="11" fillId="2" borderId="23" xfId="1" applyNumberFormat="1" applyFont="1" applyFill="1" applyBorder="1"/>
    <xf numFmtId="166" fontId="11" fillId="2" borderId="2" xfId="1" applyNumberFormat="1" applyFont="1" applyFill="1" applyBorder="1"/>
    <xf numFmtId="166" fontId="11" fillId="33" borderId="23" xfId="1" applyNumberFormat="1" applyFont="1" applyFill="1" applyBorder="1" applyAlignment="1">
      <alignment horizontal="left" indent="1"/>
    </xf>
    <xf numFmtId="166" fontId="11" fillId="33" borderId="23" xfId="1" applyNumberFormat="1" applyFont="1" applyFill="1" applyBorder="1"/>
    <xf numFmtId="0" fontId="0" fillId="33" borderId="0" xfId="0" applyFill="1"/>
    <xf numFmtId="9" fontId="11" fillId="2" borderId="24" xfId="23" applyFont="1" applyFill="1" applyBorder="1"/>
    <xf numFmtId="9" fontId="11" fillId="33" borderId="24" xfId="23" applyFont="1" applyFill="1" applyBorder="1"/>
    <xf numFmtId="0" fontId="0" fillId="2" borderId="23" xfId="0" applyFill="1" applyBorder="1"/>
    <xf numFmtId="0" fontId="0" fillId="33" borderId="23" xfId="0" applyFill="1" applyBorder="1"/>
    <xf numFmtId="0" fontId="73" fillId="17" borderId="8" xfId="0" applyFont="1" applyFill="1" applyBorder="1"/>
    <xf numFmtId="0" fontId="73" fillId="17" borderId="8" xfId="0" applyFont="1" applyFill="1" applyBorder="1" applyAlignment="1">
      <alignment wrapText="1"/>
    </xf>
    <xf numFmtId="167" fontId="73" fillId="17" borderId="8" xfId="0" applyNumberFormat="1" applyFont="1" applyFill="1" applyBorder="1"/>
    <xf numFmtId="164" fontId="73" fillId="17" borderId="8" xfId="16" applyFont="1" applyFill="1" applyBorder="1" applyAlignment="1"/>
    <xf numFmtId="166" fontId="73" fillId="17" borderId="8" xfId="1" applyNumberFormat="1" applyFont="1" applyFill="1" applyBorder="1" applyAlignment="1">
      <alignment wrapText="1"/>
    </xf>
    <xf numFmtId="0" fontId="8" fillId="0" borderId="24" xfId="0" applyFont="1" applyBorder="1"/>
    <xf numFmtId="0" fontId="8" fillId="0" borderId="21" xfId="0" applyFont="1" applyBorder="1" applyAlignment="1">
      <alignment vertical="center" wrapText="1"/>
    </xf>
    <xf numFmtId="0" fontId="8" fillId="0" borderId="21" xfId="0" applyFont="1" applyBorder="1" applyAlignment="1">
      <alignment wrapText="1"/>
    </xf>
    <xf numFmtId="170" fontId="8" fillId="0" borderId="21" xfId="0" applyNumberFormat="1" applyFont="1" applyBorder="1" applyAlignment="1">
      <alignment vertical="center" wrapText="1"/>
    </xf>
    <xf numFmtId="166" fontId="8" fillId="0" borderId="21" xfId="0" applyNumberFormat="1" applyFont="1" applyBorder="1" applyAlignment="1">
      <alignment vertical="center" wrapText="1"/>
    </xf>
    <xf numFmtId="0" fontId="8" fillId="0" borderId="21" xfId="0" applyFont="1" applyBorder="1"/>
    <xf numFmtId="164" fontId="8" fillId="0" borderId="21" xfId="16" applyFont="1" applyFill="1" applyBorder="1" applyAlignment="1">
      <alignment vertical="center" wrapText="1"/>
    </xf>
    <xf numFmtId="166" fontId="8" fillId="0" borderId="21" xfId="0" applyNumberFormat="1" applyFont="1" applyBorder="1"/>
    <xf numFmtId="0" fontId="8" fillId="0" borderId="23" xfId="0" applyFont="1" applyBorder="1" applyAlignment="1">
      <alignment vertical="center" wrapText="1"/>
    </xf>
    <xf numFmtId="0" fontId="8" fillId="0" borderId="23" xfId="0" applyFont="1" applyBorder="1" applyAlignment="1">
      <alignment horizontal="center" vertical="center" wrapText="1"/>
    </xf>
    <xf numFmtId="14" fontId="8" fillId="0" borderId="23" xfId="0" applyNumberFormat="1" applyFont="1" applyBorder="1" applyAlignment="1">
      <alignment vertical="center" wrapText="1"/>
    </xf>
    <xf numFmtId="167" fontId="8" fillId="0" borderId="23" xfId="0" applyNumberFormat="1" applyFont="1" applyBorder="1" applyAlignment="1">
      <alignment vertical="center" wrapText="1"/>
    </xf>
    <xf numFmtId="166" fontId="8" fillId="0" borderId="23" xfId="1" applyNumberFormat="1" applyFont="1" applyFill="1" applyBorder="1" applyAlignment="1">
      <alignment horizontal="right" vertical="center" wrapText="1"/>
    </xf>
    <xf numFmtId="0" fontId="8" fillId="0" borderId="23" xfId="1" applyNumberFormat="1" applyFont="1" applyFill="1" applyBorder="1" applyAlignment="1">
      <alignment vertical="center" wrapText="1"/>
    </xf>
    <xf numFmtId="164" fontId="8" fillId="0" borderId="23" xfId="16" applyFont="1" applyFill="1" applyBorder="1" applyAlignment="1">
      <alignment horizontal="right" vertical="center" wrapText="1"/>
    </xf>
    <xf numFmtId="166" fontId="8" fillId="0" borderId="23" xfId="1" applyNumberFormat="1" applyFont="1" applyFill="1" applyBorder="1" applyAlignment="1">
      <alignment vertical="center" wrapText="1"/>
    </xf>
    <xf numFmtId="0" fontId="73" fillId="34" borderId="23" xfId="0" applyFont="1" applyFill="1" applyBorder="1" applyAlignment="1">
      <alignment horizontal="center" vertical="center" wrapText="1"/>
    </xf>
    <xf numFmtId="166" fontId="71" fillId="34" borderId="23" xfId="1" applyNumberFormat="1" applyFont="1" applyFill="1" applyBorder="1" applyAlignment="1">
      <alignment horizontal="center" vertical="center" wrapText="1"/>
    </xf>
    <xf numFmtId="176" fontId="71" fillId="34" borderId="23" xfId="1" applyNumberFormat="1" applyFont="1" applyFill="1" applyBorder="1" applyAlignment="1">
      <alignment horizontal="center" vertical="center" wrapText="1"/>
    </xf>
    <xf numFmtId="0" fontId="12" fillId="0" borderId="23" xfId="0" applyFont="1" applyBorder="1"/>
    <xf numFmtId="166" fontId="12" fillId="0" borderId="23" xfId="1" applyNumberFormat="1" applyFont="1" applyBorder="1" applyAlignment="1">
      <alignment horizontal="center"/>
    </xf>
    <xf numFmtId="9" fontId="12" fillId="0" borderId="23" xfId="23" applyFont="1" applyBorder="1" applyAlignment="1">
      <alignment horizontal="center"/>
    </xf>
    <xf numFmtId="177" fontId="12" fillId="0" borderId="23" xfId="0" applyNumberFormat="1" applyFont="1" applyBorder="1" applyAlignment="1">
      <alignment horizontal="right"/>
    </xf>
    <xf numFmtId="166" fontId="76" fillId="17" borderId="23" xfId="0" applyNumberFormat="1" applyFont="1" applyFill="1" applyBorder="1"/>
    <xf numFmtId="0" fontId="44" fillId="4" borderId="23" xfId="25" applyFont="1" applyFill="1" applyBorder="1" applyAlignment="1">
      <alignment horizontal="left" vertical="center"/>
    </xf>
    <xf numFmtId="0" fontId="44" fillId="25" borderId="23" xfId="25" applyFont="1" applyFill="1" applyBorder="1" applyAlignment="1">
      <alignment horizontal="center" vertical="center" wrapText="1"/>
    </xf>
    <xf numFmtId="0" fontId="32" fillId="3" borderId="4" xfId="24" applyFont="1" applyFill="1" applyBorder="1" applyAlignment="1">
      <alignment horizontal="center" vertical="center"/>
    </xf>
    <xf numFmtId="0" fontId="32" fillId="3" borderId="4" xfId="24" applyFont="1" applyFill="1" applyBorder="1" applyAlignment="1">
      <alignment horizontal="center" vertical="center" wrapText="1"/>
    </xf>
    <xf numFmtId="0" fontId="32" fillId="0" borderId="4" xfId="24" applyFont="1" applyBorder="1" applyAlignment="1">
      <alignment horizontal="center"/>
    </xf>
    <xf numFmtId="166" fontId="73" fillId="16" borderId="23" xfId="1" applyNumberFormat="1" applyFont="1" applyFill="1" applyBorder="1" applyAlignment="1">
      <alignment horizontal="center"/>
    </xf>
    <xf numFmtId="0" fontId="72" fillId="17" borderId="23" xfId="0" applyFont="1" applyFill="1" applyBorder="1" applyAlignment="1">
      <alignment horizontal="center"/>
    </xf>
    <xf numFmtId="9" fontId="73" fillId="18" borderId="24" xfId="23" applyFont="1" applyFill="1" applyBorder="1" applyAlignment="1">
      <alignment horizontal="center" vertical="center" wrapText="1"/>
    </xf>
    <xf numFmtId="0" fontId="30" fillId="32" borderId="23" xfId="0" applyFont="1" applyFill="1" applyBorder="1" applyAlignment="1">
      <alignment horizontal="center" vertical="center"/>
    </xf>
    <xf numFmtId="0" fontId="76" fillId="17" borderId="23" xfId="0" applyFont="1" applyFill="1" applyBorder="1" applyAlignment="1">
      <alignment horizontal="center"/>
    </xf>
    <xf numFmtId="0" fontId="44" fillId="4" borderId="1" xfId="25" applyFont="1" applyFill="1" applyBorder="1" applyAlignment="1">
      <alignment horizontal="left" vertical="center" wrapText="1"/>
    </xf>
    <xf numFmtId="0" fontId="44" fillId="4" borderId="1" xfId="25" applyFont="1" applyFill="1" applyBorder="1" applyAlignment="1">
      <alignment horizontal="left" vertical="center"/>
    </xf>
    <xf numFmtId="0" fontId="44" fillId="25" borderId="1" xfId="25" applyFont="1" applyFill="1" applyBorder="1" applyAlignment="1">
      <alignment horizontal="left" vertical="center" wrapText="1"/>
    </xf>
    <xf numFmtId="0" fontId="44" fillId="26" borderId="1" xfId="25" applyFont="1" applyFill="1" applyBorder="1" applyAlignment="1">
      <alignment horizontal="left" vertical="center" wrapText="1"/>
    </xf>
    <xf numFmtId="0" fontId="44" fillId="27" borderId="1" xfId="25" applyFont="1" applyFill="1" applyBorder="1" applyAlignment="1">
      <alignment horizontal="left" vertical="center" wrapText="1"/>
    </xf>
    <xf numFmtId="0" fontId="44" fillId="28" borderId="1" xfId="25" applyFont="1" applyFill="1" applyBorder="1" applyAlignment="1">
      <alignment horizontal="left" vertical="center" wrapText="1"/>
    </xf>
    <xf numFmtId="0" fontId="34" fillId="19" borderId="12" xfId="24" applyFont="1" applyFill="1" applyBorder="1" applyAlignment="1">
      <alignment horizontal="left" vertical="center" wrapText="1"/>
    </xf>
    <xf numFmtId="0" fontId="35" fillId="0" borderId="13" xfId="24" applyFont="1" applyBorder="1"/>
    <xf numFmtId="0" fontId="35" fillId="0" borderId="5" xfId="24" applyFont="1" applyBorder="1"/>
    <xf numFmtId="0" fontId="34" fillId="15" borderId="12" xfId="24" applyFont="1" applyFill="1" applyBorder="1" applyAlignment="1">
      <alignment horizontal="left" vertical="center" wrapText="1"/>
    </xf>
    <xf numFmtId="0" fontId="34" fillId="20" borderId="12" xfId="24" applyFont="1" applyFill="1" applyBorder="1" applyAlignment="1">
      <alignment horizontal="left" vertical="center" wrapText="1"/>
    </xf>
    <xf numFmtId="0" fontId="34" fillId="21" borderId="12" xfId="24" applyFont="1" applyFill="1" applyBorder="1" applyAlignment="1">
      <alignment horizontal="left" vertical="center" wrapText="1"/>
    </xf>
    <xf numFmtId="0" fontId="34" fillId="22" borderId="12" xfId="24" applyFont="1" applyFill="1" applyBorder="1" applyAlignment="1">
      <alignment horizontal="left" vertical="center" wrapText="1"/>
    </xf>
    <xf numFmtId="0" fontId="55" fillId="19" borderId="12" xfId="28" applyFont="1" applyFill="1" applyBorder="1" applyAlignment="1">
      <alignment horizontal="center" vertical="center" wrapText="1"/>
    </xf>
    <xf numFmtId="0" fontId="56" fillId="0" borderId="13" xfId="28" applyFont="1" applyBorder="1"/>
    <xf numFmtId="0" fontId="56" fillId="0" borderId="5" xfId="28" applyFont="1" applyBorder="1"/>
    <xf numFmtId="0" fontId="55" fillId="15" borderId="12" xfId="28" applyFont="1" applyFill="1" applyBorder="1" applyAlignment="1">
      <alignment horizontal="center" vertical="center" wrapText="1"/>
    </xf>
    <xf numFmtId="0" fontId="55" fillId="20" borderId="12" xfId="28" applyFont="1" applyFill="1" applyBorder="1" applyAlignment="1">
      <alignment horizontal="left" vertical="center" wrapText="1"/>
    </xf>
    <xf numFmtId="0" fontId="55" fillId="21" borderId="12" xfId="28" applyFont="1" applyFill="1" applyBorder="1" applyAlignment="1">
      <alignment horizontal="left" vertical="center" wrapText="1"/>
    </xf>
    <xf numFmtId="0" fontId="55" fillId="22" borderId="12" xfId="28" applyFont="1" applyFill="1" applyBorder="1" applyAlignment="1">
      <alignment horizontal="left" vertical="center" wrapText="1"/>
    </xf>
  </cellXfs>
  <cellStyles count="67">
    <cellStyle name="Comma" xfId="1" builtinId="3"/>
    <cellStyle name="Comma [0]" xfId="16" builtinId="6"/>
    <cellStyle name="Comma [0] 2" xfId="26" xr:uid="{00000000-0005-0000-0000-000002000000}"/>
    <cellStyle name="Comma 1005" xfId="14" xr:uid="{00000000-0005-0000-0000-000003000000}"/>
    <cellStyle name="Comma 2" xfId="8" xr:uid="{00000000-0005-0000-0000-000004000000}"/>
    <cellStyle name="Comma 2 7" xfId="11" xr:uid="{00000000-0005-0000-0000-000005000000}"/>
    <cellStyle name="Comma 3" xfId="27" xr:uid="{00000000-0005-0000-0000-000006000000}"/>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 name="Normal 10" xfId="13" xr:uid="{00000000-0005-0000-0000-00002E000000}"/>
    <cellStyle name="Normal 1003" xfId="6" xr:uid="{00000000-0005-0000-0000-00002F000000}"/>
    <cellStyle name="Normal 18" xfId="5" xr:uid="{00000000-0005-0000-0000-000030000000}"/>
    <cellStyle name="Normal 2" xfId="3" xr:uid="{00000000-0005-0000-0000-000031000000}"/>
    <cellStyle name="Normal 2 2" xfId="22" xr:uid="{00000000-0005-0000-0000-000032000000}"/>
    <cellStyle name="Normal 2 2 3" xfId="4" xr:uid="{00000000-0005-0000-0000-000033000000}"/>
    <cellStyle name="Normal 2 3 2" xfId="20" xr:uid="{00000000-0005-0000-0000-000034000000}"/>
    <cellStyle name="Normal 2 7" xfId="2" xr:uid="{00000000-0005-0000-0000-000035000000}"/>
    <cellStyle name="Normal 3" xfId="7" xr:uid="{00000000-0005-0000-0000-000036000000}"/>
    <cellStyle name="Normal 3 6" xfId="10" xr:uid="{00000000-0005-0000-0000-000037000000}"/>
    <cellStyle name="Normal 4" xfId="15" xr:uid="{00000000-0005-0000-0000-000038000000}"/>
    <cellStyle name="Normal 4 2" xfId="17" xr:uid="{00000000-0005-0000-0000-000039000000}"/>
    <cellStyle name="Normal 4 3" xfId="18" xr:uid="{00000000-0005-0000-0000-00003A000000}"/>
    <cellStyle name="Normal 4 3 2" xfId="19" xr:uid="{00000000-0005-0000-0000-00003B000000}"/>
    <cellStyle name="Normal 5" xfId="21" xr:uid="{00000000-0005-0000-0000-00003C000000}"/>
    <cellStyle name="Normal 6" xfId="24" xr:uid="{00000000-0005-0000-0000-00003D000000}"/>
    <cellStyle name="Normal 7" xfId="25" xr:uid="{00000000-0005-0000-0000-00003E000000}"/>
    <cellStyle name="Normal 8" xfId="28" xr:uid="{00000000-0005-0000-0000-00003F000000}"/>
    <cellStyle name="Percent" xfId="23" builtinId="5"/>
    <cellStyle name="Percent 2" xfId="9" xr:uid="{00000000-0005-0000-0000-000041000000}"/>
    <cellStyle name="Percent 2 3" xfId="12" xr:uid="{00000000-0005-0000-0000-00004200000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0F0F0"/>
        </patternFill>
      </fill>
    </dxf>
    <dxf>
      <font>
        <color rgb="FF9C0006"/>
      </font>
      <fill>
        <patternFill>
          <bgColor rgb="FFFFC7CE"/>
        </patternFill>
      </fill>
    </dxf>
    <dxf>
      <fill>
        <patternFill>
          <bgColor rgb="FFF0F0F0"/>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3.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externalLink" Target="externalLinks/externalLink45.xml"/><Relationship Id="rId5" Type="http://schemas.openxmlformats.org/officeDocument/2006/relationships/worksheet" Target="worksheets/sheet5.xml"/><Relationship Id="rId61" Type="http://schemas.openxmlformats.org/officeDocument/2006/relationships/pivotCacheDefinition" Target="pivotCache/pivotCacheDefinition1.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externalLink" Target="externalLinks/externalLink46.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externalLink" Target="externalLinks/externalLink44.xml"/><Relationship Id="rId10" Type="http://schemas.openxmlformats.org/officeDocument/2006/relationships/worksheet" Target="worksheets/sheet10.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externalLink" Target="externalLinks/externalLink4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5.xml"/><Relationship Id="rId39" Type="http://schemas.openxmlformats.org/officeDocument/2006/relationships/externalLink" Target="externalLinks/externalLink2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Temporary%20Internet%20Files\Content.Outlook\VH6RLYQG\Base%2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3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20(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3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NGO&#770;%20QUY?N-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20(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trungnguyen\Documents\Zalo%20Received%20Files\TDT%20-C&#7852;P%20NH&#7852;T%20B&#193;O%20C&#193;O%20REFER%2023.6,2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20(3).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Users\trungnguyen\Documents\Zalo%20Received%20Files\%20(5)%20(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Admin\Desktop\B&#193;O%20C&#193;O%20DOANH%20S&#7888;%20B&#7842;O%20HI&#7874;M%20H&#192;NG%20NG&#192;Y%20_F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3.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2.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3.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4.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gocntb2\AppData\Roaming\Microsoft\Excel\Profit%20loss%20statement1%20(version%202).xlsb"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5.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6.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6.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3.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7.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8.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1.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8.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trungnguyen\Downloads\BA?O%20CA?O%20DOANH%20SO??%20BA?O%20HIE??M%20HA?NG%20NGA?Y%20_%20NGUYE??N%20HU??U%20THO?-2.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9.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5.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gvl02211\AppData\Local\Microsoft\Windows\INetCache\Content.Outlook\C5M704KG\REFER%20THA&#769;NG%2006.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GVL02204\AppData\Local\Microsoft\Windows\INetCache\Content.Outlook\GHUH8T0D\B&#193;O%20C&#193;O%20DOANH%20S&#7888;%20B&#7842;O%20HI&#7874;M%20H&#192;NG%20NG&#192;Y%20_FA%20(1).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gvl02211\AppData\Local\Microsoft\Windows\INetCache\Content.Outlook\C5M704KG\B&#193;O%20C&#193;O%20DOANH%20S&#7888;%20B&#7842;O%20HI&#7874;M%20H&#192;NG%20NG&#192;Y%20_FA%20-%20TH&#193;NG%206.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iemvn\AppData\Roaming\Microsoft\Excel\Bao%20cao%20kinh%20doanh_MK2%2008%20(versio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VL02204/AppData/Local/Microsoft/Windows/INetCache/Content.Outlook/GHUH8T0D/B&#193;O%20C&#193;O%20DOANH%20S&#7888;%20B&#7842;O%20HI&#7874;M%20H&#192;NG%20NG&#192;Y%20_FA%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1"/>
      <sheetName val="trinh 2007"/>
      <sheetName val="NHOM LOI "/>
      <sheetName val="cac thieu sot"/>
      <sheetName val="DSML"/>
    </sheetNames>
    <sheetDataSet>
      <sheetData sheetId="0"/>
      <sheetData sheetId="1">
        <row r="2">
          <cell r="A2" t="str">
            <v>Chuyên viên</v>
          </cell>
        </row>
        <row r="3">
          <cell r="A3" t="str">
            <v>Chuyên viên cao cấp</v>
          </cell>
        </row>
        <row r="4">
          <cell r="A4" t="str">
            <v>Chuyên viên chính</v>
          </cell>
        </row>
        <row r="5">
          <cell r="A5" t="str">
            <v>Cộng tác viên</v>
          </cell>
        </row>
        <row r="6">
          <cell r="A6" t="str">
            <v>Giám đốc</v>
          </cell>
        </row>
        <row r="7">
          <cell r="A7" t="str">
            <v>Giao dịch viên</v>
          </cell>
        </row>
        <row r="8">
          <cell r="A8" t="str">
            <v>Giao dịch viên kiêm quỹ</v>
          </cell>
        </row>
        <row r="9">
          <cell r="A9" t="str">
            <v>Giao dịch viên kiêm trực sảnh</v>
          </cell>
        </row>
        <row r="10">
          <cell r="A10" t="str">
            <v>Kiểm soát viên</v>
          </cell>
        </row>
        <row r="11">
          <cell r="A11" t="str">
            <v>Lễ tân</v>
          </cell>
        </row>
        <row r="12">
          <cell r="A12" t="str">
            <v>Nhân viên</v>
          </cell>
        </row>
        <row r="13">
          <cell r="A13" t="str">
            <v>Nhân viên kinh doanh</v>
          </cell>
        </row>
        <row r="14">
          <cell r="A14" t="str">
            <v>Nhân viên quỹ</v>
          </cell>
        </row>
        <row r="15">
          <cell r="A15" t="str">
            <v>Nhân viên trực sảnh</v>
          </cell>
        </row>
        <row r="16">
          <cell r="A16" t="str">
            <v>Phó giám đốc</v>
          </cell>
        </row>
        <row r="17">
          <cell r="A17" t="str">
            <v>Phó giám đốc phụ trách</v>
          </cell>
        </row>
        <row r="18">
          <cell r="A18" t="str">
            <v>Phó phòng</v>
          </cell>
        </row>
        <row r="19">
          <cell r="A19" t="str">
            <v>Phó phòng phụ trách</v>
          </cell>
        </row>
        <row r="20">
          <cell r="A20" t="str">
            <v>Thực tập sinh</v>
          </cell>
        </row>
        <row r="21">
          <cell r="A21" t="str">
            <v>Trợ lý kinh doanh</v>
          </cell>
        </row>
        <row r="22">
          <cell r="A22" t="str">
            <v>Trưởng bộ phận</v>
          </cell>
        </row>
        <row r="23">
          <cell r="A23" t="str">
            <v>Trưởng phòng</v>
          </cell>
        </row>
        <row r="24">
          <cell r="A24">
            <v>0</v>
          </cell>
        </row>
      </sheetData>
      <sheetData sheetId="2"/>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 val="DSML CHI TIET"/>
    </sheetNames>
    <sheetDataSet>
      <sheetData sheetId="0" refreshError="1"/>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HÁNG 4"/>
      <sheetName val="REFER THANG 5"/>
      <sheetName val="Sheet1"/>
      <sheetName val="DSML"/>
    </sheetNames>
    <sheetDataSet>
      <sheetData sheetId="0" refreshError="1"/>
      <sheetData sheetId="1" refreshError="1"/>
      <sheetData sheetId="2" refreshError="1"/>
      <sheetData sheetId="3"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 val="Cost of Sales"/>
      <sheetName val="Expenses"/>
      <sheetName val="Sheet2"/>
    </sheetNames>
    <sheetDataSet>
      <sheetData sheetId="0">
        <row r="2">
          <cell r="F2" t="str">
            <v>JAN</v>
          </cell>
          <cell r="G2">
            <v>2019</v>
          </cell>
        </row>
      </sheetData>
      <sheetData sheetId="1"/>
      <sheetData sheetId="2"/>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THÁNG 5"/>
      <sheetName val="THÁNG 6"/>
      <sheetName val="TỔNG HỢP T6"/>
      <sheetName val="DSML"/>
    </sheetNames>
    <sheetDataSet>
      <sheetData sheetId="0" refreshError="1"/>
      <sheetData sheetId="1" refreshError="1"/>
      <sheetData sheetId="2" refreshError="1"/>
      <sheetData sheetId="3" refreshError="1"/>
      <sheetData sheetId="4">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I209" t="str">
            <v>Trung tâm Khách hàng ưu tiên</v>
          </cell>
          <cell r="J209" t="str">
            <v>TT KHUT</v>
          </cell>
        </row>
        <row r="210">
          <cell r="E210">
            <v>9601</v>
          </cell>
          <cell r="F210">
            <v>0</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Trang tính1"/>
      <sheetName val="Sheet1"/>
      <sheetName val="DSML"/>
      <sheetName val="DSML CHI TIET"/>
    </sheetNames>
    <sheetDataSet>
      <sheetData sheetId="0"/>
      <sheetData sheetId="1" refreshError="1"/>
      <sheetData sheetId="2" refreshError="1"/>
      <sheetData sheetId="3">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row r="212">
          <cell r="E212">
            <v>9379</v>
          </cell>
          <cell r="F212" t="str">
            <v>DBBB</v>
          </cell>
          <cell r="G212" t="str">
            <v>KHU VỰC MIỀN BẮC</v>
          </cell>
          <cell r="H212" t="str">
            <v>KVMB)</v>
          </cell>
          <cell r="I212" t="str">
            <v>Chi Nhánh Bắc Ninh</v>
          </cell>
          <cell r="J212" t="str">
            <v>CN Bắc Ninh</v>
          </cell>
        </row>
      </sheetData>
      <sheetData sheetId="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Sheet1"/>
      <sheetName val="DSML"/>
      <sheetName val="DSML CHI TIET"/>
    </sheetNames>
    <sheetDataSet>
      <sheetData sheetId="0" refreshError="1"/>
      <sheetData sheetId="1" refreshError="1"/>
      <sheetData sheetId="2"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H209">
            <v>0</v>
          </cell>
          <cell r="I209" t="str">
            <v>Trung tâm Khách hàng ưu tiên</v>
          </cell>
          <cell r="J209" t="str">
            <v>TT KHUT</v>
          </cell>
        </row>
        <row r="210">
          <cell r="E210">
            <v>9601</v>
          </cell>
          <cell r="F210">
            <v>0</v>
          </cell>
          <cell r="G210" t="str">
            <v>TRUNG TÂM KHUT</v>
          </cell>
          <cell r="H210">
            <v>0</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 val="Sheet1"/>
      <sheetName val="DSML CHI TIET"/>
      <sheetName val="Học code"/>
      <sheetName val="RM-Daily"/>
      <sheetName val="TỔNG LINE"/>
      <sheetName val="HẢI PHÒNG"/>
      <sheetName val="TÔ HIỆU"/>
      <sheetName val="ĐIỆN BIÊN PHỦ"/>
      <sheetName val="HẢI AN"/>
      <sheetName val="TRẦN NGUYÊN HÃN"/>
      <sheetName val="HỒNG BÀNG"/>
      <sheetName val="QUẢNG NINH"/>
      <sheetName val="THÁI BÌNH"/>
      <sheetName val="HƯNG YÊN"/>
      <sheetName val="PHỐ HIẾN"/>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Dashboard"/>
      <sheetName val="Chi tiết Refer"/>
      <sheetName val=" Referral - Tổng hợp"/>
      <sheetName val="Sheet2"/>
      <sheetName val="Danh sách HĐ"/>
      <sheetName val="Kết quả Minishow-GP"/>
      <sheetName val="DS CN"/>
      <sheetName val="Revenues (Sales)"/>
    </sheetNames>
    <sheetDataSet>
      <sheetData sheetId="0">
        <row r="3">
          <cell r="B3" t="str">
            <v>Khách hàng vay</v>
          </cell>
        </row>
      </sheetData>
      <sheetData sheetId="1"/>
      <sheetData sheetId="2"/>
      <sheetData sheetId="3">
        <row r="3">
          <cell r="B3" t="str">
            <v>Khách hàng vay</v>
          </cell>
        </row>
        <row r="4">
          <cell r="B4" t="str">
            <v>Khách hàng tiết kiệm</v>
          </cell>
        </row>
        <row r="5">
          <cell r="B5" t="str">
            <v>Khách hàng vãng lai</v>
          </cell>
        </row>
        <row r="6">
          <cell r="B6" t="str">
            <v>Khác</v>
          </cell>
        </row>
      </sheetData>
      <sheetData sheetId="4">
        <row r="3">
          <cell r="B3" t="str">
            <v>Khách hàng vay</v>
          </cell>
        </row>
      </sheetData>
      <sheetData sheetId="5"/>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02.995047685188" createdVersion="8" refreshedVersion="8" minRefreshableVersion="3" recordCount="517" xr:uid="{640DDE93-56A7-4682-9DBA-80266ED2521C}">
  <cacheSource type="worksheet">
    <worksheetSource ref="A1:T1048576" sheet="BC REFER TVTC ( FA,SFA) t6"/>
  </cacheSource>
  <cacheFields count="20">
    <cacheField name="STT" numFmtId="0">
      <sharedItems containsString="0" containsBlank="1" containsNumber="1" containsInteger="1" minValue="1" maxValue="515"/>
    </cacheField>
    <cacheField name="MÃ ĐƠN VỊ" numFmtId="0">
      <sharedItems containsString="0" containsBlank="1" containsNumber="1" containsInteger="1" minValue="9332" maxValue="9600"/>
    </cacheField>
    <cacheField name="TÊN ĐƠN VỊ" numFmtId="0">
      <sharedItems containsBlank="1"/>
    </cacheField>
    <cacheField name="KHU VỰC" numFmtId="0">
      <sharedItems containsBlank="1" count="6">
        <s v="Khu vực Miền Trung"/>
        <s v="Khu vực Hà Nội"/>
        <s v="Khu vực Miền Bắc"/>
        <s v="TRUNG TÂM KHUT"/>
        <s v=""/>
        <m/>
      </sharedItems>
    </cacheField>
    <cacheField name="RM" numFmtId="0">
      <sharedItems containsBlank="1"/>
    </cacheField>
    <cacheField name="FA" numFmtId="0">
      <sharedItems containsBlank="1"/>
    </cacheField>
    <cacheField name="MÃ NV SALE (CIF)" numFmtId="0">
      <sharedItems containsBlank="1" containsMixedTypes="1" containsNumber="1" containsInteger="1" minValue="10006004" maxValue="103223252"/>
    </cacheField>
    <cacheField name="TÊN SALE" numFmtId="0">
      <sharedItems containsBlank="1"/>
    </cacheField>
    <cacheField name="CHỨC DANH" numFmtId="0">
      <sharedItems containsBlank="1"/>
    </cacheField>
    <cacheField name="TÊN KHÁCH HÀNG" numFmtId="0">
      <sharedItems containsBlank="1"/>
    </cacheField>
    <cacheField name="NGÀY SINH" numFmtId="0">
      <sharedItems containsDate="1" containsBlank="1" containsMixedTypes="1" minDate="1905-06-13T00:00:00" maxDate="1998-09-14T00:00:00"/>
    </cacheField>
    <cacheField name="NGÀY REFER" numFmtId="0">
      <sharedItems containsString="0" containsBlank="1" containsNumber="1" containsInteger="1" minValue="1" maxValue="23"/>
    </cacheField>
    <cacheField name="THÁNG REFER" numFmtId="0">
      <sharedItems containsString="0" containsBlank="1" containsNumber="1" containsInteger="1" minValue="6" maxValue="6"/>
    </cacheField>
    <cacheField name="PHÂN LOẠI KHÁCH HÀNG" numFmtId="0">
      <sharedItems containsBlank="1"/>
    </cacheField>
    <cacheField name="IP DỰ KIẾN" numFmtId="164">
      <sharedItems containsString="0" containsBlank="1" containsNumber="1" containsInteger="1" minValue="5000000" maxValue="150000000"/>
    </cacheField>
    <cacheField name="TÌNH TRẠNG" numFmtId="166">
      <sharedItems containsBlank="1" count="5">
        <s v="CẦN FOLLOW THÊM"/>
        <s v="aCHỐT DEAL (đã thu tiền)"/>
        <s v="TIỀM NĂNG CHỐT DEAL"/>
        <s v="TỪ CHỐI"/>
        <m/>
      </sharedItems>
    </cacheField>
    <cacheField name="KẾT QUẢ GẶP LẦN 1" numFmtId="0">
      <sharedItems containsBlank="1"/>
    </cacheField>
    <cacheField name="KẾT QUẢ GẶP LẦN 2" numFmtId="0">
      <sharedItems containsBlank="1"/>
    </cacheField>
    <cacheField name="KẾT QUẢ GẶP LẦN 3" numFmtId="0">
      <sharedItems containsBlank="1"/>
    </cacheField>
    <cacheField name="THỜI GIAN CHỐT DEAL DỰ KIẾ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n v="9355"/>
    <s v="CN Đà Nẵng"/>
    <x v="0"/>
    <s v="NGUYỄN DUY TRUNG"/>
    <s v="NGUYỄN THỊ THANH HƯƠNG"/>
    <n v="11115202"/>
    <s v="Trần Thảo Hạ Nguyên"/>
    <s v="RM/TL KHDN"/>
    <s v="Phạm Thị Hải Yến"/>
    <d v="1984-02-10T00:00:00"/>
    <n v="5"/>
    <n v="6"/>
    <s v="VAY"/>
    <n v="10000000"/>
    <x v="0"/>
    <s v="Chưa tham gia gói BH nào, quan tâm đến bảo vệ và tiết kiệm, đã gửi BMH cho KH."/>
    <m/>
    <m/>
    <m/>
  </r>
  <r>
    <n v="2"/>
    <n v="9355"/>
    <s v="CN Đà Nẵng"/>
    <x v="0"/>
    <s v="NGUYỄN DUY TRUNG"/>
    <s v="NGUYỄN THỊ THANH HƯƠNG"/>
    <n v="11023108"/>
    <s v="Hoàng Thị Xoan"/>
    <s v="GDV/KSV KHCN"/>
    <s v="Trương Thị Trang"/>
    <d v="1994-04-12T00:00:00"/>
    <n v="6"/>
    <n v="6"/>
    <s v="KHÁC"/>
    <n v="20000000"/>
    <x v="0"/>
    <s v="Đã liên hệ, sơ vấn cho KH, Kh đã tham gia 1 gói BH của Manulife, đang tư vấn để mở rộng thêm quyền lợi cho KH"/>
    <s v="KH từ chối khéo nghe tư vấn"/>
    <m/>
    <m/>
  </r>
  <r>
    <n v="3"/>
    <n v="9355"/>
    <s v="CN Đà Nẵng"/>
    <x v="0"/>
    <s v="NGUYỄN DUY TRUNG"/>
    <s v="NGUYỄN THỊ THANH HƯƠNG"/>
    <n v="11023108"/>
    <s v="Hoàng Thị Xoan"/>
    <s v="GDV/KSV KHCN"/>
    <s v="Trương Thị Trang"/>
    <d v="1994-04-12T00:00:00"/>
    <n v="7"/>
    <n v="6"/>
    <s v="KHÁC"/>
    <n v="15000000"/>
    <x v="0"/>
    <s v="Đã liên hệ, sơ vấn cho KH, Kh đã tham gia 1 gói BH của Manulife, đang tư vấn để mở rộng thêm quyền lợi cho KH"/>
    <s v="KH từ chối khéo nghe tư vấn"/>
    <m/>
    <m/>
  </r>
  <r>
    <n v="4"/>
    <n v="9355"/>
    <s v="CN Đà Nẵng"/>
    <x v="0"/>
    <s v="NGUYỄN DUY TRUNG"/>
    <s v="NGUYỄN THỊ THANH HƯƠNG"/>
    <n v="10761472"/>
    <s v="Nguyễn Hữu Quốc Thịnh"/>
    <s v="RM/TL KHCN"/>
    <s v="Lê Thảo Uyên"/>
    <d v="1992-09-17T00:00:00"/>
    <n v="8"/>
    <n v="6"/>
    <s v="KHÁC"/>
    <n v="10000000"/>
    <x v="0"/>
    <s v="KH đã có 2 gói BH tại Map và Gen, đang cân nhắc."/>
    <m/>
    <m/>
    <m/>
  </r>
  <r>
    <n v="5"/>
    <n v="9355"/>
    <s v="CN Đà Nẵng"/>
    <x v="0"/>
    <s v="NGUYỄN DUY TRUNG"/>
    <s v="NGUYỄN THỊ THANH HƯƠNG"/>
    <n v="11478705"/>
    <s v="Phạm Trường Bính"/>
    <s v="RM/TL KHCN"/>
    <s v="Anh Lộc"/>
    <m/>
    <n v="12"/>
    <n v="6"/>
    <s v="KHÁC"/>
    <n v="11000000"/>
    <x v="0"/>
    <s v="Đã kết bạn zalo, sơ vấn. KH từng làm nhân viên BH tại AIA hiện tại đang làm Mbbank"/>
    <m/>
    <m/>
    <m/>
  </r>
  <r>
    <n v="6"/>
    <n v="9355"/>
    <s v="CN Đà Nẵng"/>
    <x v="0"/>
    <s v="NGUYỄN DUY TRUNG"/>
    <s v="NGUYỄN THỊ THANH HƯƠNG"/>
    <n v="10041965"/>
    <s v="Lý Tú Bình"/>
    <s v="RM/TL KHCN"/>
    <s v="Trần Thị Nguyệt"/>
    <d v="1995-08-13T00:00:00"/>
    <n v="14"/>
    <n v="6"/>
    <s v="KHÁC"/>
    <n v="12000000"/>
    <x v="0"/>
    <s v="Đã kết bạn zalo, sơ vấn."/>
    <m/>
    <m/>
    <m/>
  </r>
  <r>
    <n v="7"/>
    <n v="9355"/>
    <s v="CN Đà Nẵng"/>
    <x v="0"/>
    <s v="NGUYỄN DUY TRUNG"/>
    <s v="NGUYỄN THỊ THANH HƯƠNG"/>
    <n v="10761472"/>
    <s v="Nguyễn Hữu Quốc Thịnh"/>
    <s v="RM/TL KHCN"/>
    <s v="Nguyễn Hoài Vinh"/>
    <d v="1993-01-01T00:00:00"/>
    <n v="15"/>
    <n v="6"/>
    <s v="KHÁC"/>
    <n v="12000004"/>
    <x v="0"/>
    <s v="Đã gửi BMH cho kháhc hàng,sơ vấn qua điện thoại, hẹn gặp trực tiếp"/>
    <m/>
    <m/>
    <m/>
  </r>
  <r>
    <n v="8"/>
    <n v="9355"/>
    <s v="CN Đà Nẵng"/>
    <x v="0"/>
    <s v="NGUYỄN DUY TRUNG"/>
    <s v="NGUYỄN THỊ THANH HƯƠNG"/>
    <n v="10958130"/>
    <s v="Lê Thục Ngân"/>
    <s v="RM/TL KHDN"/>
    <s v="Lê Hà Tuấn"/>
    <d v="1983-08-01T00:00:00"/>
    <n v="19"/>
    <n v="6"/>
    <s v="KHÁC"/>
    <n v="10000000"/>
    <x v="0"/>
    <s v="Đã liên hệ, gửi BMH cho Kh"/>
    <m/>
    <m/>
    <m/>
  </r>
  <r>
    <n v="9"/>
    <n v="9355"/>
    <s v="CN Đà Nẵng"/>
    <x v="0"/>
    <s v="NGUYỄN DUY TRUNG"/>
    <s v="NGUYỄN THỊ THANH HƯƠNG"/>
    <n v="10958130"/>
    <s v="Lê Thục Ngân"/>
    <s v="RM/TL KHDN"/>
    <s v="Nguyễn Quang Trung"/>
    <d v="1985-07-16T00:00:00"/>
    <n v="19"/>
    <n v="6"/>
    <s v="KHÁC"/>
    <n v="20000000"/>
    <x v="0"/>
    <s v="chị Trang banker (muốn tìm hiểu tham gia cho ck)"/>
    <m/>
    <m/>
    <m/>
  </r>
  <r>
    <n v="10"/>
    <n v="9355"/>
    <s v="CN Đà Nẵng"/>
    <x v="0"/>
    <s v="NGUYỄN DUY TRUNG"/>
    <s v="NGUYỄN THỊ THANH HƯƠNG"/>
    <n v="10041965"/>
    <s v="Lý Tú Bình"/>
    <s v="RM/TL KHCN"/>
    <s v="Đinh Hoàng Yến"/>
    <m/>
    <n v="20"/>
    <n v="6"/>
    <s v="KHÁC"/>
    <n v="12000000"/>
    <x v="0"/>
    <s v="Đã kết bạn zalo, sơ vấn."/>
    <m/>
    <m/>
    <m/>
  </r>
  <r>
    <n v="11"/>
    <n v="9355"/>
    <s v="CN Đà Nẵng"/>
    <x v="0"/>
    <s v="NGUYỄN DUY TRUNG"/>
    <s v="NGUYỄN THỊ THANH HƯƠNG"/>
    <n v="11438413"/>
    <s v="Phan Thị Thanh Thúy"/>
    <s v="RM/TL KHDN"/>
    <s v="Chị Phương"/>
    <m/>
    <n v="21"/>
    <n v="6"/>
    <s v="KHÁC"/>
    <n v="12000000"/>
    <x v="0"/>
    <s v="Đã liên hệ và sơ vấn KH"/>
    <m/>
    <m/>
    <m/>
  </r>
  <r>
    <n v="12"/>
    <n v="9355"/>
    <s v="CN Đà Nẵng"/>
    <x v="0"/>
    <s v="NGUYỄN DUY TRUNG"/>
    <s v="NGUYỄN THỊ THANH HƯƠNG"/>
    <n v="11438414"/>
    <s v="Phan Thị Thanh Thúy"/>
    <s v="RM/TL KHDN"/>
    <s v="Nguyễn Hoài Vinh"/>
    <m/>
    <n v="22"/>
    <n v="6"/>
    <s v="KHÁC"/>
    <n v="12000000"/>
    <x v="0"/>
    <s v="Đã liên hệ sơ vấn"/>
    <m/>
    <m/>
    <m/>
  </r>
  <r>
    <n v="13"/>
    <n v="9355"/>
    <s v="CN Đà Nẵng"/>
    <x v="0"/>
    <s v="NGUYỄN DUY TRUNG"/>
    <s v="NGUYỄN THỊ THANH HƯƠNG"/>
    <n v="11137691"/>
    <s v="Ngô Văn Vũ"/>
    <s v="RM/TL KHDN"/>
    <s v="anh Trực"/>
    <d v="1980-01-01T00:00:00"/>
    <n v="9"/>
    <n v="6"/>
    <s v="KHÁC"/>
    <n v="8019000"/>
    <x v="1"/>
    <s v="Đã kết bạn zalo, sơ vấn"/>
    <s v="KH CHỐT DEAL"/>
    <m/>
    <m/>
  </r>
  <r>
    <n v="14"/>
    <n v="9355"/>
    <s v="CN Đà Nẵng"/>
    <x v="0"/>
    <s v="NGUYỄN DUY TRUNG"/>
    <s v="NGUYỄN THỊ THANH HƯƠNG"/>
    <n v="11023701"/>
    <s v="Trần Thị Ngân"/>
    <s v="RM/TL KHDN"/>
    <s v="Chị Vy"/>
    <m/>
    <n v="20"/>
    <n v="6"/>
    <s v="KHÁC"/>
    <n v="12000000"/>
    <x v="1"/>
    <s v="Đã liên hệ KH, KH doanh nghiệp, muốn mua nửa năm (5-6tr/ nửa năm)"/>
    <s v="Đã chốt ngày 21/6"/>
    <m/>
    <m/>
  </r>
  <r>
    <n v="15"/>
    <n v="9355"/>
    <s v="CN Đà Nẵng"/>
    <x v="0"/>
    <s v="NGUYỄN DUY TRUNG"/>
    <s v="NGUYỄN THỊ THANH HƯƠNG"/>
    <n v="11023701"/>
    <s v="Trần Thị Ngân"/>
    <s v="RM/TL KHDN"/>
    <s v="Trần Thị Nga"/>
    <d v="1990-03-20T00:00:00"/>
    <n v="8"/>
    <n v="6"/>
    <s v="KHÁC"/>
    <n v="20000000"/>
    <x v="2"/>
    <s v="Đã liên hệ, đang sơ vấn cho KH, KH đã có 1 gói BH cho con. Đang tư vấn cho KH để tham gia cho 2 vợ chồng là người trụ cột."/>
    <m/>
    <m/>
    <m/>
  </r>
  <r>
    <n v="16"/>
    <n v="9355"/>
    <s v="CN Đà Nẵng"/>
    <x v="0"/>
    <s v="NGUYỄN DUY TRUNG"/>
    <s v="NGUYỄN THỊ THANH HƯƠNG"/>
    <n v="11405404"/>
    <s v="Hoàng Thị Dương Yến"/>
    <s v="GDV/KSV KHCN"/>
    <s v="Nguyễn Trịnh Thanh Tuấn"/>
    <d v="1992-02-18T00:00:00"/>
    <n v="2"/>
    <n v="6"/>
    <s v="KHÁC"/>
    <n v="70000000"/>
    <x v="3"/>
    <s v="KH làm lĩnh vực xây dựng, chưa tham gia BH. Đã kết bạn zalo, đã gửi BMH và tư vấn KH, KH đang xem chi tiết về các quyền lợi trong BMH"/>
    <m/>
    <m/>
    <m/>
  </r>
  <r>
    <n v="17"/>
    <n v="9355"/>
    <s v="CN Đà Nẵng"/>
    <x v="0"/>
    <s v="NGUYỄN DUY TRUNG"/>
    <s v="NGUYỄN THỊ THANH HƯƠNG"/>
    <n v="11092762"/>
    <s v="Lê Thị Thu Diệu"/>
    <s v="GDV/KSV KHCN"/>
    <s v="Mai Văn Thơ"/>
    <d v="1992-10-18T00:00:00"/>
    <n v="5"/>
    <n v="6"/>
    <s v="VAY"/>
    <n v="12000000"/>
    <x v="3"/>
    <s v="Đã kết bạn zalo, đang sơ vấn cho KH"/>
    <s v="KH từ chối khéo nghe tư vấn"/>
    <m/>
    <m/>
  </r>
  <r>
    <n v="18"/>
    <n v="9355"/>
    <s v="CN Đà Nẵng"/>
    <x v="0"/>
    <s v="NGUYỄN DUY TRUNG"/>
    <s v="NGUYỄN THỊ THANH HƯƠNG"/>
    <n v="10694630"/>
    <s v="Hồ Thị Thu Hà"/>
    <s v="GDV/KSV KHCN"/>
    <s v="Nguyễn Thanh Hoa"/>
    <d v="1996-04-26T00:00:00"/>
    <n v="6"/>
    <n v="6"/>
    <s v="KHÁC"/>
    <n v="20000000"/>
    <x v="3"/>
    <s v="Đã liên hệ KH và đang sơ vấn"/>
    <s v="KH chưa chuẩn bị thêm được tài chính"/>
    <m/>
    <m/>
  </r>
  <r>
    <n v="19"/>
    <n v="9355"/>
    <s v="CN Đà Nẵng"/>
    <x v="0"/>
    <s v="NGUYỄN DUY TRUNG"/>
    <s v="NGUYỄN THỊ THANH HƯƠNG"/>
    <n v="11092762"/>
    <s v="Lê Thị Thu Diệu"/>
    <s v="GDV/KSV KHCN"/>
    <s v="Trần Thị Diễm My"/>
    <d v="1997-06-09T00:00:00"/>
    <n v="6"/>
    <n v="6"/>
    <s v="KHÁC"/>
    <n v="20000000"/>
    <x v="3"/>
    <s v="Đã ib zalo KH, KH làm nhân viên Ngân hàng Viettin"/>
    <s v="KH chưa chuẩn bị thêm được tài chính"/>
    <m/>
    <m/>
  </r>
  <r>
    <n v="20"/>
    <n v="9355"/>
    <s v="CN Đà Nẵng"/>
    <x v="0"/>
    <s v="NGUYỄN DUY TRUNG"/>
    <s v="NGUYỄN THỊ THANH HƯƠNG"/>
    <n v="11023108"/>
    <s v="Hoàng Thị Xoan"/>
    <s v="GDV/KSV KHCN"/>
    <s v="Nguyễn Tiến Dương"/>
    <d v="1991-10-30T00:00:00"/>
    <n v="7"/>
    <n v="6"/>
    <s v="KHÁC"/>
    <n v="12000000"/>
    <x v="3"/>
    <s v="Đã liên hệ, đang sơ vấn cho KH "/>
    <s v="KH từ chối khéo nghe tư vấn"/>
    <m/>
    <m/>
  </r>
  <r>
    <n v="21"/>
    <n v="9355"/>
    <s v="CN Đà Nẵng"/>
    <x v="0"/>
    <s v="NGUYỄN DUY TRUNG"/>
    <s v="NGUYỄN THỊ THANH HƯƠNG"/>
    <n v="11092762"/>
    <s v="Lê Thị Thu Diệu"/>
    <s v="GDV/KSV KHCN"/>
    <s v="Lê Văn Minh Hiếu"/>
    <d v="1994-03-20T00:00:00"/>
    <n v="7"/>
    <n v="6"/>
    <s v="KHÁC"/>
    <n v="12000000"/>
    <x v="3"/>
    <s v="Đã liên hệ, đang sơ vấn cho KH "/>
    <s v="KH từ chối khéo nghe tư vấn"/>
    <m/>
    <m/>
  </r>
  <r>
    <n v="22"/>
    <n v="9355"/>
    <s v="CN Đà Nẵng"/>
    <x v="0"/>
    <s v="NGUYỄN DUY TRUNG"/>
    <s v="NGUYỄN THỊ THANH HƯƠNG"/>
    <n v="11092762"/>
    <s v="Lê Thị Thu Diệu"/>
    <s v="GDV/KSV KHCN"/>
    <s v="Trần Ly Na"/>
    <d v="2000-04-08T00:00:00"/>
    <n v="8"/>
    <n v="6"/>
    <s v="KHÁC"/>
    <n v="10000000"/>
    <x v="3"/>
    <s v="Đã liên hệ, đang sơ vấn cho KH "/>
    <m/>
    <m/>
    <m/>
  </r>
  <r>
    <n v="23"/>
    <n v="9355"/>
    <s v="CN Đà Nẵng"/>
    <x v="0"/>
    <s v="NGUYỄN DUY TRUNG"/>
    <s v="NGUYỄN THỊ THANH HƯƠNG"/>
    <n v="11405404"/>
    <s v="Hoàng Thị Dương Yến"/>
    <s v="GDV/KSV KHCN"/>
    <s v="Trần Quang Hiếu"/>
    <d v="1994-10-25T00:00:00"/>
    <n v="8"/>
    <n v="6"/>
    <s v="KHÁC"/>
    <n v="10000000"/>
    <x v="3"/>
    <s v="Đã liên hệ, đang sơ vấn cho KH "/>
    <m/>
    <m/>
    <m/>
  </r>
  <r>
    <n v="24"/>
    <n v="9355"/>
    <s v="CN Đà Nẵng"/>
    <x v="0"/>
    <s v="NGUYỄN DUY TRUNG"/>
    <s v="NGUYỄN THỊ THANH HƯƠNG"/>
    <n v="10041965"/>
    <s v="Lý Tú Bình"/>
    <s v="RM/TL KHCN"/>
    <s v="Nguyễn Thị Bích Phượng"/>
    <m/>
    <n v="12"/>
    <n v="6"/>
    <s v="KHÁC"/>
    <n v="12000000"/>
    <x v="3"/>
    <s v="Đã kết bạn zalo, sơ vấn."/>
    <m/>
    <m/>
    <m/>
  </r>
  <r>
    <n v="25"/>
    <n v="9355"/>
    <s v="CN Đà Nẵng"/>
    <x v="0"/>
    <s v="NGUYỄN DUY TRUNG"/>
    <s v="NGUYỄN THỊ THANH HƯƠNG"/>
    <n v="10011451"/>
    <s v="Nguyễn Ái Thành"/>
    <s v="RM/TL KHCN"/>
    <s v="Phan Anh Quốc"/>
    <m/>
    <n v="12"/>
    <n v="6"/>
    <s v="VAY"/>
    <n v="12000000"/>
    <x v="3"/>
    <s v="Đã liên hệ, gửi BMH"/>
    <m/>
    <m/>
    <m/>
  </r>
  <r>
    <n v="26"/>
    <n v="9355"/>
    <s v="CN Đà Nẵng"/>
    <x v="0"/>
    <s v="NGUYỄN DUY TRUNG"/>
    <s v="NGUYỄN THỊ THANH HƯƠNG"/>
    <n v="10958130"/>
    <s v="Lê Thục Ngân"/>
    <s v="RM/TL KHDN"/>
    <s v="anh Huy"/>
    <m/>
    <n v="12"/>
    <n v="6"/>
    <s v="KHÁC"/>
    <n v="11000000"/>
    <x v="3"/>
    <s v="Đã liên hệ, sơ vấn cho KH."/>
    <m/>
    <m/>
    <m/>
  </r>
  <r>
    <n v="27"/>
    <n v="9355"/>
    <s v="CN Đà Nẵng"/>
    <x v="0"/>
    <s v="NGUYỄN DUY TRUNG"/>
    <s v="NGUYỄN THỊ THANH HƯƠNG"/>
    <n v="11092762"/>
    <s v="Lê Thị Thu Diệu"/>
    <s v="TP/PP DVKH"/>
    <s v="Lê Thị Duyên"/>
    <d v="1984-12-22T00:00:00"/>
    <n v="13"/>
    <n v="6"/>
    <s v="KHÁC"/>
    <n v="12000000"/>
    <x v="3"/>
    <s v="Đã liên hệ, đang sơ vấn cho KH "/>
    <m/>
    <m/>
    <m/>
  </r>
  <r>
    <n v="28"/>
    <n v="9355"/>
    <s v="CN Đà Nẵng"/>
    <x v="0"/>
    <s v="NGUYỄN DUY TRUNG"/>
    <s v="NGUYỄN THỊ THANH HƯƠNG"/>
    <n v="11023108"/>
    <s v="Hoàng Thị Xoan"/>
    <s v="TP/PP DVKH"/>
    <s v="Đặng Thị Ánh"/>
    <d v="1993-01-01T00:00:00"/>
    <n v="13"/>
    <n v="6"/>
    <s v="KHÁC"/>
    <n v="12000000"/>
    <x v="3"/>
    <s v="Đã kết bạn zalo, đang sơ vấn cho KH "/>
    <m/>
    <m/>
    <m/>
  </r>
  <r>
    <n v="29"/>
    <n v="9355"/>
    <s v="CN Đà Nẵng"/>
    <x v="0"/>
    <s v="NGUYỄN DUY TRUNG"/>
    <s v="NGUYỄN THỊ THANH HƯƠNG"/>
    <n v="11438413"/>
    <s v="Phan Thị Thanh Thúy"/>
    <s v="RM/TL KHDN"/>
    <s v="chị Đào"/>
    <d v="1995-07-18T00:00:00"/>
    <n v="14"/>
    <n v="6"/>
    <s v="KHÁC"/>
    <n v="12000000"/>
    <x v="3"/>
    <s v="Đã liên hệ, sơ vấn cho KH, KH làm banker và đã tham gia Bảo hiểm."/>
    <m/>
    <m/>
    <m/>
  </r>
  <r>
    <n v="30"/>
    <n v="9367"/>
    <s v="CN Đông Ba"/>
    <x v="0"/>
    <s v="NGUYỄN DUY TRUNG"/>
    <s v="NGUYỄN THỊ THUỲ"/>
    <n v="10838924"/>
    <s v="HOÀNG THỊ MINH THƯ"/>
    <s v="GDV/KSV KHCN"/>
    <s v="LÊ THỊ DẦN"/>
    <d v="1975-01-11T00:00:00"/>
    <n v="12"/>
    <n v="6"/>
    <s v="HUY ĐỘNG"/>
    <n v="20000000"/>
    <x v="0"/>
    <s v="Tư vấn BMH, khách tích cực. Cần chăm sóc thêm"/>
    <m/>
    <m/>
    <m/>
  </r>
  <r>
    <n v="31"/>
    <n v="9367"/>
    <s v="CN Đông Ba"/>
    <x v="0"/>
    <s v="NGUYỄN DUY TRUNG"/>
    <s v="NGUYỄN THỊ THUỲ"/>
    <n v="10109018"/>
    <s v="LÊ THỊ THU HẰNG"/>
    <s v="GDV/KSV KHCN"/>
    <s v="TỐNG PHƯỚC TÍCH"/>
    <d v="1974-01-12T00:00:00"/>
    <n v="19"/>
    <n v="6"/>
    <s v="HUY ĐỘNG"/>
    <n v="20000000"/>
    <x v="0"/>
    <s v="Đã nghe tư vấn bảng minh họa. Khách bị tiểu đường, cần cân nhắc thêm"/>
    <m/>
    <m/>
    <m/>
  </r>
  <r>
    <n v="32"/>
    <n v="9367"/>
    <s v="CN Đông Ba"/>
    <x v="0"/>
    <s v="NGUYỄN DUY TRUNG"/>
    <s v="NGUYỄN THỊ THUỲ"/>
    <m/>
    <s v="LÊ THỊ THU HẰNG"/>
    <s v="GDV/KSV KHCN"/>
    <s v="NGUYỄN NGỌC HOÀNG"/>
    <d v="1994-10-06T00:00:00"/>
    <n v="6"/>
    <n v="6"/>
    <s v="HUY ĐỘNG"/>
    <n v="13761000"/>
    <x v="1"/>
    <s v="Chốt deal, khách hàng đã nghe tư vấn kĩ về quyền lợi của sản phẩm"/>
    <s v="KH từ chối khéo nghe tư vấn"/>
    <m/>
    <m/>
  </r>
  <r>
    <n v="33"/>
    <n v="9367"/>
    <s v="CN Đông Ba"/>
    <x v="0"/>
    <s v="NGUYỄN DUY TRUNG"/>
    <s v="NGUYỄN THỊ THUỲ"/>
    <n v="11410698"/>
    <s v="VÕ THỊ THANH NHÀN"/>
    <s v="GDV/KSV KHCN"/>
    <s v="NGÔ THỊ BÍCH"/>
    <d v="1998-05-05T00:00:00"/>
    <n v="6"/>
    <n v="6"/>
    <s v="HUY ĐỘNG"/>
    <n v="12765000"/>
    <x v="1"/>
    <s v="Chốt deal, khách hàng đã nghe tư vấn kĩ về quyền lợi của sản phẩm"/>
    <s v="Chốt deal thành công"/>
    <m/>
    <m/>
  </r>
  <r>
    <n v="34"/>
    <n v="9367"/>
    <s v="CN Đông Ba"/>
    <x v="0"/>
    <s v="NGUYỄN DUY TRUNG"/>
    <s v="NGUYỄN THỊ THUỲ"/>
    <n v="11141765"/>
    <s v="PHẠM LÊ ANH THƠ"/>
    <s v="GDV/KSV KHCN"/>
    <s v="ĐINH THỊ QUỲNH CHÂU"/>
    <m/>
    <n v="12"/>
    <n v="6"/>
    <s v="HUY ĐỘNG"/>
    <n v="15200000"/>
    <x v="1"/>
    <s v="Chốt deal, khách hàng đã nghe tư vấn kĩ về quyền lợi của sản phẩm"/>
    <s v="Chốt deal thành công"/>
    <m/>
    <m/>
  </r>
  <r>
    <n v="35"/>
    <n v="9367"/>
    <s v="CN Đông Ba"/>
    <x v="0"/>
    <s v="NGUYỄN DUY TRUNG"/>
    <s v="NGUYỄN THỊ THUỲ"/>
    <n v="10838924"/>
    <s v="HOÀNG THỊ MINH THƯ"/>
    <s v="GDV/KSV KHCN"/>
    <s v="NGUYỄN THỊ THU HÀ"/>
    <d v="1976-08-14T00:00:00"/>
    <n v="19"/>
    <n v="6"/>
    <s v="HUY ĐỘNG"/>
    <n v="20000000"/>
    <x v="2"/>
    <s v="Hỏi ý kiến chồng, đã tư vấn BMH, suy nghĩ  thêm, chăm sóc thêm"/>
    <m/>
    <m/>
    <m/>
  </r>
  <r>
    <n v="36"/>
    <n v="9360"/>
    <s v="CN Hòa Xuân"/>
    <x v="0"/>
    <s v="NGUYỄN DUY TRUNG"/>
    <s v="NGÔ THỊ THU"/>
    <n v="10034813"/>
    <s v="PHAN THỊ BÊ"/>
    <s v="GDV/KSV KHCN"/>
    <s v="Nguyễn Thị Thanh Trúc"/>
    <m/>
    <n v="2"/>
    <n v="6"/>
    <s v="HUY ĐỘNG"/>
    <n v="20000000"/>
    <x v="0"/>
    <s v="kh đang gửi trên 500tr,  đã có gia đình,con đều đã lớn, thích tập yoga, đã sử dụng bảo hiểm nhân thọ"/>
    <m/>
    <m/>
    <m/>
  </r>
  <r>
    <n v="37"/>
    <n v="9360"/>
    <s v="CN Hòa Xuân"/>
    <x v="0"/>
    <s v="NGUYỄN DUY TRUNG"/>
    <s v="NGÔ THỊ THU"/>
    <n v="11405010"/>
    <s v="LÊ TẤN BIÊN"/>
    <s v="RM/TL KHCN"/>
    <s v="HUỲNH KIM HƯNG"/>
    <d v="1993-12-22T00:00:00"/>
    <n v="8"/>
    <n v="6"/>
    <s v="VAY"/>
    <n v="10086000"/>
    <x v="1"/>
    <s v="Đã liên hệ KH qua điện thoại."/>
    <s v="KH CHỐT DEAL"/>
    <m/>
    <m/>
  </r>
  <r>
    <n v="38"/>
    <n v="9360"/>
    <s v="CN Hòa Xuân"/>
    <x v="0"/>
    <s v="NGUYỄN DUY TRUNG"/>
    <s v="NGÔ THỊ THU"/>
    <n v="10034813"/>
    <s v="PHAN THỊ BÊ"/>
    <s v="GDV/KSV KHCN"/>
    <s v="Nguyễn Tấn Ngọc"/>
    <m/>
    <n v="2"/>
    <n v="6"/>
    <s v="HUY ĐỘNG"/>
    <n v="20000000"/>
    <x v="3"/>
    <s v="kh gửi trên 1 tỷ,làm giáo viên dạy vật lý, đang độc thân, rất tiết kiệm"/>
    <m/>
    <m/>
    <m/>
  </r>
  <r>
    <n v="39"/>
    <n v="9360"/>
    <s v="CN Hòa Xuân"/>
    <x v="0"/>
    <s v="NGUYỄN DUY TRUNG"/>
    <s v="NGÔ THỊ THU"/>
    <n v="10034813"/>
    <s v="PHAN THỊ BÊ"/>
    <s v="GDV/KSV KHCN"/>
    <s v="Nguyễn Thị Mai Khanh"/>
    <m/>
    <n v="2"/>
    <n v="6"/>
    <s v="HUY ĐỘNG"/>
    <n v="20000000"/>
    <x v="3"/>
    <s v="kh gửi trên 500tr, đã có gia đình, làm kế toán, đã từng mới mua bảo hiểm nhưng từ chối"/>
    <s v="Đã liên hệ KH qua điện thoại."/>
    <s v="KH từ chối khéo nghe tư vấn"/>
    <m/>
  </r>
  <r>
    <n v="40"/>
    <n v="9360"/>
    <s v="CN Hòa Xuân"/>
    <x v="0"/>
    <s v="NGUYỄN DUY TRUNG"/>
    <s v="NGÔ THỊ THU"/>
    <n v="11402041"/>
    <s v="Nguyễn Ngọc Phúc "/>
    <s v="RM/TL KHCN"/>
    <s v="Võ Thị Mỹ Thuận"/>
    <d v="2000-05-20T00:00:00"/>
    <n v="7"/>
    <n v="6"/>
    <s v="VAY"/>
    <n v="15000000"/>
    <x v="3"/>
    <s v="KH đồng ý nghe tư vấn qua BMH, cần tương tác thêm"/>
    <s v="KH từ chối khéo nghe tư vấn"/>
    <m/>
    <m/>
  </r>
  <r>
    <n v="41"/>
    <n v="9361"/>
    <s v="CN Ngô Quyền"/>
    <x v="0"/>
    <s v="NGUYỄN DUY TRUNG"/>
    <s v="NGUYỄN THỊ THANH HƯƠNG"/>
    <n v="10702626"/>
    <s v="Đoàn Ngọc Khánh Vân"/>
    <s v="RM/TL KHCN"/>
    <s v="Trương Thị Tuyết Sương"/>
    <d v="1984-12-22T00:00:00"/>
    <n v="15"/>
    <n v="6"/>
    <s v="KHÁC"/>
    <n v="12000003"/>
    <x v="0"/>
    <s v="Đã gửi BMH cho kháhc hàng,sơ vấn qua điện thoại, hẹn gặp trực tiếp"/>
    <s v="Gia đình không đồng ý"/>
    <m/>
    <m/>
  </r>
  <r>
    <n v="42"/>
    <n v="9361"/>
    <s v="CN Ngô Quyền"/>
    <x v="0"/>
    <s v="NGUYỄN DUY TRUNG"/>
    <s v="NGUYỄN THỊ THANH HƯƠNG"/>
    <n v="10047164"/>
    <s v="Đoàn Thanh Tùng"/>
    <s v="RM/TL KHCN"/>
    <s v="Trương Thị Tuyết Nương"/>
    <d v="1995-08-13T00:00:00"/>
    <n v="15"/>
    <n v="6"/>
    <s v="KHÁC"/>
    <n v="12000006"/>
    <x v="0"/>
    <s v="Đã gửi BMH cho kháhc hàng,sơ vấn qua điện thoại, hẹn gặp trực tiếp"/>
    <m/>
    <m/>
    <m/>
  </r>
  <r>
    <n v="43"/>
    <n v="9361"/>
    <s v="CN Ngô Quyền"/>
    <x v="0"/>
    <s v="NGUYỄN DUY TRUNG"/>
    <s v="NGUYỄN THỊ THANH HƯƠNG"/>
    <n v="11142498"/>
    <s v="Thái Vân Khánh"/>
    <s v="TP/PP DVKH"/>
    <s v="Anh Hải"/>
    <m/>
    <n v="22"/>
    <n v="6"/>
    <s v="KHÁC"/>
    <n v="12000000"/>
    <x v="0"/>
    <s v="Đã liên hệ, sơ vấn cho KH. Muốn tìm hiểu cho em trai."/>
    <m/>
    <m/>
    <m/>
  </r>
  <r>
    <n v="44"/>
    <n v="9361"/>
    <s v="CN Ngô Quyền"/>
    <x v="0"/>
    <s v="NGUYỄN DUY TRUNG"/>
    <s v="NGUYỄN THỊ THANH HƯƠNG"/>
    <n v="11142498"/>
    <s v="Thái Vân Khánh"/>
    <s v="TP/PP DVKH"/>
    <s v="Nguyễn Thanh Dương"/>
    <m/>
    <n v="22"/>
    <n v="6"/>
    <s v="KHÁC"/>
    <n v="12000000"/>
    <x v="0"/>
    <s v="Đã liên hệ, sơ vấn cho KH."/>
    <m/>
    <m/>
    <m/>
  </r>
  <r>
    <n v="45"/>
    <n v="9361"/>
    <s v="CN Ngô Quyền"/>
    <x v="0"/>
    <s v="NGUYỄN DUY TRUNG"/>
    <s v="NGUYỄN THỊ THANH HƯƠNG"/>
    <n v="11241027"/>
    <s v="Nguyễn Xuân Sơn Trà"/>
    <s v="RM/TL KHCN"/>
    <s v="Nguyễn Đắc Duy"/>
    <m/>
    <n v="22"/>
    <n v="6"/>
    <s v="KHÁC"/>
    <n v="12000000"/>
    <x v="0"/>
    <s v="Đã liên hệ, sơ vấn cho KH"/>
    <m/>
    <m/>
    <m/>
  </r>
  <r>
    <n v="46"/>
    <n v="9361"/>
    <s v="CN Ngô Quyền"/>
    <x v="0"/>
    <s v="NGUYỄN DUY TRUNG"/>
    <s v="NGUYỄN THỊ THANH HƯƠNG"/>
    <n v="10291014"/>
    <s v="Nguyễn Thị Ngọc Diễm"/>
    <s v="RM/TL KHCN"/>
    <s v="Nguyễn Thế Công Trọng"/>
    <m/>
    <n v="22"/>
    <n v="6"/>
    <s v="KHÁC"/>
    <n v="12000000"/>
    <x v="0"/>
    <s v="Đã liên hệ, sơ vấn KH"/>
    <m/>
    <m/>
    <m/>
  </r>
  <r>
    <n v="47"/>
    <n v="9361"/>
    <s v="CN Ngô Quyền"/>
    <x v="0"/>
    <s v="NGUYỄN DUY TRUNG"/>
    <s v="NGUYỄN THỊ THANH HƯƠNG"/>
    <n v="10291014"/>
    <s v="Nguyễn Thị Ngọc Diễm"/>
    <s v="RM/TL KHCN"/>
    <s v="Nguyễn Quốc Hùng"/>
    <m/>
    <n v="22"/>
    <n v="6"/>
    <s v="KHÁC"/>
    <n v="12000000"/>
    <x v="0"/>
    <s v="Đã liên hệ, sơ vấn KH"/>
    <m/>
    <m/>
    <m/>
  </r>
  <r>
    <n v="48"/>
    <n v="9361"/>
    <s v="CN Ngô Quyền"/>
    <x v="0"/>
    <s v="NGUYỄN DUY TRUNG"/>
    <s v="NGUYỄN THỊ THANH HƯƠNG"/>
    <n v="10702626"/>
    <s v="Đoàn Ngọc Khánh Vân"/>
    <s v="RM/TL KHCN"/>
    <s v="Lê Thị Hiền"/>
    <m/>
    <n v="22"/>
    <n v="6"/>
    <s v="KHÁC"/>
    <n v="12000000"/>
    <x v="0"/>
    <s v="Đã liên hệ, sơ vấn cho KH"/>
    <m/>
    <m/>
    <m/>
  </r>
  <r>
    <n v="49"/>
    <n v="9361"/>
    <s v="CN Ngô Quyền"/>
    <x v="0"/>
    <s v="NGUYỄN DUY TRUNG"/>
    <s v="NGUYỄN THỊ THANH HƯƠNG"/>
    <n v="10702626"/>
    <s v="Đoàn Ngọc Khánh Vân"/>
    <s v="RM/TL KHCN"/>
    <s v="Ngô Quang Long"/>
    <m/>
    <n v="22"/>
    <n v="6"/>
    <s v="KHÁC"/>
    <n v="12000000"/>
    <x v="0"/>
    <s v="Đã liên hệ, sơ vấn cho KH"/>
    <m/>
    <m/>
    <m/>
  </r>
  <r>
    <n v="50"/>
    <n v="9361"/>
    <s v="CN Ngô Quyền"/>
    <x v="0"/>
    <s v="NGUYỄN DUY TRUNG"/>
    <s v="NGUYỄN THỊ THANH HƯƠNG"/>
    <n v="10047164"/>
    <s v="Đoàn Thanh Tùng"/>
    <s v="RM/TL KHCN"/>
    <s v="Trần Đình Quang"/>
    <m/>
    <n v="22"/>
    <n v="6"/>
    <s v="KHÁC"/>
    <n v="12000000"/>
    <x v="0"/>
    <s v="Đã liên hệ, sơ vấn cho KH"/>
    <m/>
    <m/>
    <m/>
  </r>
  <r>
    <n v="51"/>
    <n v="9361"/>
    <s v="CN Ngô Quyền"/>
    <x v="0"/>
    <s v="NGUYỄN DUY TRUNG"/>
    <s v="NGUYỄN THỊ THANH HƯƠNG"/>
    <n v="10047164"/>
    <s v="Đoàn Thanh Tùng"/>
    <s v="RM/TL KHCN"/>
    <s v="Huỳnh Thái Anh Khoa"/>
    <m/>
    <n v="22"/>
    <n v="6"/>
    <s v="KHÁC"/>
    <n v="12000000"/>
    <x v="0"/>
    <s v="Đã liên hệ, sơ vấn cho KH"/>
    <m/>
    <m/>
    <m/>
  </r>
  <r>
    <n v="52"/>
    <n v="9361"/>
    <s v="CN Ngô Quyền"/>
    <x v="0"/>
    <s v="NGUYỄN DUY TRUNG"/>
    <s v="NGUYỄN THỊ THANH HƯƠNG"/>
    <n v="10702626"/>
    <s v="Đoàn Ngọc Khánh Vân"/>
    <s v="RM/TL KHCN"/>
    <s v="Đoàn Ngọc Khánh Vân"/>
    <m/>
    <n v="22"/>
    <n v="6"/>
    <s v="KHÁC"/>
    <n v="12000000"/>
    <x v="1"/>
    <s v="Đã tư vấn, đang tìm hiểu mua cho bản thân"/>
    <m/>
    <m/>
    <m/>
  </r>
  <r>
    <n v="53"/>
    <n v="9361"/>
    <s v="CN Ngô Quyền"/>
    <x v="0"/>
    <s v="NGUYỄN DUY TRUNG"/>
    <s v="NGUYỄN THỊ THANH HƯƠNG"/>
    <m/>
    <s v="Nguyễn Văn Xuân Trà"/>
    <s v="RM/TL KHCN"/>
    <s v="Nguyễn Thị Xuân Giang"/>
    <s v="27/5/1999"/>
    <n v="15"/>
    <n v="6"/>
    <s v="KHÁC"/>
    <n v="12000000"/>
    <x v="3"/>
    <s v="Đã gửi BMH cho kháhc hàng,sơ vấn qua điện thoại, hẹn gặp trực tiếp"/>
    <s v="KH từ chối khéo nghe tư vấn"/>
    <m/>
    <m/>
  </r>
  <r>
    <n v="54"/>
    <n v="9361"/>
    <s v="CN Ngô Quyền"/>
    <x v="0"/>
    <s v="NGUYỄN DUY TRUNG"/>
    <s v="NGUYỄN THỊ THANH HƯƠNG"/>
    <n v="11142498"/>
    <s v="Thái Vân Khánh"/>
    <s v="GDV/KSV KHCN"/>
    <s v="Nguyễn Thanh Vân"/>
    <s v="20/1/1974"/>
    <n v="15"/>
    <n v="6"/>
    <s v="KHÁC"/>
    <n v="12000001"/>
    <x v="3"/>
    <s v="Đã gửi BMH cho kháhc hàng,sơ vấn qua điện thoại, hẹn gặp trực tiếp"/>
    <m/>
    <m/>
    <m/>
  </r>
  <r>
    <n v="55"/>
    <n v="9361"/>
    <s v="CN Ngô Quyền"/>
    <x v="0"/>
    <s v="NGUYỄN DUY TRUNG"/>
    <s v="NGUYỄN THỊ THANH HƯƠNG"/>
    <n v="11142498"/>
    <s v="Thái Vân Khánh"/>
    <s v="GDV/KSV KHCN"/>
    <s v="Lê Quang Thanh"/>
    <d v="1979-06-08T00:00:00"/>
    <n v="15"/>
    <n v="6"/>
    <s v="KHÁC"/>
    <n v="12000002"/>
    <x v="3"/>
    <s v="Đã gửi BMH cho kháhc hàng,sơ vấn qua điện thoại, hẹn gặp trực tiếp"/>
    <m/>
    <m/>
    <m/>
  </r>
  <r>
    <n v="56"/>
    <n v="9357"/>
    <s v="CN Nguyễn Hữu Thọ"/>
    <x v="0"/>
    <s v="NGUYỄN DUY TRUNG"/>
    <s v="NGUYỄN THỊ HOÀNG PHƯƠNG"/>
    <n v="10012810"/>
    <s v="Hồ Thị Hoàng Hoa"/>
    <s v="GDV/KSV KHCN"/>
    <s v="Trần Kim Phượng"/>
    <m/>
    <n v="20"/>
    <n v="6"/>
    <s v="KHÁC"/>
    <n v="12000000"/>
    <x v="0"/>
    <s v="Đã kết bạn zalo, sơ vấn."/>
    <m/>
    <m/>
    <m/>
  </r>
  <r>
    <n v="57"/>
    <n v="9357"/>
    <s v="CN Nguyễn Hữu Thọ"/>
    <x v="0"/>
    <s v="NGUYỄN DUY TRUNG"/>
    <s v="NGUYỄN THỊ HOÀNG PHƯƠNG"/>
    <n v="10841463"/>
    <s v="Nguyễn Trung Hiếu"/>
    <s v="RM/TL KHCN"/>
    <s v="Nguyễn Trung Hiếu"/>
    <d v="1996-08-25T00:00:00"/>
    <n v="15"/>
    <n v="6"/>
    <s v="KHÁC"/>
    <n v="16104000"/>
    <x v="1"/>
    <s v="Chốt deal "/>
    <m/>
    <m/>
    <m/>
  </r>
  <r>
    <n v="58"/>
    <n v="9358"/>
    <s v="CN Nguyễn Văn Linh"/>
    <x v="0"/>
    <s v="NGUYỄN DUY TRUNG"/>
    <s v="NGÔ THỊ THU"/>
    <n v="10160489"/>
    <s v="Lê Thị Trang"/>
    <s v="GDV/KSV KHCN"/>
    <s v="PHAN THỊ NGỌC"/>
    <m/>
    <n v="20"/>
    <n v="6"/>
    <s v="HUY ĐỘNG"/>
    <n v="12000000"/>
    <x v="0"/>
    <s v="Sơ vấn KH tại quầy giao dịch, cần thời gian theo KH dài lâu."/>
    <m/>
    <m/>
    <m/>
  </r>
  <r>
    <n v="59"/>
    <n v="9358"/>
    <s v="CN Nguyễn Văn Linh"/>
    <x v="0"/>
    <s v="NGUYỄN DUY TRUNG"/>
    <s v="NGÔ THỊ THU"/>
    <n v="10160489"/>
    <s v="Lê Thị Trang"/>
    <s v="GDV/KSV KHCN"/>
    <s v="HỒ CẢNH PHONG"/>
    <m/>
    <n v="20"/>
    <n v="6"/>
    <s v="HUY ĐỘNG"/>
    <n v="15000000"/>
    <x v="2"/>
    <s v="Chạy BMH cho kh tham khảo"/>
    <m/>
    <m/>
    <m/>
  </r>
  <r>
    <n v="60"/>
    <n v="9368"/>
    <s v="CN Tây Lộc"/>
    <x v="0"/>
    <s v="NGUYỄN DUY TRUNG"/>
    <s v="ĐOÀN THỊ MINH NGUYỆT"/>
    <n v="10109416"/>
    <s v="Huỳnh Thị Minh Hiền"/>
    <s v="GDV/KSV KHCN"/>
    <s v="DƯƠNG VIẾT NGÂN TRANG"/>
    <m/>
    <n v="13"/>
    <n v="6"/>
    <s v="KHÁC"/>
    <n v="22000000"/>
    <x v="0"/>
    <s v="kh mới gặp lần đầu, đã tư vấn và đánh bảng minh họa, kh muốn tìm hiểu thêm"/>
    <m/>
    <m/>
    <m/>
  </r>
  <r>
    <n v="61"/>
    <n v="9368"/>
    <s v="CN Tây Lộc"/>
    <x v="0"/>
    <s v="NGUYỄN DUY TRUNG"/>
    <s v="ĐOÀN THỊ MINH NGUYỆT"/>
    <n v="11151864"/>
    <s v="Phạm Thị Thanh Hương"/>
    <s v="GDV/KSV KHCN"/>
    <s v="NGUYỄN LONG"/>
    <m/>
    <n v="13"/>
    <n v="6"/>
    <s v="KHÁC"/>
    <n v="20000000"/>
    <x v="0"/>
    <s v="kh muốn tìm hiểu bảo hiểm để mua cho 2 vk ck, đã tư vấn, 2 vk ck về suy nghĩ thêm"/>
    <m/>
    <m/>
    <m/>
  </r>
  <r>
    <n v="62"/>
    <n v="9368"/>
    <s v="CN Tây Lộc"/>
    <x v="0"/>
    <s v="NGUYỄN DUY TRUNG"/>
    <s v="ĐOÀN THỊ MINH NGUYỆT"/>
    <m/>
    <s v="Ngô Lê Nhật Minh "/>
    <s v="RM/TL KHCN"/>
    <s v="Tôn Nữ Hải Châu"/>
    <s v="14/12/1973"/>
    <n v="7"/>
    <n v="6"/>
    <s v="KHÁC"/>
    <n v="20000000"/>
    <x v="2"/>
    <s v="Đã liên hệ, đang sơ vấn cho KH "/>
    <m/>
    <m/>
    <m/>
  </r>
  <r>
    <n v="63"/>
    <n v="9368"/>
    <s v="CN Tây Lộc"/>
    <x v="0"/>
    <s v="NGUYỄN DUY TRUNG"/>
    <s v="ĐOÀN THỊ MINH NGUYỆT"/>
    <m/>
    <s v="Nguyễn Thị Mỹ Huyền"/>
    <s v="GDV/KSV KHCN"/>
    <s v="LÊ THỊ PHƯƠNG HẢI"/>
    <s v="17/12/1990"/>
    <n v="11"/>
    <n v="6"/>
    <s v="KHÁC"/>
    <n v="11361000"/>
    <x v="1"/>
    <s v="ngày 12/6 kh chốt deal"/>
    <m/>
    <m/>
    <m/>
  </r>
  <r>
    <n v="64"/>
    <n v="9368"/>
    <s v="CN Tây Lộc"/>
    <x v="0"/>
    <s v="NGUYỄN DUY TRUNG"/>
    <s v="ĐOÀN THỊ MINH NGUYỆT"/>
    <n v="10109416"/>
    <s v="Huỳnh Thị Minh Hiền"/>
    <s v="GDV/KSV KHCN"/>
    <s v="Huỳnh Thị Minh Hiền"/>
    <m/>
    <n v="12"/>
    <n v="6"/>
    <s v="KHÁC"/>
    <n v="12465000"/>
    <x v="1"/>
    <s v="ngày 12/6 kh hốt deal"/>
    <m/>
    <m/>
    <m/>
  </r>
  <r>
    <n v="65"/>
    <n v="9368"/>
    <s v="CN Tây Lộc"/>
    <x v="0"/>
    <s v="NGUYỄN DUY TRUNG"/>
    <s v="ĐOÀN THỊ MINH NGUYỆT"/>
    <s v="Nguyễn Thị Mỹ Huyền"/>
    <s v="GDV/KSV KHCN"/>
    <s v="PHẠM THỊ HUÊ"/>
    <s v="046163010164"/>
    <m/>
    <n v="23"/>
    <n v="6"/>
    <s v="KHÁC"/>
    <n v="18000000"/>
    <x v="2"/>
    <s v="thứ 2 khách sẽ lên lại bank và vào hđ"/>
    <m/>
    <m/>
    <m/>
  </r>
  <r>
    <n v="66"/>
    <n v="9368"/>
    <s v="CN Tây Lộc"/>
    <x v="0"/>
    <s v="NGUYỄN DUY TRUNG"/>
    <s v="ĐOÀN THỊ MINH NGUYỆT"/>
    <n v="10109415"/>
    <s v="Huỳnh Thị Minh Hiền"/>
    <s v="GDV/KSV KHCN"/>
    <s v="HOÀNG THỊ BĂNG CHÂU"/>
    <s v="28/12/1976"/>
    <n v="5"/>
    <n v="6"/>
    <s v="HUY ĐỘNG"/>
    <n v="21000000"/>
    <x v="3"/>
    <s v="KH đã nghe tư vấn, mang BMH về nhà, hẹn ngày mai lên phản hồi, FA và GDV đang theo sát"/>
    <s v="KH từ chối khéo nghe tư vấn"/>
    <m/>
    <m/>
  </r>
  <r>
    <n v="67"/>
    <n v="9366"/>
    <s v="CN Thừa Thiên Huế"/>
    <x v="0"/>
    <s v="NGUYỄN DUY TRUNG"/>
    <s v="NGUYỄN THỊ NHẬT MI"/>
    <n v="10168561"/>
    <s v="HOÀNG DIỄM THƯ"/>
    <s v="RM/TL KHCN"/>
    <s v="LÊ QUANG HỢP"/>
    <s v="25/08/1991"/>
    <n v="2"/>
    <n v="6"/>
    <s v="KHÁC"/>
    <n v="21000000"/>
    <x v="0"/>
    <s v="Đã gửi BMH, về nc thêm với vợ, sẽ hẹn gặp trực tiếp 2 vc, bạn CBB"/>
    <s v="Đã liên hệ KH qua điện thoại."/>
    <s v="KH từ chối khéo nghe tư vấn"/>
    <m/>
  </r>
  <r>
    <n v="68"/>
    <n v="9366"/>
    <s v="CN Thừa Thiên Huế"/>
    <x v="0"/>
    <s v="NGUYỄN DUY TRUNG"/>
    <s v="NGUYỄN THỊ NHẬT MI"/>
    <n v="10512164"/>
    <s v="NGUYỄN THỊ QUỲNH ANH"/>
    <s v="GDV/KSV KHCN"/>
    <s v="ĐÀO THỊ HƯƠNG"/>
    <s v="5/5/85_x000a_"/>
    <n v="6"/>
    <n v="6"/>
    <s v="KHÁC"/>
    <n v="18827000"/>
    <x v="0"/>
    <s v="Đã gửi BMH đến CBB để đưa KH tham khảo ( chị dâu CCB)"/>
    <m/>
    <m/>
    <m/>
  </r>
  <r>
    <n v="69"/>
    <n v="9366"/>
    <s v="CN Thừa Thiên Huế"/>
    <x v="0"/>
    <s v="NGUYỄN DUY TRUNG"/>
    <s v="NGUYỄN THỊ NHẬT MI"/>
    <n v="10970349"/>
    <s v="TRƯƠNG THỊ TỊNH ANH"/>
    <s v="GDV/KSV KHCN"/>
    <s v="LÊ THỊ THÚY"/>
    <d v="1994-05-11T00:00:00"/>
    <n v="12"/>
    <n v="6"/>
    <s v="KHÁC"/>
    <n v="10955000"/>
    <x v="0"/>
    <s v="Đã gửi BMH đến KH, mẹ mua cho con, bạn của CBB"/>
    <m/>
    <m/>
    <m/>
  </r>
  <r>
    <n v="70"/>
    <n v="9366"/>
    <s v="CN Thừa Thiên Huế"/>
    <x v="0"/>
    <s v="NGUYỄN DUY TRUNG"/>
    <s v="NGUYỄN THỊ NHẬT MI"/>
    <n v="10970349"/>
    <s v="TRƯƠNG THỊ TỊNH ANH"/>
    <s v="GDV/KSV KHCN"/>
    <s v="NGUYỄN VĂN CHÍNH"/>
    <d v="1987-08-07T00:00:00"/>
    <n v="12"/>
    <n v="6"/>
    <s v="KHÁC"/>
    <n v="16500000"/>
    <x v="0"/>
    <s v="Đã gửi BMH đến KH, ng thân của CBB"/>
    <m/>
    <m/>
    <m/>
  </r>
  <r>
    <n v="71"/>
    <n v="9366"/>
    <s v="CN Thừa Thiên Huế"/>
    <x v="0"/>
    <s v="NGUYỄN DUY TRUNG"/>
    <s v="NGUYỄN THỊ NHẬT MI"/>
    <n v="10512164"/>
    <s v="NGUYỄN THỊ QUỲNH ANH"/>
    <s v="GDV/KSV KHCN"/>
    <s v="LÊ TUẤN ANH"/>
    <m/>
    <n v="20"/>
    <n v="6"/>
    <s v="KHÁC"/>
    <n v="17300000"/>
    <x v="0"/>
    <s v="CBB muốn tìm hiểu sp cho chồng"/>
    <m/>
    <m/>
    <m/>
  </r>
  <r>
    <n v="72"/>
    <n v="9366"/>
    <s v="CN Thừa Thiên Huế"/>
    <x v="0"/>
    <s v="NGUYỄN DUY TRUNG"/>
    <s v="NGUYỄN THỊ NHẬT MI"/>
    <n v="11136157"/>
    <s v="NGUYỄN THỊ HẢI TRIỀU"/>
    <s v="GDV/KSV KHCN"/>
    <s v="NGUYỄN THỊ HẢI TRIỀU"/>
    <d v="1994-10-03T00:00:00"/>
    <n v="15"/>
    <n v="6"/>
    <s v="KHÁC"/>
    <n v="10325000"/>
    <x v="1"/>
    <s v="CCB muốn tìm hiểu về sp"/>
    <s v="KH CHỐT DEAL"/>
    <m/>
    <m/>
  </r>
  <r>
    <n v="73"/>
    <n v="9366"/>
    <s v="CN Thừa Thiên Huế"/>
    <x v="0"/>
    <s v="NGUYỄN DUY TRUNG"/>
    <s v="NGUYỄN THỊ NHẬT MI"/>
    <n v="10973196"/>
    <s v="LÊ THỊ DIỆP KHANH"/>
    <s v="GDV/KSV KHCN"/>
    <s v="LÊ THỊ PHƯƠNG ANH"/>
    <d v="1998-04-06T00:00:00"/>
    <n v="8"/>
    <n v="6"/>
    <s v="HUY ĐỘNG"/>
    <n v="14200000"/>
    <x v="0"/>
    <s v="Đã gửi BMH và tv cho khách, muốn thẻ bảo lãnh viện phí về suy nghĩ thêm, nv spa"/>
    <m/>
    <m/>
    <m/>
  </r>
  <r>
    <n v="74"/>
    <n v="9366"/>
    <s v="CN Thừa Thiên Huế"/>
    <x v="0"/>
    <s v="NGUYỄN DUY TRUNG"/>
    <s v="NGUYỄN THỊ NHẬT MI"/>
    <n v="10970349"/>
    <s v="TRƯƠNG THỊ TỊNH ANH"/>
    <s v="GDV/KSV KHCN"/>
    <s v="TRƯƠNG QUỐC ANH"/>
    <s v="15/10/1991"/>
    <n v="8"/>
    <n v="6"/>
    <s v="KHÁC"/>
    <n v="12000000"/>
    <x v="2"/>
    <s v="Đã gửi BMH đến KH, anh trai của CBB"/>
    <s v="KH nghe tư vấn và chốt đồng ý"/>
    <m/>
    <m/>
  </r>
  <r>
    <n v="75"/>
    <n v="9366"/>
    <s v="CN Thừa Thiên Huế"/>
    <x v="0"/>
    <s v="NGUYỄN DUY TRUNG"/>
    <s v="NGUYỄN THỊ NHẬT MI"/>
    <n v="10168561"/>
    <s v="HOÀNG DIỄM THƯ"/>
    <s v="RM/TL KHCN"/>
    <s v="HOÀNG DIỄM THƯ"/>
    <s v="25/03/1989"/>
    <n v="15"/>
    <n v="6"/>
    <s v="KHÁC"/>
    <n v="15500000"/>
    <x v="2"/>
    <s v="CBB muốn tìm hiểu sp chồng và con"/>
    <m/>
    <m/>
    <m/>
  </r>
  <r>
    <n v="76"/>
    <n v="9366"/>
    <s v="CN Thừa Thiên Huế"/>
    <x v="0"/>
    <s v="NGUYỄN DUY TRUNG"/>
    <s v="NGUYỄN THỊ NHẬT MI"/>
    <n v="10168561"/>
    <s v="HOÀNG DIỄM THƯ"/>
    <s v="RM/TL KHCN"/>
    <s v="ĐINH THỊ MỸ LAN"/>
    <m/>
    <n v="22"/>
    <n v="6"/>
    <s v="HUY ĐỘNG"/>
    <n v="12006000"/>
    <x v="0"/>
    <s v="Đã gửi BMH đến KH, Kh đã mua sp của Map, muốn tìm hiểu thêm về sp Gen"/>
    <m/>
    <m/>
    <m/>
  </r>
  <r>
    <n v="77"/>
    <n v="9366"/>
    <s v="CN Thừa Thiên Huế"/>
    <x v="0"/>
    <s v="NGUYỄN DUY TRUNG"/>
    <s v="NGUYỄN THỊ NHẬT MI"/>
    <n v="10970349"/>
    <s v="TRƯƠNG THỊ TỊNH ANH"/>
    <s v="GDV/KSV KHCN"/>
    <s v="TRẦN THỊ NGỌC"/>
    <s v="22/10/1981"/>
    <n v="2"/>
    <n v="6"/>
    <s v="HUY ĐỘNG"/>
    <n v="20000000"/>
    <x v="3"/>
    <s v="Đã gửi BMH đến KH, KH cần sn thêm"/>
    <m/>
    <m/>
    <m/>
  </r>
  <r>
    <n v="78"/>
    <n v="9366"/>
    <s v="CN Thừa Thiên Huế"/>
    <x v="0"/>
    <s v="NGUYỄN DUY TRUNG"/>
    <s v="NGUYỄN THỊ NHẬT MI"/>
    <n v="11362598"/>
    <s v="ĐẶNG THỊ DIỆU HIỀN"/>
    <s v="GDV/KSV KHCN"/>
    <s v="LÊ VĂN MINH TRIỂN"/>
    <s v="15/01/1991"/>
    <n v="6"/>
    <n v="6"/>
    <s v="KHÁC"/>
    <n v="15500000"/>
    <x v="3"/>
    <s v="Đã gửi BMH đến KH, CB của ngân hàng khác, muốn tham khảo sp"/>
    <m/>
    <m/>
    <m/>
  </r>
  <r>
    <n v="79"/>
    <n v="9366"/>
    <s v="CN Thừa Thiên Huế"/>
    <x v="0"/>
    <s v="NGUYỄN DUY TRUNG"/>
    <s v="NGUYỄN THỊ NHẬT MI"/>
    <n v="11136157"/>
    <s v="NGUYỄN THỊ HẢI TRIỀU"/>
    <s v="RM/TL KHCN"/>
    <s v="NGUYỄN NHƯ LỰC"/>
    <s v="22/03/1968"/>
    <n v="9"/>
    <n v="6"/>
    <s v="KHÁC"/>
    <n v="50400000"/>
    <x v="3"/>
    <s v="Đã gửi BMH và tv cho KH, Kh cần tham khảo thêm"/>
    <m/>
    <m/>
    <m/>
  </r>
  <r>
    <n v="80"/>
    <n v="9366"/>
    <s v="CN Thừa Thiên Huế"/>
    <x v="0"/>
    <s v="NGUYỄN DUY TRUNG"/>
    <s v="NGUYỄN THỊ NHẬT MI"/>
    <n v="10973196"/>
    <s v="LÊ THỊ DIỆP KHANH"/>
    <s v="GDV/KSV KHCN"/>
    <s v="NGUYỄN THỊ THANH NGA"/>
    <d v="1980-10-07T00:00:00"/>
    <n v="14"/>
    <n v="6"/>
    <s v="HUY ĐỘNG"/>
    <n v="18642000"/>
    <x v="3"/>
    <s v="Đã gửi BMH và tv cho KH, cần vè bàn bạc với gia đình"/>
    <m/>
    <m/>
    <m/>
  </r>
  <r>
    <n v="81"/>
    <n v="9356"/>
    <s v="CN Trưng Nữ Vương"/>
    <x v="0"/>
    <s v="NGUYỄN DUY TRUNG"/>
    <s v="NGUYỄN THỊ HOÀNG PHƯƠNG"/>
    <m/>
    <s v="Trương Thi Phương Nhã"/>
    <s v="RM/TL KHCN"/>
    <s v="Trương Thi Phương Nhã"/>
    <n v="1986"/>
    <n v="10"/>
    <n v="6"/>
    <s v="KHÁC"/>
    <n v="15430000"/>
    <x v="2"/>
    <s v="Đã gửi BMH và tv cho KH, Kh cần tham khảo thêm"/>
    <m/>
    <m/>
    <m/>
  </r>
  <r>
    <n v="82"/>
    <n v="9356"/>
    <s v="CN Trưng Nữ Vương"/>
    <x v="0"/>
    <s v="NGUYỄN DUY TRUNG"/>
    <s v="NGUYỄN THỊ HOÀNG PHƯƠNG"/>
    <m/>
    <s v="Trương Phước Quang"/>
    <s v="RM/TL KHCN"/>
    <s v="Trương Phước Quang"/>
    <n v="1991"/>
    <n v="10"/>
    <n v="6"/>
    <s v="KHÁC"/>
    <n v="12350000"/>
    <x v="0"/>
    <s v="Đã gửi BMH và tv cho KH, Kh cần tham khảo thêm"/>
    <m/>
    <m/>
    <m/>
  </r>
  <r>
    <n v="83"/>
    <n v="9356"/>
    <s v="CN Trưng Nữ Vương"/>
    <x v="0"/>
    <s v="NGUYỄN DUY TRUNG"/>
    <s v="NGUYỄN THỊ THANH HƯƠNG"/>
    <n v="10761473"/>
    <s v="Nguyễn Hữu Quốc Thịnh"/>
    <s v="RM/TL KHCN"/>
    <s v="Trương Diệp Long"/>
    <d v="1995-07-18T00:00:00"/>
    <n v="15"/>
    <n v="6"/>
    <s v="KHÁC"/>
    <n v="12000005"/>
    <x v="0"/>
    <s v="Đã gửi BMH cho kháhc hàng,sơ vấn qua điện thoại, hẹn gặp trực tiếp"/>
    <s v="KH từ chối vì chưa chuẩn bị được tài chính"/>
    <m/>
    <m/>
  </r>
  <r>
    <n v="84"/>
    <n v="9356"/>
    <s v="CN Trưng Nữ Vương"/>
    <x v="0"/>
    <s v="NGUYỄN DUY TRUNG"/>
    <s v="NGUYỄN THỊ HOÀNG PHƯƠNG"/>
    <m/>
    <s v="Lê Thị Dịu Hương"/>
    <s v="GDV/KSV KHCN"/>
    <s v="Nguyễn Thị Thu Thuỷ"/>
    <m/>
    <n v="19"/>
    <n v="6"/>
    <s v="KHÁC"/>
    <n v="10798000"/>
    <x v="0"/>
    <s v="Khách hàng đồng ý nghe tư vấn, cần suy nghĩ thêm"/>
    <s v="KH từ chối"/>
    <m/>
    <m/>
  </r>
  <r>
    <n v="85"/>
    <n v="9356"/>
    <s v="CN Trưng Nữ Vương"/>
    <x v="0"/>
    <s v="NGUYỄN DUY TRUNG"/>
    <s v="NGUYỄN THỊ HOÀNG PHƯƠNG"/>
    <m/>
    <s v="Trương Phước Quang"/>
    <s v="RM/TL KHCN"/>
    <s v="Nguyễn Đặng Xuân Tú"/>
    <m/>
    <n v="19"/>
    <n v="6"/>
    <s v="KHÁC"/>
    <n v="13163000"/>
    <x v="0"/>
    <s v="Đã chạy bảng minh hoạ, chỉ mới tư vấn qua điện thoại --&gt; KH từ chối, nhờ Banker đặt cuộc hẹn trực tiếp"/>
    <m/>
    <m/>
    <m/>
  </r>
  <r>
    <n v="86"/>
    <n v="9336"/>
    <s v="CN Ba Đình"/>
    <x v="1"/>
    <s v="TRẦN ĐỨC THỊNH"/>
    <s v="TRẦN ĐỨC THỊNH RM"/>
    <s v="10733255"/>
    <s v="Bùi Khánh Huyền"/>
    <s v="GDV/KSV KHCN"/>
    <s v="Trần Thùy Dương"/>
    <d v="1977-10-06T00:00:00"/>
    <n v="2"/>
    <n v="6"/>
    <s v="HUY ĐỘNG"/>
    <n v="30000000"/>
    <x v="0"/>
    <s v="KH quan tâm về học vấn cho con, nhu cầu 3 tỷ, xin hẹn để tư vấn quyền lợi nhưng KH chưa cho gặp"/>
    <m/>
    <m/>
    <m/>
  </r>
  <r>
    <n v="87"/>
    <n v="9336"/>
    <s v="CN Ba Đình"/>
    <x v="1"/>
    <s v="TRẦN ĐỨC THỊNH"/>
    <s v="QUẢN THỊ CHÍNH"/>
    <m/>
    <s v="Bùi Thị Khánh Linh"/>
    <s v="GDV/KSV KHCN"/>
    <s v="Đặng Thị Hạ"/>
    <s v="1978"/>
    <n v="9"/>
    <n v="6"/>
    <s v="HUY ĐỘNG"/>
    <n v="20000000"/>
    <x v="0"/>
    <s v="Đã nghe sơ vấn. Đặt lịch lần sau kh ra giao dịch tiếp cận thêm"/>
    <m/>
    <m/>
    <m/>
  </r>
  <r>
    <n v="88"/>
    <n v="9336"/>
    <s v="CN Ba Đình"/>
    <x v="1"/>
    <s v="TRẦN ĐỨC THỊNH"/>
    <s v="QUẢN THỊ CHÍNH"/>
    <m/>
    <s v="Bùi Thị Khánh Linh"/>
    <s v="GDV/KSV KHCN"/>
    <s v="TRỊNH THANH HẢI"/>
    <s v="28/02/1965"/>
    <n v="9"/>
    <n v="6"/>
    <s v="HUY ĐỘNG"/>
    <n v="20000000"/>
    <x v="3"/>
    <m/>
    <m/>
    <m/>
    <m/>
  </r>
  <r>
    <n v="89"/>
    <n v="9336"/>
    <s v="CN Ba Đình"/>
    <x v="1"/>
    <s v="TRẦN ĐỨC THỊNH"/>
    <s v="QUẢN THỊ CHÍNH"/>
    <s v="11111370"/>
    <s v="Đào Thúy Nga"/>
    <s v="RM/TL KHCN"/>
    <s v="Em Bình"/>
    <d v="1905-06-13T00:00:00"/>
    <n v="20"/>
    <n v="6"/>
    <s v="HUY ĐỘNG"/>
    <n v="18000000"/>
    <x v="0"/>
    <s v="KH đang so sánh với Daichi và Manu. KH nghiên cứu và báo lại"/>
    <m/>
    <m/>
    <m/>
  </r>
  <r>
    <n v="90"/>
    <n v="9339"/>
    <s v="CN Cầu Giấy"/>
    <x v="1"/>
    <s v="TRẦN ĐỨC THỊNH"/>
    <s v="TRẦN ĐỨC THỊNH RM"/>
    <s v="10023925"/>
    <s v="Nguyễn Thị Thanh Huyền"/>
    <s v="GDV/KSV KHCN"/>
    <s v="Nguyễn Phương Ngọc"/>
    <s v="14/7/1979"/>
    <n v="5"/>
    <n v="6"/>
    <s v="HUY ĐỘNG"/>
    <n v="25000000"/>
    <x v="0"/>
    <s v="KH đã có BH Bảo Việt"/>
    <m/>
    <m/>
    <m/>
  </r>
  <r>
    <n v="91"/>
    <n v="9339"/>
    <s v="CN Cầu Giấy"/>
    <x v="1"/>
    <s v="TRẦN ĐỨC THỊNH"/>
    <s v="QUẢN THỊ CHÍNH"/>
    <m/>
    <s v="Lê Thị Đào"/>
    <s v="GDV/KSV KHCN"/>
    <s v="Trần Thị Mỹ Hạnh"/>
    <s v="27/3/1992"/>
    <n v="8"/>
    <n v="6"/>
    <s v="HUY ĐỘNG"/>
    <m/>
    <x v="3"/>
    <m/>
    <m/>
    <m/>
    <m/>
  </r>
  <r>
    <n v="92"/>
    <n v="9339"/>
    <s v="CN Cầu Giấy"/>
    <x v="1"/>
    <s v="TRẦN ĐỨC THỊNH"/>
    <s v="QUẢN THỊ CHÍNH"/>
    <m/>
    <s v="Lê Thị Đào"/>
    <s v="GDV/KSV KHCN"/>
    <s v="Hoàng Thị Tâm"/>
    <d v="1975-08-26T00:00:00"/>
    <n v="8"/>
    <n v="6"/>
    <s v="HUY ĐỘNG"/>
    <m/>
    <x v="3"/>
    <m/>
    <m/>
    <m/>
    <m/>
  </r>
  <r>
    <n v="93"/>
    <n v="9339"/>
    <s v="CN Cầu Giấy"/>
    <x v="1"/>
    <s v="TRẦN ĐỨC THỊNH"/>
    <s v="QUẢN THỊ CHÍNH"/>
    <m/>
    <s v="Lê Thị Đào"/>
    <s v="GDV/KSV KHCN"/>
    <s v="Nguyễn Thu Trang"/>
    <d v="1983-08-10T00:00:00"/>
    <n v="8"/>
    <n v="6"/>
    <s v="HUY ĐỘNG"/>
    <m/>
    <x v="0"/>
    <s v="Đa nghe sơ vấn. Đặt lịch lần sau kh ra giao dịch tiếp cận thêm"/>
    <m/>
    <m/>
    <m/>
  </r>
  <r>
    <n v="94"/>
    <n v="9339"/>
    <s v="CN Cầu Giấy"/>
    <x v="1"/>
    <s v="TRẦN ĐỨC THỊNH"/>
    <s v="QUẢN THỊ CHÍNH"/>
    <m/>
    <s v="Nguyễn Thị Lan Anh"/>
    <s v="GDV/KSV KHCN"/>
    <s v="Trần Hồng Phương"/>
    <d v="1974-10-08T00:00:00"/>
    <n v="8"/>
    <n v="6"/>
    <s v="HUY ĐỘNG"/>
    <m/>
    <x v="3"/>
    <m/>
    <m/>
    <m/>
    <m/>
  </r>
  <r>
    <n v="95"/>
    <n v="9339"/>
    <s v="CN Cầu Giấy"/>
    <x v="1"/>
    <s v="TRẦN ĐỨC THỊNH"/>
    <s v="QUẢN THỊ CHÍNH"/>
    <m/>
    <s v="Phạm Thị Thu Huyền"/>
    <s v="GDV/KSV KHCN"/>
    <s v="Chị Hiền"/>
    <s v="26/02/1985"/>
    <n v="12"/>
    <n v="6"/>
    <s v="HUY ĐỘNG"/>
    <m/>
    <x v="0"/>
    <s v="Kh có ác cảm với BHNT, sẽ tiếp cận dần dần. Đã nghe được sự trao đổi về sự ác cảm của kh xuất phát từ bố chồng do ko được chi trả quyền lợi sp bên Cty AIA. "/>
    <m/>
    <m/>
    <m/>
  </r>
  <r>
    <n v="96"/>
    <n v="9339"/>
    <s v="CN Cầu Giấy"/>
    <x v="1"/>
    <s v="TRẦN ĐỨC THỊNH"/>
    <s v="QUẢN THỊ CHÍNH"/>
    <m/>
    <s v="Nguyễn Thị Quỳnh"/>
    <s v="KHDN"/>
    <s v="công ty cổ phần giải pháp công nghệ bất động sản và đầu tư reti - KH 1"/>
    <m/>
    <n v="12"/>
    <n v="6"/>
    <s v="VAY"/>
    <n v="26992000"/>
    <x v="2"/>
    <s v="Đang hoàn thiện hồ sơ"/>
    <m/>
    <m/>
    <m/>
  </r>
  <r>
    <n v="97"/>
    <n v="9339"/>
    <s v="CN Cầu Giấy"/>
    <x v="1"/>
    <s v="TRẦN ĐỨC THỊNH"/>
    <s v="QUẢN THỊ CHÍNH"/>
    <m/>
    <s v="Nguyễn Thị Quỳnh"/>
    <s v="KHDN"/>
    <s v="công ty cổ phần giải pháp công nghệ bất động sản và đầu tư reti - KH 2"/>
    <m/>
    <n v="12"/>
    <n v="6"/>
    <s v="VAY"/>
    <n v="26994000"/>
    <x v="2"/>
    <s v="Đang hoàn thiện hồ sơ"/>
    <m/>
    <m/>
    <m/>
  </r>
  <r>
    <n v="98"/>
    <n v="9339"/>
    <s v="CN Cầu Giấy"/>
    <x v="1"/>
    <s v="TRẦN ĐỨC THỊNH"/>
    <s v="QUẢN THỊ CHÍNH"/>
    <m/>
    <s v="Nguyễn Thị Quỳnh"/>
    <s v="KHDN"/>
    <s v="công ty cổ phần giải pháp công nghệ bất động sản và đầu tư reti - KH 3"/>
    <m/>
    <n v="12"/>
    <n v="6"/>
    <s v="VAY"/>
    <n v="15000000"/>
    <x v="3"/>
    <m/>
    <m/>
    <m/>
    <m/>
  </r>
  <r>
    <n v="99"/>
    <n v="9339"/>
    <s v="CN Cầu Giấy"/>
    <x v="1"/>
    <s v="TRẦN ĐỨC THỊNH"/>
    <s v="QUẢN THỊ CHÍNH"/>
    <m/>
    <s v="Lê Thị Đào"/>
    <s v="GDV/KSV KHCN"/>
    <s v="Đào Mạnh Hà"/>
    <d v="1977-06-06T00:00:00"/>
    <n v="14"/>
    <n v="6"/>
    <s v="HUY ĐỘNG"/>
    <n v="6000000"/>
    <x v="1"/>
    <m/>
    <m/>
    <m/>
    <m/>
  </r>
  <r>
    <n v="100"/>
    <n v="9339"/>
    <s v="CN Cầu Giấy"/>
    <x v="1"/>
    <s v="TRẦN ĐỨC THỊNH"/>
    <s v="QUẢN THỊ CHÍNH"/>
    <m/>
    <s v="Đồng Thị Diễm Quỳnh"/>
    <s v="GDV/KSV KHCN"/>
    <s v="Cô Thu"/>
    <s v="26/09/1957"/>
    <n v="16"/>
    <n v="6"/>
    <s v="HUY ĐỘNG"/>
    <n v="6000000"/>
    <x v="1"/>
    <m/>
    <m/>
    <m/>
    <m/>
  </r>
  <r>
    <n v="101"/>
    <n v="9339"/>
    <s v="CN Cầu Giấy"/>
    <x v="1"/>
    <s v="TRẦN ĐỨC THỊNH"/>
    <s v="QUẢN THỊ CHÍNH"/>
    <m/>
    <s v="Bùi Khánh Huyền"/>
    <s v="GDV/KSV KHCN"/>
    <s v="anh Trường"/>
    <s v="22/11/1971"/>
    <n v="21"/>
    <n v="6"/>
    <s v="HUY ĐỘNG"/>
    <n v="6000000"/>
    <x v="1"/>
    <s v="KH đóng phí nửa năm. APE 12tr"/>
    <m/>
    <m/>
    <m/>
  </r>
  <r>
    <n v="102"/>
    <n v="9342"/>
    <s v="CN Hà Đông"/>
    <x v="1"/>
    <s v="TRẦN ĐỨC THỊNH"/>
    <s v="NGUYỄN THỊ KHÁNH LINH"/>
    <n v="10877902"/>
    <s v="Trần Lê Dung"/>
    <s v="TP/PP DVKH"/>
    <s v="NGUYỄN THỊ NHUNG"/>
    <s v="19/03/1982"/>
    <n v="2"/>
    <n v="6"/>
    <s v="HUY ĐỘNG"/>
    <n v="10000000"/>
    <x v="1"/>
    <m/>
    <m/>
    <m/>
    <m/>
  </r>
  <r>
    <n v="103"/>
    <n v="9332"/>
    <s v="CN Hà Nội"/>
    <x v="1"/>
    <s v="NGUYỄN VIỆT HÀ"/>
    <s v="Phạm Thu Giang"/>
    <n v="11470464"/>
    <s v="Nguyễn Văn Quyền"/>
    <s v="RM/TL KHCN"/>
    <s v="Lê Trọng Tú"/>
    <n v="1988"/>
    <n v="5"/>
    <n v="6"/>
    <s v="HUY ĐỘNG"/>
    <n v="50000000"/>
    <x v="0"/>
    <s v="cần cân nhắc thêm với hãng khác"/>
    <m/>
    <m/>
    <m/>
  </r>
  <r>
    <n v="104"/>
    <n v="9332"/>
    <s v="CN Hà Nội"/>
    <x v="1"/>
    <s v="NGUYỄN VIỆT HÀ"/>
    <s v="Phạm Thu Giang"/>
    <n v="11470464"/>
    <s v="Nguyễn Văn Quyền"/>
    <s v="RM/TL KHCN"/>
    <s v="Nguyễn Văn Tùng"/>
    <n v="1989"/>
    <n v="7"/>
    <n v="6"/>
    <s v="HUY ĐỘNG"/>
    <n v="25000000"/>
    <x v="0"/>
    <s v="Tham khảo thêm sp"/>
    <m/>
    <m/>
    <m/>
  </r>
  <r>
    <n v="105"/>
    <n v="9332"/>
    <s v="CN Hà Nội"/>
    <x v="1"/>
    <s v="NGUYỄN VIỆT HÀ"/>
    <s v="Phạm Thu Giang"/>
    <n v="10414537"/>
    <s v="Nguyễn Hồng Ngọc"/>
    <s v="GDV/KSV KHCN"/>
    <s v="Nguyễn Thị Quỳnh"/>
    <n v="1989"/>
    <n v="8"/>
    <n v="6"/>
    <s v="HUY ĐỘNG"/>
    <n v="15000000"/>
    <x v="0"/>
    <s v="Đã gửi BMH, tư vấn KH cân nhắc thêm"/>
    <m/>
    <m/>
    <m/>
  </r>
  <r>
    <n v="106"/>
    <n v="9332"/>
    <s v="CN Hà Nội"/>
    <x v="1"/>
    <s v="NGUYỄN VIỆT HÀ"/>
    <s v="Phạm Thu Giang"/>
    <n v="10414537"/>
    <s v="Nguyễn Văn Quyền"/>
    <s v="RM/TL KHCN"/>
    <s v="Nguyễn Diệu Linh"/>
    <n v="1995"/>
    <n v="16"/>
    <n v="6"/>
    <s v="HUY ĐỘNG"/>
    <n v="10000000"/>
    <x v="0"/>
    <s v="Suy nghĩ thêm, tuần sau trả lời"/>
    <m/>
    <m/>
    <m/>
  </r>
  <r>
    <n v="107"/>
    <n v="9332"/>
    <s v="CN Hà Nội"/>
    <x v="1"/>
    <s v="NGUYỄN VIỆT HÀ"/>
    <s v="Phạm Thu Giang"/>
    <n v="10414537"/>
    <s v="Lê Minh Công"/>
    <s v="GDV/KSV KHCN"/>
    <s v="Nguyễn Thị Thu Hà"/>
    <n v="1980"/>
    <n v="16"/>
    <n v="6"/>
    <s v="HUY ĐỘNG"/>
    <n v="20000000"/>
    <x v="0"/>
    <s v="Tham khảo với 2 bên khác"/>
    <m/>
    <m/>
    <m/>
  </r>
  <r>
    <n v="108"/>
    <n v="9332"/>
    <s v="CN Hà Nội"/>
    <x v="1"/>
    <s v="NGUYỄN VIỆT HÀ"/>
    <s v="Phạm Thu Giang"/>
    <n v="10414537"/>
    <s v="Trần Ngọc Mai"/>
    <s v="RM/TL KHCN"/>
    <s v="Trần Anh Thư"/>
    <n v="1986"/>
    <n v="19"/>
    <n v="6"/>
    <s v="HUY ĐỘNG"/>
    <n v="23000000"/>
    <x v="0"/>
    <s v="KH đang so sánh với manulife"/>
    <m/>
    <m/>
    <m/>
  </r>
  <r>
    <n v="109"/>
    <n v="9332"/>
    <s v="CN Hà Nội"/>
    <x v="1"/>
    <s v="NGUYỄN VIỆT HÀ"/>
    <s v="Phạm Thu Giang"/>
    <n v="10414537"/>
    <s v="Nguyễn Thị Thanh Thủy"/>
    <s v="RM/TL KHDN"/>
    <s v="Trần Tuấn Quỳnh"/>
    <n v="1980"/>
    <n v="21"/>
    <n v="6"/>
    <s v="HUY ĐỘNG"/>
    <n v="50000000"/>
    <x v="0"/>
    <s v="KH quan tâm mua cho CBNV đang so sánh với FWD"/>
    <m/>
    <m/>
    <m/>
  </r>
  <r>
    <n v="110"/>
    <n v="9332"/>
    <s v="CN Hà Nội"/>
    <x v="1"/>
    <s v="NGUYỄN VIỆT HÀ"/>
    <s v="Phạm Thu Giang"/>
    <n v="10414537"/>
    <s v="Đỗ Ngọc Thu Trang"/>
    <s v="GDV/KSV KHCN"/>
    <s v="Cao Hoài Anh"/>
    <n v="1978"/>
    <n v="21"/>
    <n v="6"/>
    <s v="HUY ĐỘNG"/>
    <n v="20000000"/>
    <x v="0"/>
    <s v="KH đang tham khảo cho con trai"/>
    <m/>
    <m/>
    <m/>
  </r>
  <r>
    <n v="111"/>
    <n v="9332"/>
    <s v="CN Hà Nội"/>
    <x v="1"/>
    <s v="NGUYỄN VIỆT HÀ"/>
    <s v="Phạm Thu Giang"/>
    <n v="10794697"/>
    <s v="Ngô Duy Anh"/>
    <s v="RM/TL KHCN"/>
    <s v="Đặng Tiến Đạt"/>
    <n v="1995"/>
    <n v="6"/>
    <n v="6"/>
    <s v="HUY ĐỘNG"/>
    <n v="5000000"/>
    <x v="1"/>
    <m/>
    <m/>
    <m/>
    <m/>
  </r>
  <r>
    <n v="112"/>
    <n v="9332"/>
    <s v="CN Hà Nội"/>
    <x v="1"/>
    <s v="NGUYỄN VIỆT HÀ"/>
    <s v="Phạm Thu Giang"/>
    <n v="11470464"/>
    <s v="Nguyễn Văn Lượng"/>
    <s v="RM/TL KHCN"/>
    <s v="Lê Thị Tuyết"/>
    <n v="1982"/>
    <n v="7"/>
    <n v="6"/>
    <s v="HUY ĐỘNG"/>
    <n v="50000000"/>
    <x v="1"/>
    <m/>
    <m/>
    <m/>
    <m/>
  </r>
  <r>
    <n v="113"/>
    <n v="9332"/>
    <s v="CN Hà Nội"/>
    <x v="1"/>
    <s v="NGUYỄN VIỆT HÀ"/>
    <s v="Phạm Thu Giang"/>
    <n v="11470464"/>
    <s v="Nguyễn Văn Lượng"/>
    <s v="RM/TL KHCN"/>
    <s v="Mai Văn Quân"/>
    <n v="1985"/>
    <n v="7"/>
    <n v="6"/>
    <s v="HUY ĐỘNG"/>
    <n v="50000000"/>
    <x v="1"/>
    <m/>
    <m/>
    <m/>
    <m/>
  </r>
  <r>
    <n v="114"/>
    <n v="9332"/>
    <s v="CN Hà Nội"/>
    <x v="1"/>
    <s v="NGUYỄN VIỆT HÀ"/>
    <s v="Phạm Thu Giang"/>
    <n v="11470464"/>
    <s v="Nguyễn Văn Quyền"/>
    <s v="RM/TL KHCN"/>
    <s v="Nguyễn Phương Thủy"/>
    <n v="1985"/>
    <n v="8"/>
    <n v="6"/>
    <s v="HUY ĐỘNG"/>
    <n v="10000000"/>
    <x v="1"/>
    <m/>
    <m/>
    <m/>
    <m/>
  </r>
  <r>
    <n v="115"/>
    <n v="9332"/>
    <s v="CN Hà Nội"/>
    <x v="1"/>
    <s v="NGUYỄN VIỆT HÀ"/>
    <s v="Phạm Thu Giang"/>
    <n v="11316882"/>
    <s v="Lê Thị Thúy Linh"/>
    <s v="RM/TL KHCN"/>
    <s v="Nguyễn Phương Thảo"/>
    <n v="1977"/>
    <n v="12"/>
    <n v="6"/>
    <s v="KHÁC"/>
    <n v="15000000"/>
    <x v="1"/>
    <m/>
    <m/>
    <m/>
    <m/>
  </r>
  <r>
    <n v="116"/>
    <n v="9332"/>
    <s v="CN Hà Nội"/>
    <x v="1"/>
    <s v="NGUYỄN VIỆT HÀ"/>
    <s v="Phạm Thu Giang"/>
    <n v="10414537"/>
    <s v="Dương Thị Hồng Hạnh"/>
    <s v="TP/PP DVKH"/>
    <s v="Lê Nguyễn Anh Quân"/>
    <n v="2000"/>
    <n v="13"/>
    <n v="6"/>
    <s v="HUY ĐỘNG"/>
    <n v="20000000"/>
    <x v="1"/>
    <m/>
    <m/>
    <m/>
    <m/>
  </r>
  <r>
    <n v="117"/>
    <n v="9385"/>
    <s v="CN Bắc Giang"/>
    <x v="2"/>
    <s v="NGUYỄN VIỆT HÀ"/>
    <s v="Thân Ngọc Anh"/>
    <n v="10172012"/>
    <s v="Thân Thị Thu"/>
    <s v="RM/TL KHDN"/>
    <s v="Đậu Thị Ngọc"/>
    <n v="1989"/>
    <n v="2"/>
    <n v="6"/>
    <s v="PAYROLL"/>
    <n v="17000000"/>
    <x v="0"/>
    <s v="KH tìm hiểu thai sản"/>
    <m/>
    <m/>
    <m/>
  </r>
  <r>
    <n v="118"/>
    <n v="9385"/>
    <s v="CN Bắc Giang"/>
    <x v="2"/>
    <s v="NGUYỄN VIỆT HÀ"/>
    <s v="Thân Ngọc Anh"/>
    <n v="10926666"/>
    <s v="Vũ Thị Ngọc"/>
    <s v="GDV/KSV KHCN"/>
    <s v="Nguyễn Thị Thuyên"/>
    <n v="1971"/>
    <n v="5"/>
    <n v="6"/>
    <s v="KHÁC"/>
    <n v="15000000"/>
    <x v="0"/>
    <s v="TV người nhà của gdv"/>
    <m/>
    <m/>
    <m/>
  </r>
  <r>
    <n v="119"/>
    <n v="9332"/>
    <s v="CN Hà Nội"/>
    <x v="1"/>
    <s v="NGUYỄN VIỆT HÀ"/>
    <s v="Phạm Thu Giang"/>
    <n v="10414537"/>
    <s v="Dương Thị Hồng Hạnh"/>
    <s v="TP/PP DVKH"/>
    <s v="Nguyễn Quỳnh Hoa"/>
    <n v="1972"/>
    <n v="19"/>
    <n v="6"/>
    <s v="HUY ĐỘNG"/>
    <n v="116000000"/>
    <x v="1"/>
    <m/>
    <m/>
    <m/>
    <m/>
  </r>
  <r>
    <n v="120"/>
    <n v="9332"/>
    <s v="CN Hà Nội"/>
    <x v="1"/>
    <s v="NGUYỄN VIỆT HÀ"/>
    <s v="Phạm Thu Giang"/>
    <n v="10414537"/>
    <s v="Nguyễn Văn Lượng"/>
    <s v="RM/TL KHCN"/>
    <s v="Trần Đình Kỳ"/>
    <n v="1959"/>
    <n v="20"/>
    <n v="6"/>
    <s v="HUY ĐỘNG"/>
    <n v="50000000"/>
    <x v="1"/>
    <m/>
    <m/>
    <m/>
    <m/>
  </r>
  <r>
    <n v="121"/>
    <n v="9332"/>
    <s v="CN Hà Nội"/>
    <x v="1"/>
    <s v="NGUYỄN VIỆT HÀ"/>
    <s v="Phạm Thu Giang"/>
    <n v="10414537"/>
    <s v="Trần Quang Khải"/>
    <s v="RM/TL KHDN"/>
    <s v="a Toàn"/>
    <n v="1984"/>
    <n v="9"/>
    <n v="6"/>
    <s v="KHÁC"/>
    <n v="30000000"/>
    <x v="2"/>
    <s v="Đã gửi BMH, tư vấn KH cân nhắc thêm"/>
    <m/>
    <m/>
    <s v="22-30/6"/>
  </r>
  <r>
    <n v="122"/>
    <n v="9332"/>
    <s v="CN Hà Nội"/>
    <x v="1"/>
    <s v="NGUYỄN VIỆT HÀ"/>
    <s v="Phạm Thu Giang"/>
    <n v="10414537"/>
    <s v="Nguyễn Duy Nghĩa"/>
    <s v="GDV/KSV KHCN"/>
    <s v="Đặng Mai Linh"/>
    <n v="1995"/>
    <n v="13"/>
    <n v="6"/>
    <s v="HUY ĐỘNG"/>
    <n v="20000000"/>
    <x v="2"/>
    <s v="Kh đang cân nhắc các gói 15,18,20tr"/>
    <m/>
    <m/>
    <s v="22-30/6"/>
  </r>
  <r>
    <n v="123"/>
    <n v="9385"/>
    <s v="CN Bắc Giang"/>
    <x v="2"/>
    <s v="NGUYỄN VIỆT HÀ"/>
    <s v="Thân Ngọc Anh"/>
    <n v="10256004"/>
    <s v="Nguyễn Thị Bích Hằng"/>
    <s v="GDV/KSV KHCN"/>
    <s v="Nguyễn Thị Bích Hà"/>
    <n v="1976"/>
    <n v="6"/>
    <n v="6"/>
    <s v="HUY ĐỘNG"/>
    <n v="15000000"/>
    <x v="0"/>
    <s v="KH đã sử dụng thẻ cssk PVI, tư vấn thẻ ccsk của Gen"/>
    <m/>
    <m/>
    <m/>
  </r>
  <r>
    <n v="124"/>
    <n v="9600"/>
    <s v="TT KHUT"/>
    <x v="3"/>
    <s v="NGUYỄN VIỆT HÀ"/>
    <s v="Trịnh Thị Hằng"/>
    <n v="11348331"/>
    <s v="Dương Thị Quỳnh"/>
    <s v="RM/TL KHUT"/>
    <s v="Đinh Thị Thanh Dung"/>
    <n v="1983"/>
    <n v="6"/>
    <n v="6"/>
    <s v="KHÁC"/>
    <n v="20000000"/>
    <x v="0"/>
    <s v="Kh quan tâm BHN"/>
    <m/>
    <m/>
    <m/>
  </r>
  <r>
    <n v="125"/>
    <n v="9600"/>
    <s v="TT KHUT"/>
    <x v="3"/>
    <s v="NGUYỄN VIỆT HÀ"/>
    <s v="Trịnh Thị Hằng"/>
    <n v="11348331"/>
    <s v="Dương Thị Quỳnh"/>
    <s v="RM/TL KHUT"/>
    <s v="Vũ Thị Thu Hà"/>
    <n v="1979"/>
    <n v="6"/>
    <n v="6"/>
    <s v="KHÁC"/>
    <n v="50000000"/>
    <x v="0"/>
    <s v="tham khảo thêm sp"/>
    <m/>
    <m/>
    <m/>
  </r>
  <r>
    <n v="126"/>
    <n v="9600"/>
    <s v="TT KHUT"/>
    <x v="3"/>
    <s v="NGUYỄN VIỆT HÀ"/>
    <s v="Trịnh Thị Hằng"/>
    <n v="11348331"/>
    <s v="Dương Thị Quỳnh"/>
    <s v="RM/TL KHUT"/>
    <s v="Lê Phương Thúy"/>
    <n v="1997"/>
    <n v="6"/>
    <n v="6"/>
    <s v="KHÁC"/>
    <n v="12000000"/>
    <x v="0"/>
    <s v="tham khảo thêm sp"/>
    <m/>
    <m/>
    <m/>
  </r>
  <r>
    <n v="127"/>
    <n v="9600"/>
    <s v="TT KHUT"/>
    <x v="3"/>
    <s v="NGUYỄN VIỆT HÀ"/>
    <s v="Trịnh Thị Hằng"/>
    <n v="11316882"/>
    <s v="Đỗ Huyền Trang"/>
    <s v="RM/TL KHUT"/>
    <s v="Lê Thu Thảo"/>
    <n v="1995"/>
    <n v="6"/>
    <n v="6"/>
    <s v="KHÁC"/>
    <n v="15000000"/>
    <x v="0"/>
    <s v="tham khảo thêm sp"/>
    <m/>
    <m/>
    <m/>
  </r>
  <r>
    <n v="128"/>
    <n v="9385"/>
    <s v="CN Bắc Giang"/>
    <x v="2"/>
    <s v="NGUYỄN VIỆT HÀ"/>
    <s v="Thân Ngọc Anh"/>
    <n v="10013688"/>
    <s v="Phan Thị Bích Thuỷ"/>
    <s v="RM/TL KHCN"/>
    <s v="Phan Thị Bích Thuỷ"/>
    <n v="1980"/>
    <n v="7"/>
    <n v="6"/>
    <s v="KHÁC"/>
    <n v="14000000"/>
    <x v="0"/>
    <s v="Tham khảo thêm sp"/>
    <m/>
    <m/>
    <m/>
  </r>
  <r>
    <n v="129"/>
    <n v="9385"/>
    <s v="CN Bắc Giang"/>
    <x v="2"/>
    <s v="NGUYỄN VIỆT HÀ"/>
    <s v="Thân Ngọc Anh"/>
    <n v="10045488"/>
    <s v="Hoàng Thị Mỹ Lương"/>
    <s v="TP/PP DVKH"/>
    <s v="Hoàng Thị Mỹ Lương"/>
    <n v="1982"/>
    <n v="7"/>
    <n v="6"/>
    <s v="KHÁC"/>
    <n v="15000000"/>
    <x v="0"/>
    <s v="Tham khảo thêm sp"/>
    <m/>
    <m/>
    <m/>
  </r>
  <r>
    <n v="130"/>
    <n v="9337"/>
    <s v="CN Lạc Trung"/>
    <x v="1"/>
    <s v="NGUYỄN VIỆT HÀ"/>
    <s v="Nguyễn Thanh Hương"/>
    <n v="11426638"/>
    <s v="Phạm Văn Tuấn"/>
    <s v="RM/TL KHCN"/>
    <s v="Đỗ Đình Mạnh"/>
    <n v="1995"/>
    <n v="6"/>
    <n v="6"/>
    <s v="VAY"/>
    <n v="20000000"/>
    <x v="0"/>
    <s v="Tv tích lũy , CSSK"/>
    <m/>
    <m/>
    <m/>
  </r>
  <r>
    <n v="131"/>
    <n v="9337"/>
    <s v="CN Lạc Trung"/>
    <x v="1"/>
    <s v="NGUYỄN VIỆT HÀ"/>
    <s v="Nguyễn Thanh Hương"/>
    <n v="11426638"/>
    <s v="Phạm Văn Tuấn"/>
    <s v="RM/TL KHCN"/>
    <s v="Nguyễn Văn Hùng"/>
    <n v="1981"/>
    <n v="7"/>
    <n v="6"/>
    <s v="KHÁC"/>
    <n v="30000000"/>
    <x v="0"/>
    <s v="Tham khảo thêm sp"/>
    <m/>
    <m/>
    <m/>
  </r>
  <r>
    <n v="132"/>
    <n v="9600"/>
    <s v="TT KHUT"/>
    <x v="3"/>
    <s v="NGUYỄN VIỆT HÀ"/>
    <s v="Trịnh Thị Hằng"/>
    <n v="11323553"/>
    <s v="Lương Thị Hường"/>
    <s v="RM/TL KHUT"/>
    <s v="Đinh Thị Thu Trang"/>
    <n v="1981"/>
    <n v="7"/>
    <n v="6"/>
    <s v="PAYROLL"/>
    <n v="20000000"/>
    <x v="0"/>
    <s v="Tham khảo thêm sp"/>
    <m/>
    <m/>
    <m/>
  </r>
  <r>
    <n v="133"/>
    <n v="9600"/>
    <s v="TT KHUT"/>
    <x v="3"/>
    <s v="NGUYỄN VIỆT HÀ"/>
    <s v="Trịnh Thị Hằng"/>
    <n v="11100628"/>
    <s v="Thiểu Mỹ Vân "/>
    <s v="RM/TL KHUT"/>
    <s v="Phạm Thị Linh"/>
    <n v="1997"/>
    <n v="7"/>
    <n v="6"/>
    <s v="PAYROLL"/>
    <n v="25000000"/>
    <x v="0"/>
    <s v="Tham khảo thêm sp"/>
    <m/>
    <m/>
    <m/>
  </r>
  <r>
    <n v="134"/>
    <n v="9600"/>
    <s v="TT KHUT"/>
    <x v="3"/>
    <s v="NGUYỄN VIỆT HÀ"/>
    <s v="Trịnh Thị Hằng"/>
    <n v="11323553"/>
    <s v="Lương Thị Hường"/>
    <s v="RM/TL KHUT"/>
    <s v="Nguyễn Thùy Linh"/>
    <n v="1985"/>
    <n v="8"/>
    <n v="6"/>
    <s v="KHÁC"/>
    <n v="15000000"/>
    <x v="0"/>
    <s v="Tham khảo thêm sp"/>
    <m/>
    <m/>
    <m/>
  </r>
  <r>
    <n v="135"/>
    <n v="9600"/>
    <s v="TT KHUT"/>
    <x v="3"/>
    <s v="NGUYỄN VIỆT HÀ"/>
    <s v="Trịnh Thị Hằng"/>
    <n v="11348331"/>
    <s v="Dương Thị Quỳnh"/>
    <s v="RM/TL KHUT"/>
    <s v="Nguyễn Thị Mỹ Duyên"/>
    <n v="1992"/>
    <n v="8"/>
    <n v="6"/>
    <s v="KHÁC"/>
    <n v="15000000"/>
    <x v="0"/>
    <s v="Tham khảo thêm sp"/>
    <m/>
    <m/>
    <m/>
  </r>
  <r>
    <n v="136"/>
    <n v="9600"/>
    <s v="TT KHUT"/>
    <x v="3"/>
    <s v="NGUYỄN VIỆT HÀ"/>
    <s v="Trịnh Thị Hằng"/>
    <n v="11316882"/>
    <s v="Kiều Thu Hoà"/>
    <s v="RM/TL KHUT"/>
    <s v="Trần Thị Quỳnh "/>
    <n v="1989"/>
    <n v="8"/>
    <n v="6"/>
    <s v="KHÁC"/>
    <n v="10000000"/>
    <x v="0"/>
    <s v="Tham khảo thêm sp"/>
    <m/>
    <m/>
    <m/>
  </r>
  <r>
    <n v="137"/>
    <n v="9600"/>
    <s v="TT KHUT"/>
    <x v="3"/>
    <s v="NGUYỄN VIỆT HÀ"/>
    <s v="Trịnh Thị Hằng"/>
    <n v="11316882"/>
    <s v="Kiều Thu Hoà"/>
    <s v="RM/TL KHUT"/>
    <s v="Hà Thị Hiền"/>
    <n v="1996"/>
    <n v="8"/>
    <n v="6"/>
    <s v="KHÁC"/>
    <n v="20000000"/>
    <x v="0"/>
    <s v="Tham khảo thêm sp"/>
    <m/>
    <m/>
    <m/>
  </r>
  <r>
    <n v="138"/>
    <n v="9337"/>
    <s v="CN Lạc Trung"/>
    <x v="1"/>
    <s v="NGUYỄN VIỆT HÀ"/>
    <s v="Nguyễn Thanh Hương"/>
    <n v="11130855"/>
    <s v="Nguyễn Bích Phương"/>
    <s v="GDV/KSV KHCN"/>
    <s v="Nguyễn Thị Nhung"/>
    <n v="1996"/>
    <n v="8"/>
    <n v="6"/>
    <s v="KHÁC"/>
    <n v="12000000"/>
    <x v="0"/>
    <s v="Đã gửi BMH, tư vấn KH cân nhắc thêm"/>
    <m/>
    <m/>
    <m/>
  </r>
  <r>
    <n v="139"/>
    <n v="9337"/>
    <s v="CN Lạc Trung"/>
    <x v="1"/>
    <s v="NGUYỄN VIỆT HÀ"/>
    <s v="Nguyễn Thanh Hương"/>
    <n v="11130855"/>
    <s v="Nguyễn Thị Bích Phương"/>
    <s v="RM/TL KHCN"/>
    <s v="Nguyễn Quang Hưng"/>
    <n v="1984"/>
    <n v="13"/>
    <n v="6"/>
    <s v="KHÁC"/>
    <n v="15000000"/>
    <x v="0"/>
    <s v="Đã tv, khách hàng nghiên cứu kỹ hơn"/>
    <m/>
    <m/>
    <m/>
  </r>
  <r>
    <n v="140"/>
    <n v="9600"/>
    <s v="TT KHUT"/>
    <x v="3"/>
    <s v="NGUYỄN VIỆT HÀ"/>
    <s v="Trịnh Thị Hằng"/>
    <n v="11316882"/>
    <s v="Kiều Thu Hoà"/>
    <s v="RM/TL KHUT"/>
    <s v="Đinh Thị Hoài Thu "/>
    <n v="1980"/>
    <n v="9"/>
    <n v="6"/>
    <s v="KHÁC"/>
    <n v="20000000"/>
    <x v="0"/>
    <m/>
    <m/>
    <m/>
    <m/>
  </r>
  <r>
    <n v="141"/>
    <n v="9600"/>
    <s v="TT KHUT"/>
    <x v="3"/>
    <s v="NGUYỄN VIỆT HÀ"/>
    <s v="Trịnh Thị Hằng"/>
    <n v="11348331"/>
    <s v="Dương Thị Quỳnh"/>
    <s v="RM/TL KHUT"/>
    <s v="Nguyễn Thị Khánh "/>
    <n v="1983"/>
    <n v="9"/>
    <n v="6"/>
    <s v="KHÁC"/>
    <n v="15000000"/>
    <x v="0"/>
    <m/>
    <m/>
    <m/>
    <m/>
  </r>
  <r>
    <n v="142"/>
    <n v="9337"/>
    <s v="CN Lạc Trung"/>
    <x v="1"/>
    <s v="NGUYỄN VIỆT HÀ"/>
    <s v="Nguyễn Thanh Hương"/>
    <n v="11252206"/>
    <s v="Nguyễn Minh Dũng"/>
    <s v="GDV/KSV KHCN"/>
    <s v="Trần Thị Hải Yến"/>
    <n v="1986"/>
    <n v="8"/>
    <n v="6"/>
    <s v="HUY ĐỘNG"/>
    <n v="10000000"/>
    <x v="1"/>
    <s v="Đã thu tiền"/>
    <m/>
    <m/>
    <m/>
  </r>
  <r>
    <n v="143"/>
    <n v="9385"/>
    <s v="CN Bắc Giang"/>
    <x v="2"/>
    <s v="NGUYỄN VIỆT HÀ"/>
    <s v="Thân Ngọc Anh"/>
    <n v="10858608"/>
    <s v="Lương Thị Yến"/>
    <s v="GDV/KSV KHCN"/>
    <s v="Lương Thị Yến"/>
    <n v="1994"/>
    <n v="12"/>
    <n v="6"/>
    <s v="KHÁC"/>
    <n v="15000000"/>
    <x v="0"/>
    <s v="CBB tìm hiểu mua cho con, cả nhà đều có 2-3 gói bhnt rồi. KH cân đối thêm"/>
    <m/>
    <m/>
    <m/>
  </r>
  <r>
    <n v="144"/>
    <n v="9379"/>
    <s v="CN Bắc Ninh"/>
    <x v="2"/>
    <s v="NGUYỄN VIỆT HÀ"/>
    <s v="Nguyễn Thùy linh"/>
    <n v="11106713"/>
    <s v="Nguyễn văn thắng"/>
    <s v="GDV/KSV KHCN"/>
    <s v="C Hà "/>
    <n v="1977"/>
    <n v="1"/>
    <n v="6"/>
    <s v="HUY ĐỘNG"/>
    <n v="20000000"/>
    <x v="0"/>
    <s v="Kh tham khảo gói sk . Về cân nhắc thêm"/>
    <m/>
    <m/>
    <m/>
  </r>
  <r>
    <n v="145"/>
    <n v="9379"/>
    <s v="CN Bắc Ninh"/>
    <x v="2"/>
    <s v="NGUYỄN VIỆT HÀ"/>
    <s v="Nguyễn Thùy linh"/>
    <n v="10258443"/>
    <s v="Nguyễn Thị Nguyên"/>
    <s v="RM/TL KHCN"/>
    <s v="C Thúy Hiền "/>
    <n v="1977"/>
    <n v="1"/>
    <n v="6"/>
    <s v="HUY ĐỘNG"/>
    <n v="20000000"/>
    <x v="0"/>
    <s v="Kh về tham khảo thêm ck"/>
    <m/>
    <m/>
    <m/>
  </r>
  <r>
    <n v="146"/>
    <n v="9379"/>
    <s v="CN Bắc Ninh"/>
    <x v="2"/>
    <s v="NGUYỄN VIỆT HÀ"/>
    <s v="Nguyễn Thùy linh"/>
    <n v="10006004"/>
    <s v="Hoàng Thị Lương"/>
    <s v="RM/TL KHCN"/>
    <s v="A Hường "/>
    <n v="1982"/>
    <n v="7"/>
    <n v="6"/>
    <s v="HUY ĐỘNG"/>
    <n v="20000000"/>
    <x v="0"/>
    <s v="Đã tv . Đợi kh lên gửi tv thêm"/>
    <m/>
    <m/>
    <m/>
  </r>
  <r>
    <n v="147"/>
    <n v="9379"/>
    <s v="CN Bắc Ninh"/>
    <x v="2"/>
    <s v="NGUYỄN VIỆT HÀ"/>
    <s v="Nguyễn Thùy linh"/>
    <n v="11113808"/>
    <s v="Nguyễn Thị Huyền"/>
    <s v="GDV/KSV KHCN"/>
    <s v="Nguyễn Thị Minh Thu"/>
    <n v="1994"/>
    <n v="12"/>
    <n v="6"/>
    <s v="HUY ĐỘNG"/>
    <n v="15000000"/>
    <x v="0"/>
    <s v="Kh tham khảo mua cho ck"/>
    <m/>
    <m/>
    <m/>
  </r>
  <r>
    <n v="148"/>
    <n v="9600"/>
    <s v="TT KHUT"/>
    <x v="3"/>
    <s v="NGUYỄN VIỆT HÀ"/>
    <s v="Trịnh Thị Hằng"/>
    <n v="11316882"/>
    <s v="Kiều Thu Hoà"/>
    <s v="RM/TL KHUT"/>
    <s v="Nguyễn Văn Tuấn "/>
    <n v="1987"/>
    <n v="12"/>
    <n v="6"/>
    <s v="PAYROLL"/>
    <n v="20000000"/>
    <x v="0"/>
    <s v="Kh tham khảo thêm về sp"/>
    <m/>
    <m/>
    <m/>
  </r>
  <r>
    <n v="149"/>
    <n v="9385"/>
    <s v="CN Bắc Giang"/>
    <x v="2"/>
    <s v="NGUYỄN VIỆT HÀ"/>
    <s v="Thân Ngọc Anh"/>
    <n v="10164363"/>
    <s v="Trịnh Thị Hằng"/>
    <s v="RM/TL KHCN"/>
    <s v="Nguyễn Thị Vân Khánh"/>
    <n v="1979"/>
    <n v="13"/>
    <n v="6"/>
    <s v="THẺ TÍN DỤNG"/>
    <n v="15000000"/>
    <x v="0"/>
    <s v="KH tham khảo thêm về sản phẩm"/>
    <m/>
    <m/>
    <m/>
  </r>
  <r>
    <n v="150"/>
    <n v="9385"/>
    <s v="CN Bắc Giang"/>
    <x v="2"/>
    <s v="NGUYỄN VIỆT HÀ"/>
    <s v="Thân Ngọc Anh"/>
    <n v="10238398"/>
    <s v="Nguyễn Thị Loan"/>
    <s v="RM/TL KHCN"/>
    <s v="Nguyễn Tiến Tuyên"/>
    <n v="1980"/>
    <n v="13"/>
    <n v="6"/>
    <s v="KHÁC"/>
    <n v="20000000"/>
    <x v="0"/>
    <s v="KH tham khảo thêm về sp"/>
    <m/>
    <m/>
    <m/>
  </r>
  <r>
    <n v="151"/>
    <n v="9337"/>
    <s v="CN Lạc Trung"/>
    <x v="1"/>
    <s v="NGUYỄN VIỆT HÀ"/>
    <s v="Nguyễn Thanh Hương"/>
    <n v="11426638"/>
    <s v="Phạm Văn Tuấn"/>
    <s v="RM/TL KHCN"/>
    <s v="Đỗ Trung Kiên"/>
    <n v="1977"/>
    <n v="13"/>
    <n v="6"/>
    <s v="VAY"/>
    <n v="40000000"/>
    <x v="2"/>
    <s v="KH tham khảo thêm về sp"/>
    <m/>
    <m/>
    <s v="22-30/6"/>
  </r>
  <r>
    <n v="152"/>
    <n v="9337"/>
    <s v="CN Lạc Trung"/>
    <x v="1"/>
    <s v="NGUYỄN VIỆT HÀ"/>
    <s v="Nguyễn Thanh Hương"/>
    <n v="11130855"/>
    <s v="Nguyễn Thị Bích Phương"/>
    <s v="GDV/KSV KHCN"/>
    <s v="Nguyễn Ngọc Định"/>
    <n v="1982"/>
    <n v="14"/>
    <n v="6"/>
    <s v="KHÁC"/>
    <n v="32000000"/>
    <x v="2"/>
    <s v="Kh cân nhắc "/>
    <m/>
    <m/>
    <s v="22-30/6"/>
  </r>
  <r>
    <n v="153"/>
    <n v="9385"/>
    <s v="CN Bắc Giang"/>
    <x v="2"/>
    <s v="NGUYỄN VIỆT HÀ"/>
    <s v="Thân Ngọc Anh"/>
    <n v="10925201"/>
    <s v="Nguyễn Công Sơn"/>
    <s v="RM/TL KHCN"/>
    <s v="Trần Thị Châm"/>
    <n v="1970"/>
    <n v="14"/>
    <n v="6"/>
    <s v="HUY ĐỘNG"/>
    <n v="20000000"/>
    <x v="0"/>
    <s v="KH cân nhắc "/>
    <m/>
    <m/>
    <m/>
  </r>
  <r>
    <n v="154"/>
    <n v="9379"/>
    <s v="CN Bắc Ninh"/>
    <x v="2"/>
    <s v="NGUYỄN VIỆT HÀ"/>
    <s v="Nguyễn Thùy linh"/>
    <n v="11106713"/>
    <s v="Nguyễn Văn Thắng "/>
    <s v="GDV/KSV KHCN"/>
    <s v="Cô Lý"/>
    <n v="1966"/>
    <n v="14"/>
    <n v="6"/>
    <s v="HUY ĐỘNG"/>
    <n v="20000000"/>
    <x v="0"/>
    <s v="Kh về tham khảo thêm gia đình "/>
    <m/>
    <m/>
    <m/>
  </r>
  <r>
    <n v="155"/>
    <n v="9600"/>
    <s v="TT KHUT"/>
    <x v="3"/>
    <s v="NGUYỄN VIỆT HÀ"/>
    <s v="Trịnh Thị Hằng"/>
    <n v="11316882"/>
    <s v="Kiều Thu Hoà"/>
    <s v="RM/TL KHUT"/>
    <s v="Đinh Thị Ngọc Dung"/>
    <n v="1985"/>
    <n v="14"/>
    <n v="6"/>
    <s v="PAYROLL"/>
    <n v="16000000"/>
    <x v="0"/>
    <s v="Kh về tham khảo thêm về sản phẩm"/>
    <m/>
    <m/>
    <m/>
  </r>
  <r>
    <n v="156"/>
    <n v="9385"/>
    <s v="CN Bắc Giang"/>
    <x v="2"/>
    <s v="NGUYỄN VIỆT HÀ"/>
    <s v="Thân Ngọc Anh"/>
    <n v="10357835"/>
    <s v="Lê Phương Hiền"/>
    <s v="GDV/KSV KHCN"/>
    <s v="Nguyễn Thị Toan"/>
    <n v="2004"/>
    <n v="15"/>
    <n v="6"/>
    <s v="HUY ĐỘNG"/>
    <n v="15000000"/>
    <x v="0"/>
    <s v="KH tham khảo về sản phẩm"/>
    <m/>
    <m/>
    <m/>
  </r>
  <r>
    <n v="157"/>
    <n v="9379"/>
    <s v="CN Bắc Ninh"/>
    <x v="2"/>
    <s v="NGUYỄN VIỆT HÀ"/>
    <s v="Nguyễn Thùy linh"/>
    <n v="11106713"/>
    <s v="Nguyễn Văn Thắng"/>
    <s v="GDV/KSV KHCN"/>
    <s v="Nguyễn Huy Trang "/>
    <n v="1984"/>
    <n v="15"/>
    <n v="6"/>
    <s v="HUY ĐỘNG"/>
    <n v="15000000"/>
    <x v="0"/>
    <s v="Kh tham khảo gói cho con"/>
    <m/>
    <m/>
    <m/>
  </r>
  <r>
    <n v="158"/>
    <n v="9379"/>
    <s v="CN Bắc Ninh"/>
    <x v="2"/>
    <s v="NGUYỄN VIỆT HÀ"/>
    <s v="Nguyễn Thùy linh"/>
    <n v="11113808"/>
    <s v="Nguyễn thị Huyền "/>
    <s v="GDV/KSV KHCN"/>
    <s v="Nguyễn Công Duật"/>
    <n v="1958"/>
    <n v="16"/>
    <n v="6"/>
    <s v="HUY ĐỘNG"/>
    <n v="18000000"/>
    <x v="0"/>
    <s v="Chạy gói sk cho kh , kh cân nhắc thêm"/>
    <m/>
    <m/>
    <m/>
  </r>
  <r>
    <n v="159"/>
    <n v="9340"/>
    <s v="CN Láng Thượng"/>
    <x v="1"/>
    <s v="TRẦN ĐỨC THỊNH"/>
    <s v="NGUYỄN THỊ KHÁNH LINH"/>
    <s v="11387160"/>
    <s v="Đặng Tiểu Vũ"/>
    <s v="RM/TL KHCN"/>
    <s v="Trần Thu Thảo"/>
    <d v="1987-02-09T00:00:00"/>
    <n v="20"/>
    <n v="6"/>
    <s v="HUY ĐỘNG"/>
    <n v="20000000"/>
    <x v="0"/>
    <s v="Kh huy động 200tr, có 2 cửa hàng tạp hoá, 2 vc đã tham gia bh bên khác, hiện tại có 3 cháu chưa tham gia bh. Đã chạy minh họa gửi KH"/>
    <m/>
    <m/>
    <m/>
  </r>
  <r>
    <n v="160"/>
    <n v="9338"/>
    <s v="CN Nhân Chính"/>
    <x v="1"/>
    <s v="TRẦN ĐỨC THỊNH"/>
    <s v="NGHIÊM MINH PHÚC"/>
    <m/>
    <s v="Nguyễn Thị Mai Hiền"/>
    <s v="RM/TL KHCN"/>
    <s v="Nguyễn Văn Hà"/>
    <s v="3/12/1979"/>
    <n v="6"/>
    <n v="6"/>
    <s v="HUY ĐỘNG"/>
    <n v="9859000"/>
    <x v="1"/>
    <m/>
    <m/>
    <m/>
    <m/>
  </r>
  <r>
    <n v="161"/>
    <n v="9379"/>
    <s v="CN Bắc Ninh"/>
    <x v="2"/>
    <s v="NGUYỄN VIỆT HÀ"/>
    <s v="Nguyễn Thùy linh"/>
    <n v="10261046"/>
    <s v="Hoàng Thị Bích "/>
    <s v="GDV/KSV KHCN"/>
    <s v="Anh Hùng "/>
    <n v="1984"/>
    <n v="16"/>
    <n v="6"/>
    <s v="HUY ĐỘNG"/>
    <n v="30000000"/>
    <x v="0"/>
    <s v="Tham khảo gói sk cho bản thân"/>
    <m/>
    <m/>
    <m/>
  </r>
  <r>
    <n v="162"/>
    <n v="9379"/>
    <s v="CN Bắc Ninh"/>
    <x v="2"/>
    <s v="NGUYỄN VIỆT HÀ"/>
    <s v="Nguyễn Thùy linh"/>
    <n v="11113808"/>
    <s v="Nguyễn Thị Huyền"/>
    <s v="GDV/KSV KHCN"/>
    <s v="A Cường "/>
    <n v="1975"/>
    <n v="16"/>
    <n v="6"/>
    <s v="HUY ĐỘNG"/>
    <n v="22000000"/>
    <x v="0"/>
    <s v="Tham khảo gói mua cho con"/>
    <m/>
    <m/>
    <m/>
  </r>
  <r>
    <n v="163"/>
    <n v="9379"/>
    <s v="CN Bắc Ninh"/>
    <x v="2"/>
    <s v="NGUYỄN VIỆT HÀ"/>
    <s v="Nguyễn Thùy linh"/>
    <n v="103223252"/>
    <s v="Trần Thu Trang "/>
    <s v="GDV/KSV KHCN"/>
    <s v="Cô Nghĩa "/>
    <n v="1960"/>
    <n v="16"/>
    <n v="6"/>
    <s v="HUY ĐỘNG"/>
    <n v="20000000"/>
    <x v="0"/>
    <s v="Tham khảo gói mua cho cháu "/>
    <m/>
    <m/>
    <m/>
  </r>
  <r>
    <n v="164"/>
    <n v="9379"/>
    <s v="CN Bắc Ninh"/>
    <x v="2"/>
    <s v="NGUYỄN VIỆT HÀ"/>
    <s v="Nguyễn Thùy linh"/>
    <n v="10237706"/>
    <s v="Nguyễn Đắc Trọng "/>
    <s v="RM/TL KHCN"/>
    <s v="C phương quý"/>
    <n v="1986"/>
    <n v="16"/>
    <n v="6"/>
    <s v="HUY ĐỘNG"/>
    <n v="22000000"/>
    <x v="0"/>
    <s v="Tham khảo gói mua cho A ck "/>
    <m/>
    <m/>
    <m/>
  </r>
  <r>
    <n v="165"/>
    <n v="9379"/>
    <s v="CN Bắc Ninh"/>
    <x v="2"/>
    <s v="NGUYỄN VIỆT HÀ"/>
    <s v="Nguyễn Thùy Linh "/>
    <n v="10006004"/>
    <s v="Hoàng thị lương "/>
    <s v="RM/TL KHCN"/>
    <s v="C Trang "/>
    <n v="1982"/>
    <n v="16"/>
    <n v="6"/>
    <s v="KHÁC"/>
    <n v="30000000"/>
    <x v="0"/>
    <s v="Kh vừa ký bên MAN , đang chạy so sánh sp cho KH "/>
    <m/>
    <m/>
    <m/>
  </r>
  <r>
    <n v="166"/>
    <n v="9338"/>
    <s v="CN Nhân Chính"/>
    <x v="1"/>
    <s v="TRẦN ĐỨC THỊNH"/>
    <s v="NGHIÊM MINH PHÚC"/>
    <s v="10006890"/>
    <s v="Trịnh Thị Hoài Linh"/>
    <s v="GDV/KSV KHCN"/>
    <s v="Nguyễn Thị Hà"/>
    <d v="1975-09-03T00:00:00"/>
    <n v="7"/>
    <n v="6"/>
    <s v="HUY ĐỘNG"/>
    <n v="12508000"/>
    <x v="3"/>
    <s v="Khách đã chuyển tiền cho NH. Chờ code vào hđ"/>
    <m/>
    <m/>
    <m/>
  </r>
  <r>
    <n v="167"/>
    <n v="9379"/>
    <s v="CN Bắc Ninh"/>
    <x v="2"/>
    <s v="NGUYỄN VIỆT HÀ"/>
    <s v="Nguyễn Thùy linh"/>
    <n v="10211933"/>
    <s v="Nguyễn Thị Kim Dung"/>
    <s v="GDV/KSV KHCN"/>
    <s v="Nguyễn Thị Tuyên"/>
    <n v="1983"/>
    <n v="20"/>
    <n v="6"/>
    <s v="HUY ĐỘNG"/>
    <n v="20000000"/>
    <x v="0"/>
    <s v="Đã tv kh gói sk , kh tham khảo thêm"/>
    <m/>
    <m/>
    <m/>
  </r>
  <r>
    <n v="168"/>
    <n v="9379"/>
    <s v="CN Bắc Ninh"/>
    <x v="2"/>
    <s v="NGUYỄN VIỆT HÀ"/>
    <s v="Nguyễn Thùy linh"/>
    <n v="10237706"/>
    <s v="Nguyễn đắc trọng"/>
    <s v="RM/TL KHCN"/>
    <s v="Nguyễn thị thu hằng "/>
    <n v="1989"/>
    <n v="20"/>
    <n v="6"/>
    <s v="HUY ĐỘNG"/>
    <n v="20000000"/>
    <x v="0"/>
    <s v="Đã tv , kh cân nhắc thêm"/>
    <m/>
    <m/>
    <m/>
  </r>
  <r>
    <n v="169"/>
    <n v="9338"/>
    <s v="CN Nhân Chính"/>
    <x v="1"/>
    <s v="TRẦN ĐỨC THỊNH"/>
    <s v="NGHIÊM MINH PHÚC"/>
    <s v="10285508"/>
    <s v="Vũ Ngọc Cường"/>
    <s v="RM/TL KHCN"/>
    <s v="Vũ Phi Long"/>
    <d v="1988-06-21T00:00:00"/>
    <n v="13"/>
    <n v="6"/>
    <s v="VAY"/>
    <n v="15000000"/>
    <x v="2"/>
    <s v="Khách đáo hạn khoản vay, đồng ý vào hợp đồng. Đã gặp nhưng khách đang vội nên chưa kịp tư vấn."/>
    <m/>
    <m/>
    <m/>
  </r>
  <r>
    <n v="170"/>
    <n v="9338"/>
    <s v="CN Nhân Chính"/>
    <x v="1"/>
    <s v="TRẦN ĐỨC THỊNH"/>
    <s v="NGHIÊM MINH PHÚC"/>
    <m/>
    <s v="Đinh Thùy Anh"/>
    <s v="GDV/KSV KHCN"/>
    <s v="Nguyễn Thị Hà"/>
    <d v="1975-03-09T00:00:00"/>
    <n v="15"/>
    <n v="6"/>
    <s v="VAY"/>
    <n v="6000000"/>
    <x v="1"/>
    <m/>
    <m/>
    <m/>
    <m/>
  </r>
  <r>
    <n v="171"/>
    <n v="9385"/>
    <s v="CN Bắc Giang"/>
    <x v="2"/>
    <s v="NGUYỄN VIỆT HÀ"/>
    <s v="Thân Ngọc Anh"/>
    <n v="10926666"/>
    <s v="Vũ Thị Ngọc"/>
    <s v="GDV/KSV KHCN"/>
    <s v="Dương Thị Thu Hà"/>
    <n v="1973"/>
    <n v="22"/>
    <n v="6"/>
    <s v="HUY ĐỘNG"/>
    <n v="20000000"/>
    <x v="0"/>
    <s v="Tư vấn cssk"/>
    <m/>
    <m/>
    <m/>
  </r>
  <r>
    <n v="172"/>
    <n v="9385"/>
    <s v="CN Bắc Giang"/>
    <x v="2"/>
    <s v="NGUYỄN VIỆT HÀ"/>
    <s v="Thân Ngọc Anh"/>
    <n v="10256004"/>
    <s v="Nguyễn Thị Bích Hằng"/>
    <s v="GDV/KSV KHCN"/>
    <s v="Dương Trí Cao"/>
    <n v="1977"/>
    <n v="22"/>
    <n v="6"/>
    <s v="HUY ĐỘNG"/>
    <n v="20000000"/>
    <x v="0"/>
    <s v="Tư vấn CSSK"/>
    <m/>
    <m/>
    <m/>
  </r>
  <r>
    <n v="173"/>
    <n v="9379"/>
    <s v="CN Bắc Ninh"/>
    <x v="2"/>
    <s v="NGUYỄN VIỆT HÀ"/>
    <s v="Nguyễn Thùy linh"/>
    <n v="10006004"/>
    <s v="Vũ Thị Phương"/>
    <s v="RM/TL KHCN"/>
    <s v="Vũ thị Phương"/>
    <n v="1988"/>
    <n v="22"/>
    <n v="6"/>
    <s v="VAY"/>
    <n v="15000000"/>
    <x v="0"/>
    <s v="Kh cân nhắc thêm"/>
    <m/>
    <m/>
    <m/>
  </r>
  <r>
    <n v="174"/>
    <n v="9385"/>
    <s v="CN Bắc Giang"/>
    <x v="2"/>
    <s v="NGUYỄN VIỆT HÀ"/>
    <s v="Thân Ngọc Anh"/>
    <n v="10926666"/>
    <s v="Vũ Thị Ngọc"/>
    <s v="GDV/KSV KHCN"/>
    <s v="Lê Thị Son"/>
    <n v="1973"/>
    <n v="23"/>
    <n v="6"/>
    <s v="HUY ĐỘNG"/>
    <n v="15000000"/>
    <x v="0"/>
    <s v="KH đã có nhiều BHNT, tìm hiểu thêm sp"/>
    <m/>
    <m/>
    <m/>
  </r>
  <r>
    <n v="175"/>
    <n v="9379"/>
    <s v="CN Bắc Ninh"/>
    <x v="2"/>
    <s v="NGUYỄN VIỆT HÀ"/>
    <s v="Nguyễn Thùy linh"/>
    <n v="11113808"/>
    <s v="Nguyễn Thị Huyền "/>
    <s v="GDV/KSV KHCN"/>
    <s v="Cô Thiệp"/>
    <n v="1961"/>
    <n v="23"/>
    <n v="6"/>
    <s v="HUY ĐỘNG"/>
    <n v="18000000"/>
    <x v="0"/>
    <s v="Kh cân nhắc thêm"/>
    <m/>
    <m/>
    <m/>
  </r>
  <r>
    <n v="176"/>
    <n v="9379"/>
    <s v="CN Bắc Ninh"/>
    <x v="2"/>
    <s v="NGUYỄN VIỆT HÀ"/>
    <s v="Nguyễn Thùy linh"/>
    <n v="11106713"/>
    <s v="Nguyễn Văn Thắng"/>
    <s v="GDV/KSV KHCN"/>
    <s v="Hoàng Văn Thoả"/>
    <n v="1985"/>
    <n v="23"/>
    <n v="6"/>
    <s v="HUY ĐỘNG"/>
    <n v="20000000"/>
    <x v="0"/>
    <s v="Kh cân nhắc thêm"/>
    <m/>
    <m/>
    <m/>
  </r>
  <r>
    <n v="177"/>
    <n v="9379"/>
    <s v="CN Bắc Ninh"/>
    <x v="2"/>
    <s v="NGUYỄN VIỆT HÀ"/>
    <s v="Nguyễn Thùy linh"/>
    <n v="10211933"/>
    <s v="Nguyễn Thị Kim Dung"/>
    <s v="GDV/KSV KHCN"/>
    <s v="Phương Thị Định "/>
    <n v="1996"/>
    <n v="23"/>
    <n v="6"/>
    <s v="HUY ĐỘNG"/>
    <n v="15000000"/>
    <x v="0"/>
    <s v="Kh đang tham gia bên FWD , đang so sánh sp cho KH "/>
    <m/>
    <m/>
    <m/>
  </r>
  <r>
    <n v="178"/>
    <n v="9600"/>
    <s v="TT KHUT"/>
    <x v="3"/>
    <s v="NGUYỄN VIỆT HÀ"/>
    <s v="Trịnh Thị Hằng"/>
    <n v="11323553"/>
    <s v="Lương Thị Hường"/>
    <s v="RM/TL KHUT"/>
    <s v="Lương Thu Trang"/>
    <n v="1997"/>
    <n v="23"/>
    <n v="6"/>
    <s v="PAYROLL"/>
    <n v="25000000"/>
    <x v="0"/>
    <s v="Kh về tham khảo thêm ck"/>
    <m/>
    <m/>
    <m/>
  </r>
  <r>
    <n v="179"/>
    <n v="9380"/>
    <s v="CN Tiền An"/>
    <x v="2"/>
    <s v="NGUYỄN VIỆT HÀ"/>
    <s v="Nguyễn Thị Đài "/>
    <n v="10289785"/>
    <s v="Nguyễn Thị Ngọc"/>
    <s v="RM/TL KHCN"/>
    <s v="Phạm Thị Chiến"/>
    <n v="1976"/>
    <n v="1"/>
    <n v="6"/>
    <s v="VAY"/>
    <n v="10000000"/>
    <x v="1"/>
    <s v="Chạy gói SK cho Kh , KH nghiên cứu thêm"/>
    <m/>
    <m/>
    <m/>
  </r>
  <r>
    <n v="180"/>
    <n v="9600"/>
    <s v="TT KHUT"/>
    <x v="3"/>
    <s v="NGUYỄN VIỆT HÀ"/>
    <s v="Trịnh Thị Hằng"/>
    <n v="11316882"/>
    <s v="Kiều Thu Hoà"/>
    <s v="RM/TL KHUT"/>
    <s v="Phạm Ngọc Anh"/>
    <n v="1998"/>
    <n v="5"/>
    <n v="6"/>
    <s v="KHÁC"/>
    <n v="40000000"/>
    <x v="1"/>
    <s v="Kh quan tâm thẻ CSSK"/>
    <m/>
    <m/>
    <m/>
  </r>
  <r>
    <n v="181"/>
    <n v="9334"/>
    <s v="CN Thái Hà"/>
    <x v="1"/>
    <s v="TRẦN ĐỨC THỊNH"/>
    <s v="NGUYỄN VĂN SƠN"/>
    <m/>
    <s v="Đỗ Như Hảo"/>
    <s v="RM/TL KHCN"/>
    <s v="Cô Tuyết"/>
    <d v="1958-08-29T00:00:00"/>
    <n v="8"/>
    <n v="6"/>
    <s v="HUY ĐỘNG"/>
    <n v="13000000"/>
    <x v="0"/>
    <m/>
    <m/>
    <m/>
    <m/>
  </r>
  <r>
    <n v="182"/>
    <n v="9334"/>
    <s v="CN Thái Hà"/>
    <x v="1"/>
    <s v="TRẦN ĐỨC THỊNH"/>
    <s v="NGUYỄN VĂN SƠN"/>
    <m/>
    <s v="Trương Đức Long"/>
    <s v="RM/TL KHCN"/>
    <s v="Trịnh Xuân Phúc"/>
    <d v="1984-05-20T00:00:00"/>
    <n v="9"/>
    <n v="6"/>
    <s v="VAY"/>
    <n v="20000000"/>
    <x v="1"/>
    <m/>
    <m/>
    <m/>
    <m/>
  </r>
  <r>
    <n v="183"/>
    <n v="9334"/>
    <s v="CN Thái Hà"/>
    <x v="1"/>
    <s v="TRẦN ĐỨC THỊNH"/>
    <s v="NGUYỄN VĂN SƠN"/>
    <m/>
    <s v="Nguyễn Anh Trung"/>
    <s v="RM/TL KHCN"/>
    <s v="Nguyễn Anh Trung"/>
    <d v="1997-11-12T00:00:00"/>
    <n v="23"/>
    <n v="6"/>
    <s v="KHÁC"/>
    <n v="10000000"/>
    <x v="1"/>
    <m/>
    <m/>
    <m/>
    <m/>
  </r>
  <r>
    <n v="184"/>
    <n v="9600"/>
    <s v="TT KHUT"/>
    <x v="3"/>
    <s v="NGUYỄN VIỆT HÀ"/>
    <s v="Trịnh Thị Hằng"/>
    <n v="11348331"/>
    <s v="Dương Thị Quỳnh"/>
    <s v="RM/TL KHUT"/>
    <s v="Vũ Thị Hồng Nhung"/>
    <n v="1991"/>
    <n v="7"/>
    <n v="6"/>
    <s v="PAYROLL"/>
    <n v="12000000"/>
    <x v="1"/>
    <m/>
    <m/>
    <m/>
    <m/>
  </r>
  <r>
    <n v="185"/>
    <n v="9600"/>
    <s v="TT KHUT"/>
    <x v="3"/>
    <s v="NGUYỄN VIỆT HÀ"/>
    <s v="Trịnh Thị Hằng"/>
    <n v="11008188"/>
    <s v="Vũ Hoàng Phương"/>
    <s v="RM/TL KHUT"/>
    <s v="Đặng Thị Hà"/>
    <n v="1993"/>
    <n v="8"/>
    <n v="6"/>
    <s v="KHÁC"/>
    <n v="15000000"/>
    <x v="1"/>
    <s v="Tham khảo thêm sp"/>
    <m/>
    <m/>
    <m/>
  </r>
  <r>
    <n v="186"/>
    <n v="9343"/>
    <s v="CN Trần Khát Chân"/>
    <x v="1"/>
    <s v="NGUYỄN VIỆT HÀ"/>
    <s v="Nguyễn Thanh Hương"/>
    <n v="10294908"/>
    <s v="Nguyễn Thị Hằng"/>
    <s v="RM/TL KHCN"/>
    <s v="Nguyễn Thị Hiền"/>
    <n v="1980"/>
    <n v="5"/>
    <n v="6"/>
    <s v="VAY"/>
    <n v="15000000"/>
    <x v="0"/>
    <s v="Tv cssk cho KH, Kh nghiên cứu thêm"/>
    <m/>
    <m/>
    <m/>
  </r>
  <r>
    <n v="187"/>
    <n v="9343"/>
    <s v="CN Trần Khát Chân"/>
    <x v="1"/>
    <s v="NGUYỄN VIỆT HÀ"/>
    <s v="Nguyễn Thanh Hương"/>
    <n v="11244357"/>
    <s v="Lê Thanh Sơn"/>
    <s v="RM/TL KHCN"/>
    <s v="Đặng Kim Khánh"/>
    <n v="1969"/>
    <n v="6"/>
    <n v="6"/>
    <s v="KHÁC"/>
    <n v="20000000"/>
    <x v="0"/>
    <s v="Kh cân nhắc giữa Pru, KH suy nghĩ thêm"/>
    <m/>
    <m/>
    <m/>
  </r>
  <r>
    <n v="188"/>
    <n v="9343"/>
    <s v="CN Trần Khát Chân"/>
    <x v="1"/>
    <s v="NGUYỄN VIỆT HÀ"/>
    <s v="Nguyễn Thanh Hương"/>
    <n v="10811544"/>
    <s v="Hà Thị Thu Anh"/>
    <s v="GDV/KSV KHCN"/>
    <s v="Nguyễn Sơn Tùng"/>
    <n v="1983"/>
    <n v="9"/>
    <n v="6"/>
    <s v="KHÁC"/>
    <n v="36000000"/>
    <x v="0"/>
    <s v="Đã gửi BMH, tư vấn KH cân nhắc thêm"/>
    <m/>
    <m/>
    <m/>
  </r>
  <r>
    <n v="189"/>
    <n v="9600"/>
    <s v="TT KHUT"/>
    <x v="3"/>
    <s v="NGUYỄN VIỆT HÀ"/>
    <s v="Trịnh Thị Hằng"/>
    <n v="11348331"/>
    <s v="Dương Thị Quỳnh"/>
    <s v="RM/TL KHUT"/>
    <s v="Trần Hoàng Linh"/>
    <n v="1997"/>
    <n v="12"/>
    <n v="6"/>
    <s v="KHÁC"/>
    <n v="25000000"/>
    <x v="1"/>
    <m/>
    <m/>
    <m/>
    <m/>
  </r>
  <r>
    <n v="190"/>
    <n v="9600"/>
    <s v="TT KHUT"/>
    <x v="3"/>
    <s v="NGUYỄN VIỆT HÀ"/>
    <s v="Trịnh Thị Hằng"/>
    <n v="11100628"/>
    <s v="Thiều Mỹ Vân"/>
    <s v="RM/TL KHUT"/>
    <s v="Phạm Thùy Linh"/>
    <n v="1993"/>
    <n v="12"/>
    <n v="6"/>
    <s v="KHÁC"/>
    <n v="25000000"/>
    <x v="1"/>
    <s v="Kh tham khảo thêm về sp"/>
    <m/>
    <m/>
    <m/>
  </r>
  <r>
    <n v="191"/>
    <n v="9343"/>
    <s v="CN Trần Khát Chân"/>
    <x v="1"/>
    <s v="NGUYỄN VIỆT HÀ"/>
    <s v="Nguyễn Thanh Hương"/>
    <n v="10811544"/>
    <s v="Hà Thị Thu Anh"/>
    <s v="GDV/KSV KHCN"/>
    <s v="Vũ Hương Trà"/>
    <n v="1980"/>
    <n v="14"/>
    <n v="6"/>
    <s v="HUY ĐỘNG"/>
    <n v="26000000"/>
    <x v="0"/>
    <s v="Gửi bmh khách hàng tham khảo, kh cân nhắc thêm"/>
    <m/>
    <m/>
    <m/>
  </r>
  <r>
    <n v="192"/>
    <n v="9386"/>
    <s v="CN Thái Nguyên"/>
    <x v="2"/>
    <s v="NGUYỄN VIỆT HÀ"/>
    <s v="Nguyễn Thị Yến Ngọc"/>
    <n v="10122345"/>
    <s v="Phan Văn Hải"/>
    <s v="RM/TL KHCN"/>
    <s v="Phan Văn Hải"/>
    <n v="1980"/>
    <n v="12"/>
    <n v="6"/>
    <s v="KHÁC"/>
    <n v="16000000"/>
    <x v="1"/>
    <m/>
    <m/>
    <m/>
    <m/>
  </r>
  <r>
    <n v="193"/>
    <n v="9343"/>
    <s v="CN Trần Khát Chân"/>
    <x v="1"/>
    <s v="NGUYỄN VIỆT HÀ"/>
    <s v="Nguyễn Thanh Hương"/>
    <n v="10294908"/>
    <s v="Nguyễn Thị Hằng"/>
    <s v="RM/TL KHCN"/>
    <s v="Nguyễn Văn Thông"/>
    <n v="1957"/>
    <n v="12"/>
    <n v="6"/>
    <s v="KHÁC"/>
    <n v="15000000"/>
    <x v="1"/>
    <s v="KH tham khảo thêm về sp"/>
    <s v="Chốt deal"/>
    <m/>
    <m/>
  </r>
  <r>
    <n v="194"/>
    <n v="9600"/>
    <s v="TT KHUT"/>
    <x v="3"/>
    <s v="NGUYỄN VIỆT HÀ"/>
    <s v="Trịnh Thị Hằng "/>
    <n v="11008188"/>
    <s v="Vũ Hoàng Phương "/>
    <s v="RM/TL KHUT"/>
    <s v="Cao Thị Thu Hằng "/>
    <n v="1988"/>
    <n v="13"/>
    <n v="6"/>
    <s v="KHÁC"/>
    <n v="15000000"/>
    <x v="1"/>
    <m/>
    <m/>
    <m/>
    <m/>
  </r>
  <r>
    <n v="195"/>
    <n v="9379"/>
    <s v="CN Bắc Ninh"/>
    <x v="2"/>
    <s v="NGUYỄN VIỆT HÀ"/>
    <s v="Nguyễn Thùy linh"/>
    <n v="10261046"/>
    <s v="Hoàng thị Bích "/>
    <s v="GDV/KSV KHCN"/>
    <s v="Dương Văn Tài"/>
    <n v="1960"/>
    <n v="16"/>
    <n v="6"/>
    <s v="HUY ĐỘNG"/>
    <n v="18700000"/>
    <x v="1"/>
    <m/>
    <m/>
    <m/>
    <m/>
  </r>
  <r>
    <n v="196"/>
    <n v="9341"/>
    <s v="CN Trung Hòa"/>
    <x v="1"/>
    <s v="TRẦN ĐỨC THỊNH"/>
    <s v="MAI THỊ HUYỀN"/>
    <m/>
    <s v="Đỗ Thị Thúy Hồng"/>
    <s v="GDV/KSV KHCN"/>
    <s v="Mai Thị Tuyết Nga"/>
    <m/>
    <n v="5"/>
    <n v="6"/>
    <s v="HUY ĐỘNG"/>
    <n v="12348000"/>
    <x v="1"/>
    <m/>
    <m/>
    <m/>
    <m/>
  </r>
  <r>
    <n v="197"/>
    <n v="9600"/>
    <s v="TT KHUT"/>
    <x v="3"/>
    <s v="NGUYỄN VIỆT HÀ"/>
    <s v="Trịnh Thị Hằng"/>
    <n v="11425744"/>
    <s v="Trần Quốc Đạt"/>
    <s v="RM/TL KHUT"/>
    <s v="Phạm Thế Dũng"/>
    <n v="1992"/>
    <n v="20"/>
    <n v="6"/>
    <s v="KHÁC"/>
    <n v="15000000"/>
    <x v="1"/>
    <m/>
    <m/>
    <m/>
    <m/>
  </r>
  <r>
    <n v="198"/>
    <n v="9341"/>
    <s v="CN Trung Hòa"/>
    <x v="1"/>
    <s v="TRẦN ĐỨC THỊNH"/>
    <s v="MAI THỊ HUYỀN"/>
    <m/>
    <s v="Đỗ Thị Thúy Hồng"/>
    <s v="GDV/KSV KHCN"/>
    <s v="Vương Trà My"/>
    <s v="25/3/1999"/>
    <n v="5"/>
    <n v="6"/>
    <s v="HUY ĐỘNG"/>
    <n v="15000000"/>
    <x v="2"/>
    <m/>
    <m/>
    <m/>
    <m/>
  </r>
  <r>
    <n v="199"/>
    <n v="9385"/>
    <s v="CN Bắc Giang"/>
    <x v="2"/>
    <s v="NGUYỄN VIỆT HÀ"/>
    <s v="Thân Ngọc Anh"/>
    <n v="10045488"/>
    <s v="Hoàng Thị Mỹ Lương"/>
    <s v="TP/PP DVKH"/>
    <s v="Nguyễn Thị Quyên"/>
    <n v="1973"/>
    <n v="21"/>
    <n v="6"/>
    <s v="HUY ĐỘNG"/>
    <n v="10505000"/>
    <x v="1"/>
    <m/>
    <m/>
    <m/>
    <m/>
  </r>
  <r>
    <n v="200"/>
    <n v="9379"/>
    <s v="CN Bắc Ninh"/>
    <x v="2"/>
    <s v="NGUYỄN VIỆT HÀ"/>
    <s v="Nguyễn Thùy linh"/>
    <n v="10647899"/>
    <s v="Trần Thu Trang "/>
    <s v="GDV/KSV KHCN"/>
    <s v="Nguyễn Thị Thu "/>
    <n v="1977"/>
    <n v="22"/>
    <n v="6"/>
    <s v="HUY ĐỘNG"/>
    <n v="21300000"/>
    <x v="1"/>
    <m/>
    <m/>
    <m/>
    <m/>
  </r>
  <r>
    <n v="201"/>
    <n v="9343"/>
    <s v="CN Trần Khát Chân"/>
    <x v="1"/>
    <s v="NGUYỄN VIỆT HÀ"/>
    <s v="Nguyễn Thanh Hương"/>
    <n v="10294908"/>
    <s v="Nguyễn Thị Hằng"/>
    <s v="RM/TL KHCN"/>
    <s v="Đỗ Thu Huyền"/>
    <n v="1991"/>
    <n v="2"/>
    <n v="6"/>
    <s v="KHÁC"/>
    <n v="15000000"/>
    <x v="2"/>
    <s v="FA tư vấn Đầu tư như ý, KH quan tâm và cân nhắc thêm"/>
    <m/>
    <m/>
    <s v="Trong tháng 22-30/6"/>
  </r>
  <r>
    <n v="202"/>
    <n v="9341"/>
    <s v="CN Trung Hòa"/>
    <x v="1"/>
    <s v="TRẦN ĐỨC THỊNH"/>
    <s v="NGUYỄN THỊ DUYÊN"/>
    <s v="10788793"/>
    <s v="Bùi Quý Quốc Việt"/>
    <s v="RM/TL KHCN"/>
    <s v="Lưu Thị Ngọc Anh"/>
    <m/>
    <n v="20"/>
    <n v="6"/>
    <s v="VAY"/>
    <n v="20000000"/>
    <x v="0"/>
    <s v="KH làm kế toán, quan tâm sức khỏe, đã gửi minh họa"/>
    <m/>
    <m/>
    <m/>
  </r>
  <r>
    <n v="203"/>
    <n v="9341"/>
    <s v="CN Trung Hòa"/>
    <x v="1"/>
    <s v="TRẦN ĐỨC THỊNH"/>
    <s v="MAI THỊ HUYỀN"/>
    <s v="11290211"/>
    <s v="Nguyễn Thị Huyền"/>
    <s v="TP/PP KHCN"/>
    <s v="Nguyễn Thị Thủy"/>
    <d v="1962-09-20T00:00:00"/>
    <n v="16"/>
    <n v="6"/>
    <s v="THẺ TÍN DỤNG"/>
    <n v="46000000"/>
    <x v="1"/>
    <m/>
    <m/>
    <m/>
    <m/>
  </r>
  <r>
    <n v="204"/>
    <n v="9341"/>
    <s v="CN Trung Hòa"/>
    <x v="1"/>
    <s v="TRẦN ĐỨC THỊNH"/>
    <s v="NGUYỄN THỊ DUYÊN"/>
    <m/>
    <s v="Nguyễn Thị Linh"/>
    <s v="RM/TL KHCN"/>
    <s v="Đinh Thị Kim Ngân"/>
    <m/>
    <n v="23"/>
    <n v="6"/>
    <s v="HUY ĐỘNG"/>
    <n v="30000000"/>
    <x v="0"/>
    <s v="Đã TV cho KH, quan tâm đến thẻ SK"/>
    <m/>
    <m/>
    <m/>
  </r>
  <r>
    <n v="205"/>
    <n v="9379"/>
    <s v="CN Bắc Ninh"/>
    <x v="2"/>
    <s v="NGUYỄN VIỆT HÀ"/>
    <s v="Nguyễn Thùy linh"/>
    <n v="10237657"/>
    <s v="Vương Thị Tiệp"/>
    <s v="RM/TL KHDN"/>
    <s v="Nguyễn Đắc Thuý"/>
    <n v="1969"/>
    <n v="13"/>
    <n v="6"/>
    <s v="VAY"/>
    <n v="25000000"/>
    <x v="2"/>
    <s v="Kh chờ gn thu tiền "/>
    <m/>
    <m/>
    <s v="22-30/6"/>
  </r>
  <r>
    <n v="206"/>
    <n v="9341"/>
    <s v="CN Trung Hòa"/>
    <x v="1"/>
    <s v="TRẦN ĐỨC THỊNH"/>
    <s v="NGUYỄN THỊ DUYÊN"/>
    <m/>
    <s v="Nguyễn Thị Linh"/>
    <s v="RM/TL KHCN"/>
    <s v="Vũ Minh Tuấn"/>
    <m/>
    <n v="23"/>
    <n v="6"/>
    <s v="HUY ĐỘNG"/>
    <n v="15000000"/>
    <x v="0"/>
    <s v="KH quan tâm thẻ SK, hẹn KH qua nhà tư vấn cho cả gia đình"/>
    <m/>
    <m/>
    <m/>
  </r>
  <r>
    <n v="207"/>
    <n v="9385"/>
    <s v="CN Bắc Giang"/>
    <x v="2"/>
    <s v="NGUYỄN VIỆT HÀ"/>
    <s v="Thân Ngọc Anh"/>
    <n v="10238100"/>
    <s v="Hoàng Trung Đức"/>
    <s v="RM/TL KHCN"/>
    <s v="Anh Long"/>
    <n v="1983"/>
    <n v="16"/>
    <n v="6"/>
    <s v="THẺ TÍN DỤNG"/>
    <n v="15000000"/>
    <x v="2"/>
    <s v="Tham khảo sản phẩm"/>
    <m/>
    <m/>
    <s v="22-30/6"/>
  </r>
  <r>
    <n v="208"/>
    <n v="9379"/>
    <s v="CN Bắc Ninh"/>
    <x v="2"/>
    <s v="NGUYỄN VIỆT HÀ"/>
    <s v="Nguyễn Thùy linh"/>
    <n v="10261046"/>
    <s v="Hoàng thị Bích "/>
    <s v="GDV/KSV KHCN"/>
    <s v="Nguyễn Văn Vui"/>
    <n v="1970"/>
    <n v="21"/>
    <n v="6"/>
    <s v="HUY ĐỘNG"/>
    <n v="20000000"/>
    <x v="2"/>
    <s v="Kh về tham khảo thêmvk"/>
    <m/>
    <m/>
    <s v="22-30/6"/>
  </r>
  <r>
    <n v="209"/>
    <n v="9379"/>
    <s v="CN Bắc Ninh"/>
    <x v="2"/>
    <s v="NGUYỄN VIỆT HÀ"/>
    <s v="Nguyễn Thùy linh"/>
    <n v="10237657"/>
    <s v="Vương thị Tiệp"/>
    <s v="RM/TL KHDN"/>
    <s v="Đào văn thà "/>
    <n v="1964"/>
    <n v="21"/>
    <n v="6"/>
    <s v="VAY"/>
    <n v="35000000"/>
    <x v="2"/>
    <s v="Kh vay đã tv có tiềm năng"/>
    <m/>
    <m/>
    <s v="22-30/6"/>
  </r>
  <r>
    <n v="210"/>
    <n v="9379"/>
    <s v="CN Bắc Ninh"/>
    <x v="2"/>
    <s v="NGUYỄN VIỆT HÀ"/>
    <s v="Nguyễn Thùy linh"/>
    <n v="11106713"/>
    <s v="Nguyễn Văn Thắng"/>
    <s v="GDV/KSV KHCN"/>
    <s v="Dương thị minh hạnh "/>
    <n v="1979"/>
    <n v="23"/>
    <n v="6"/>
    <s v="HUY ĐỘNG"/>
    <n v="20000000"/>
    <x v="2"/>
    <s v="Kh về tham khảo thêm ck"/>
    <m/>
    <m/>
    <m/>
  </r>
  <r>
    <n v="211"/>
    <n v="9349"/>
    <s v="CN Trần Nguyên Hãn"/>
    <x v="2"/>
    <s v="LÊ THỊ HOÀI PHƯƠNG"/>
    <s v="Thái Thu Hiền "/>
    <n v="10011566"/>
    <s v="Nguyễn Thị Thùy"/>
    <s v="GDV/KSV KHCN"/>
    <s v="Nguyễn Thị Phương Minh"/>
    <d v="1987-06-08T00:00:00"/>
    <n v="1"/>
    <n v="6"/>
    <s v="KHÁC"/>
    <n v="16000000"/>
    <x v="0"/>
    <s v="KH chưa từng tham gia BHNT, có nhu cầu mua BV SK nhưng hay bị ảnh hưởng bởi thông tin ngoài lề về BH"/>
    <m/>
    <m/>
    <m/>
  </r>
  <r>
    <n v="212"/>
    <n v="9354"/>
    <s v="CN Thái Bình"/>
    <x v="2"/>
    <s v="LÊ THỊ HOÀI PHƯƠNG"/>
    <s v="Đặng Thị Thu"/>
    <n v="10713812"/>
    <s v="Lê Thị Thu Huyền"/>
    <s v="GDV/KSV KHUT"/>
    <s v="Nguyễn Anh Tuấn "/>
    <d v="1995-07-05T00:00:00"/>
    <n v="2"/>
    <n v="6"/>
    <s v="HUY ĐỘNG"/>
    <n v="15547000"/>
    <x v="0"/>
    <s v="Đã đánh BMH cho KH và tư vấn nhưng KH cần tham khảo ý kiến vợ"/>
    <m/>
    <m/>
    <m/>
  </r>
  <r>
    <n v="213"/>
    <n v="9354"/>
    <s v="CN Thái Bình"/>
    <x v="2"/>
    <s v="LÊ THỊ HOÀI PHƯƠNG"/>
    <s v="Đặng Thị Thu"/>
    <n v="11354182"/>
    <s v="Bùi Ngọc Anh"/>
    <s v="GDV/KSV KHUT"/>
    <s v="Ngô Thị Mai"/>
    <d v="1973-10-10T00:00:00"/>
    <n v="2"/>
    <n v="6"/>
    <s v="HUY ĐỘNG"/>
    <n v="15759000"/>
    <x v="0"/>
    <s v="KH nghe tư vân tại quầy, Chưa tư vấn được BMH vì KH bận đột xuất"/>
    <m/>
    <m/>
    <m/>
  </r>
  <r>
    <n v="214"/>
    <n v="9354"/>
    <s v="CN Thái Bình"/>
    <x v="2"/>
    <s v="LÊ THỊ HOÀI PHƯƠNG"/>
    <s v="Đặng Thị Thu"/>
    <n v="10853804"/>
    <s v="Phí Ngọc Trâm"/>
    <s v="GDV/KSV KHCN"/>
    <s v="Phạm Hồng Liên"/>
    <d v="1990-03-09T00:00:00"/>
    <n v="2"/>
    <n v="6"/>
    <s v="HUY ĐỘNG"/>
    <n v="15140000"/>
    <x v="0"/>
    <s v="Đã đánh BMH cho KH và tư vấn nhưng KH cần tham khảo ý kiến ck"/>
    <m/>
    <m/>
    <m/>
  </r>
  <r>
    <n v="215"/>
    <n v="9352"/>
    <s v="CN Tô Hiệu"/>
    <x v="2"/>
    <s v="LÊ THỊ HOÀI PHƯƠNG"/>
    <s v="Đồng Thị Liên"/>
    <n v="11155227"/>
    <s v="Hoàng Phương Linh"/>
    <s v="GDV/KSV KHCN"/>
    <s v="Hoàng Phương Linh"/>
    <d v="1998-09-13T00:00:00"/>
    <n v="5"/>
    <n v="6"/>
    <s v="KHÁC"/>
    <n v="14160000"/>
    <x v="0"/>
    <s v="Đã tư vấn, chạy BMH"/>
    <m/>
    <m/>
    <m/>
  </r>
  <r>
    <n v="216"/>
    <n v="9350"/>
    <s v="CN Hồng Bàng"/>
    <x v="2"/>
    <s v="LÊ THỊ HOÀI PHƯƠNG"/>
    <s v="Nguyễn Văn Xuyên"/>
    <n v="10887587"/>
    <s v="Bùi Thị Minh Trang"/>
    <s v="GDV/KSV KHCN"/>
    <s v="Đặng Thị Hồng"/>
    <s v="11/09/1989"/>
    <n v="5"/>
    <n v="6"/>
    <s v="KHÁC"/>
    <n v="14500000"/>
    <x v="0"/>
    <s v="Đã tư vấn và gửi tóm tắt QL"/>
    <m/>
    <m/>
    <m/>
  </r>
  <r>
    <n v="217"/>
    <n v="9351"/>
    <s v="CN Điện Biên Phủ"/>
    <x v="2"/>
    <s v="LÊ THỊ HOÀI PHƯƠNG"/>
    <s v="Nguyễn thị thu hà"/>
    <n v="10859639"/>
    <s v="Trần quang anh"/>
    <s v="RM/TL KHCN"/>
    <s v="Dương Thị Thảo"/>
    <d v="1997-09-14T00:00:00"/>
    <n v="6"/>
    <n v="6"/>
    <s v="KHÁC"/>
    <n v="19000000"/>
    <x v="0"/>
    <s v="đã chạy bmh và sơ vấn gói thai sản khách cần cân nhắc thêm vì muốn phí thấp hơn"/>
    <m/>
    <m/>
    <m/>
  </r>
  <r>
    <n v="218"/>
    <n v="9352"/>
    <s v="CN Tô Hiệu"/>
    <x v="2"/>
    <s v="LÊ THỊ HOÀI PHƯƠNG"/>
    <s v="Đồng Thị Liên"/>
    <n v="10011041"/>
    <s v="Nguyễn Thị Minh Thúy"/>
    <s v="GDV/KSV KHCN"/>
    <s v="Hoàng Văn Tùng"/>
    <d v="1981-12-11T00:00:00"/>
    <n v="6"/>
    <n v="6"/>
    <s v="HUY ĐỘNG"/>
    <n v="15000000"/>
    <x v="0"/>
    <s v="Đã tư vấn, chạy BMH"/>
    <m/>
    <m/>
    <m/>
  </r>
  <r>
    <n v="219"/>
    <n v="9349"/>
    <s v="CN Trần Nguyên Hãn"/>
    <x v="2"/>
    <s v="LÊ THỊ HOÀI PHƯƠNG"/>
    <s v="Thái Thu Hiền "/>
    <n v="10011566"/>
    <s v="Nguyễn Thị Thùy"/>
    <s v="GDV/KSV KHCN"/>
    <s v="Phạm Thị Mai"/>
    <d v="1994-01-02T00:00:00"/>
    <n v="6"/>
    <n v="6"/>
    <s v="KHÁC"/>
    <n v="16000000"/>
    <x v="0"/>
    <s v="KH mới sinh em bé được 6 tháng, có nhu cầu bv sk nhưng chồng KH ko thích BH, cần follow thêm"/>
    <m/>
    <m/>
    <m/>
  </r>
  <r>
    <n v="220"/>
    <n v="9351"/>
    <s v="CN Điện Biên Phủ"/>
    <x v="2"/>
    <s v="LÊ THỊ HOÀI PHƯƠNG"/>
    <s v="Nguyễn thị thu hà"/>
    <n v="11417971"/>
    <s v="Nguyễn Thị Hoài Hương"/>
    <s v="RM/TL KHCN"/>
    <s v="Đỗ Thu Hà"/>
    <d v="1996-04-17T00:00:00"/>
    <n v="7"/>
    <n v="6"/>
    <s v="KHÁC"/>
    <n v="15000000"/>
    <x v="0"/>
    <s v="đã chạy bmh và sơ vấn"/>
    <m/>
    <m/>
    <m/>
  </r>
  <r>
    <n v="221"/>
    <n v="9350"/>
    <s v="CN Hồng Bàng"/>
    <x v="2"/>
    <s v="LÊ THỊ HOÀI PHƯƠNG"/>
    <s v="Nguyễn Văn Xuyên"/>
    <n v="10389737"/>
    <s v="Đặng Thị Kim Chi"/>
    <s v="GDV/KSV KHCN"/>
    <s v="Đỗ Thu Hương"/>
    <d v="1986-11-09T00:00:00"/>
    <n v="7"/>
    <n v="6"/>
    <s v="KHÁC"/>
    <n v="16000000"/>
    <x v="0"/>
    <s v="Đã tư vấn và gửi tóm tắt sp"/>
    <m/>
    <m/>
    <m/>
  </r>
  <r>
    <n v="222"/>
    <n v="9352"/>
    <s v="CN Tô Hiệu"/>
    <x v="2"/>
    <s v="LÊ THỊ HOÀI PHƯƠNG"/>
    <s v="Đồng Thị Liên"/>
    <n v="11206321"/>
    <s v="Vũ Thị Vân Anh"/>
    <s v="RM/TL KHUT"/>
    <s v="Đặng Văn Duy"/>
    <d v="1984-10-23T00:00:00"/>
    <n v="7"/>
    <n v="6"/>
    <s v="VAY"/>
    <n v="27075000"/>
    <x v="1"/>
    <s v="Đã tư vấn, chạy BMH, Kh đã xuôi, đợi làm thủ tục vay"/>
    <s v="KH đã nộp tiền và nộp HSYCBH"/>
    <m/>
    <m/>
  </r>
  <r>
    <n v="223"/>
    <n v="9354"/>
    <s v="CN Thái Bình"/>
    <x v="2"/>
    <s v="LÊ THỊ HOÀI PHƯƠNG"/>
    <s v="Đặng Thị Thu"/>
    <n v="10598441"/>
    <s v="Phạm Thảo Ly"/>
    <s v="GDV/KSV KHUT"/>
    <s v="Chu Thị Hồng Lê"/>
    <d v="1973-07-25T00:00:00"/>
    <n v="8"/>
    <n v="6"/>
    <s v="HUY ĐỘNG"/>
    <n v="10013000"/>
    <x v="1"/>
    <m/>
    <m/>
    <m/>
    <m/>
  </r>
  <r>
    <n v="224"/>
    <n v="9354"/>
    <s v="CN Thái Bình"/>
    <x v="2"/>
    <s v="LÊ THỊ HOÀI PHƯƠNG"/>
    <s v="Đặng Thị Thu"/>
    <n v="10853804"/>
    <s v="Phí Ngọc Trâm"/>
    <s v="GDV/KSV KHUT"/>
    <s v="Phạm Văn Hưng"/>
    <d v="1987-12-25T00:00:00"/>
    <n v="8"/>
    <n v="6"/>
    <s v="HUY ĐỘNG"/>
    <n v="17849000"/>
    <x v="0"/>
    <s v="Đã tư vấn, chạy BMH, Kh hẹn thứ 2 gọi lại tư vấn thêm"/>
    <m/>
    <m/>
    <m/>
  </r>
  <r>
    <n v="225"/>
    <n v="9347"/>
    <s v="CN Hải Phòng"/>
    <x v="2"/>
    <s v="LÊ THỊ HOÀI PHƯƠNG"/>
    <s v="Ân Hoài Thương"/>
    <n v="11035261"/>
    <s v="Phạm anh tùng"/>
    <s v="RM/TL KHCN"/>
    <s v="Nguyễn thị tố hoàn"/>
    <d v="1987-04-27T00:00:00"/>
    <n v="8"/>
    <n v="6"/>
    <s v="VAY"/>
    <n v="30417000"/>
    <x v="1"/>
    <s v="Đã chốt"/>
    <m/>
    <m/>
    <m/>
  </r>
  <r>
    <n v="226"/>
    <n v="9348"/>
    <s v="CN Hải An"/>
    <x v="2"/>
    <s v="LÊ THỊ HOÀI PHƯƠNG"/>
    <s v="Đoàn Thị Yến Thi"/>
    <n v="10833728"/>
    <s v="Nguyễn Minh Hoàng"/>
    <s v="RM/TL KHCN"/>
    <s v="Trần Thị Chinh"/>
    <d v="1978-05-09T00:00:00"/>
    <n v="9"/>
    <n v="6"/>
    <s v="VAY"/>
    <n v="40135000"/>
    <x v="1"/>
    <s v="đã chốt 9/6(đã thu tiền)"/>
    <m/>
    <m/>
    <m/>
  </r>
  <r>
    <n v="227"/>
    <n v="9347"/>
    <s v="CN Hải Phòng"/>
    <x v="2"/>
    <s v="LÊ THỊ HOÀI PHƯƠNG"/>
    <s v="Ân Hoài Thương"/>
    <n v="10977575"/>
    <s v="Đào Thị Diệp"/>
    <s v="RM/TL KHCN"/>
    <s v="Vũ Thị Tuyết"/>
    <d v="1959-09-08T00:00:00"/>
    <n v="12"/>
    <n v="6"/>
    <s v="KHÁC"/>
    <n v="36400000"/>
    <x v="1"/>
    <s v="khách hàng đã ký hồ sơ, chờ bổ sung chứng từ"/>
    <s v="khách hàng đã vào hợp đồng"/>
    <m/>
    <m/>
  </r>
  <r>
    <n v="228"/>
    <n v="9351"/>
    <s v="CN Điện Biên Phủ"/>
    <x v="2"/>
    <s v="LÊ THỊ HOÀI PHƯƠNG"/>
    <s v="Nguyễn thị thu hà"/>
    <n v="10859639"/>
    <s v="Trần quang anh"/>
    <s v="RM/TL KHCN"/>
    <s v="Nguyễn Văn Lương"/>
    <d v="1977-11-16T00:00:00"/>
    <n v="13"/>
    <n v="6"/>
    <s v="VAY"/>
    <n v="25820000"/>
    <x v="1"/>
    <m/>
    <m/>
    <m/>
    <m/>
  </r>
  <r>
    <n v="229"/>
    <n v="9351"/>
    <s v="CN Điện Biên Phủ"/>
    <x v="2"/>
    <s v="LÊ THỊ HOÀI PHƯƠNG"/>
    <s v="Nguyễn thị thu hà"/>
    <n v="10859639"/>
    <s v="Trần quang anh"/>
    <s v="RM/TL KHCN"/>
    <s v="Nguyễn Văn Lương"/>
    <d v="1977-11-16T00:00:00"/>
    <n v="13"/>
    <n v="6"/>
    <s v="VAY"/>
    <n v="28181000"/>
    <x v="1"/>
    <m/>
    <m/>
    <m/>
    <m/>
  </r>
  <r>
    <n v="230"/>
    <n v="9349"/>
    <s v="CN Trần Nguyên Hãn"/>
    <x v="2"/>
    <s v="LÊ THỊ HOÀI PHƯƠNG"/>
    <s v="Thái Thu Hiền "/>
    <n v="11112557"/>
    <s v="Phạm Như Lợi"/>
    <s v="RM/TL KHCN"/>
    <s v="Lê Thị Phương"/>
    <d v="1975-07-05T00:00:00"/>
    <n v="13"/>
    <n v="6"/>
    <s v="VAY"/>
    <n v="15136000"/>
    <x v="0"/>
    <s v="KH đã tham gia Daiichi được 7 năm, tư vấn KH mua cho chồng gắn kèm con. KH nghiên cứu thêm"/>
    <m/>
    <m/>
    <m/>
  </r>
  <r>
    <n v="231"/>
    <n v="9348"/>
    <s v="CN Hải An"/>
    <x v="2"/>
    <s v="LÊ THỊ HOÀI PHƯƠNG"/>
    <s v="Đoàn Thị Yến Thi"/>
    <n v="10507114"/>
    <s v="Đỗ Thị Hồng Nhung"/>
    <s v="GDV/KSV KHCN"/>
    <s v="Đỗ Thị Hồng Nhung"/>
    <d v="1995-08-09T00:00:00"/>
    <n v="13"/>
    <n v="6"/>
    <s v="HUY ĐỘNG"/>
    <n v="20094000"/>
    <x v="1"/>
    <s v="Kh cân nhắc tham gia khi có tài chính"/>
    <s v="Đã chốt 15/6"/>
    <m/>
    <m/>
  </r>
  <r>
    <n v="232"/>
    <n v="9350"/>
    <s v="CN Hồng Bàng"/>
    <x v="2"/>
    <s v="LÊ THỊ HOÀI PHƯƠNG"/>
    <s v="Nguyễn Văn Xuyên"/>
    <n v="10011058"/>
    <s v="Lương Thị Nga"/>
    <s v="GDV/KSV KHCN"/>
    <s v="Mạc Anh Quân"/>
    <d v="1979-08-12T00:00:00"/>
    <n v="13"/>
    <n v="6"/>
    <s v="KHÁC"/>
    <n v="17000000"/>
    <x v="0"/>
    <s v="Đã tư vấn và gửi bảng minh hoạ"/>
    <m/>
    <m/>
    <m/>
  </r>
  <r>
    <n v="233"/>
    <n v="9352"/>
    <s v="CN Tô Hiệu"/>
    <x v="2"/>
    <s v="LÊ THỊ HOÀI PHƯƠNG"/>
    <s v="Đồng Thị Liên"/>
    <n v="11061765"/>
    <s v="Trần Thị Thảo"/>
    <s v="GDV/KSV KHCN"/>
    <s v="Nguyễn Duy Hưng"/>
    <d v="1981-01-21T00:00:00"/>
    <n v="13"/>
    <n v="6"/>
    <s v="KHÁC"/>
    <n v="20000000"/>
    <x v="0"/>
    <s v="Đã tư vấn và chạy BMH, KH cân nhắc"/>
    <m/>
    <m/>
    <m/>
  </r>
  <r>
    <n v="234"/>
    <n v="9347"/>
    <s v="CN Hải Phòng"/>
    <x v="2"/>
    <s v="LÊ THỊ HOÀI PHƯƠNG"/>
    <s v="Ân Hoài Thương"/>
    <n v="11182882"/>
    <s v="Nguyễn Thị Phương Hằng"/>
    <s v="GDV/KSV KHCN"/>
    <s v="Đặng Văn Thức"/>
    <d v="1957-08-07T00:00:00"/>
    <n v="14"/>
    <n v="6"/>
    <s v="HUY ĐỘNG"/>
    <n v="15000000"/>
    <x v="0"/>
    <s v="Tư vấn tại quầy, khách hàng cần cân nhắc hỏi thêm người thân quen"/>
    <m/>
    <m/>
    <m/>
  </r>
  <r>
    <n v="235"/>
    <n v="9350"/>
    <s v="CN Hồng Bàng"/>
    <x v="2"/>
    <s v="LÊ THỊ HOÀI PHƯƠNG"/>
    <s v="Nguyễn Văn Xuyên"/>
    <n v="10045861"/>
    <s v="Nguyễn Thị Hằng"/>
    <s v="RM/TL KHCN"/>
    <s v="Nguyễn Văn Tuấn"/>
    <d v="1986-01-03T00:00:00"/>
    <n v="14"/>
    <n v="6"/>
    <s v="VAY"/>
    <n v="15184000"/>
    <x v="1"/>
    <s v="KH đồng ý tham gia(đóng phí 1/2 năm)"/>
    <m/>
    <m/>
    <m/>
  </r>
  <r>
    <n v="236"/>
    <n v="9350"/>
    <s v="CN Hồng Bàng"/>
    <x v="2"/>
    <s v="LÊ THỊ HOÀI PHƯƠNG"/>
    <s v="Nguyễn Văn Xuyên"/>
    <n v="10045861"/>
    <s v="Nguyễn Thị Hằng"/>
    <s v="RM/TL KHCN"/>
    <s v="Nguyễn Cẩm Vân"/>
    <d v="1987-01-07T00:00:00"/>
    <n v="14"/>
    <n v="6"/>
    <s v="VAY"/>
    <n v="16136000"/>
    <x v="1"/>
    <s v="KH đồng ý tham gia"/>
    <m/>
    <m/>
    <m/>
  </r>
  <r>
    <n v="237"/>
    <n v="9349"/>
    <s v="CN Trần Nguyên Hãn"/>
    <x v="2"/>
    <s v="LÊ THỊ HOÀI PHƯƠNG"/>
    <s v="Thái Thu Hiền "/>
    <n v="10011566"/>
    <s v="Nguyễn Thị Thùy"/>
    <s v="GDV/KSV KHCN"/>
    <s v="Khổng Thị Hà"/>
    <d v="1987-10-02T00:00:00"/>
    <n v="14"/>
    <n v="6"/>
    <s v="HUY ĐỘNG"/>
    <n v="15363000"/>
    <x v="0"/>
    <s v="KH có tham gia VBI, chưa từng tham gia BHNT bị ảnh hưởng nhiều tác động từ tin tức không hay về BHNT, đã sơ vấn quyền lợi để KH hiểu về sp Gen, KH xin BMH về để tham khảo thêm "/>
    <m/>
    <m/>
    <m/>
  </r>
  <r>
    <n v="238"/>
    <n v="9348"/>
    <s v="CN Hải An"/>
    <x v="2"/>
    <s v="LÊ THỊ HOÀI PHƯƠNG"/>
    <s v="Đoàn Thị Yến Thi"/>
    <n v="11212463"/>
    <s v="Bùi Thị Hồng Hoa"/>
    <s v="GDV/KSV KHCN"/>
    <s v="Nguyễn Thị Khánh"/>
    <d v="1972-10-30T00:00:00"/>
    <n v="14"/>
    <n v="6"/>
    <s v="HUY ĐỘNG"/>
    <n v="15345000"/>
    <x v="1"/>
    <s v="Kh cân nhắc tham gia khi có tài chính"/>
    <s v="Đã chốt 15/6"/>
    <m/>
    <m/>
  </r>
  <r>
    <n v="239"/>
    <n v="9354"/>
    <s v="CN Thái Bình"/>
    <x v="2"/>
    <s v="LÊ THỊ HOÀI PHƯƠNG"/>
    <s v="Đặng Thị Thu"/>
    <n v="11107756"/>
    <s v="Phạm Quang Hướng"/>
    <s v="TP/PP KHCN"/>
    <s v="Phạm Quang Hướng"/>
    <d v="1981-06-16T00:00:00"/>
    <n v="15"/>
    <n v="6"/>
    <s v="KHÁC"/>
    <n v="21573000"/>
    <x v="1"/>
    <m/>
    <m/>
    <m/>
    <m/>
  </r>
  <r>
    <n v="240"/>
    <n v="9349"/>
    <s v="CN Trần Nguyên Hãn"/>
    <x v="2"/>
    <s v="LÊ THỊ HOÀI PHƯƠNG"/>
    <s v="Thái Thu Hiền"/>
    <n v="10283929"/>
    <s v="Nguyễn Hồng Hải"/>
    <s v="GDV/KSV KHCN"/>
    <s v="Ngô Thị Yến"/>
    <d v="1981-06-01T00:00:00"/>
    <n v="16"/>
    <n v="6"/>
    <s v="HUY ĐỘNG"/>
    <n v="15571000"/>
    <x v="0"/>
    <s v="KH đã tham gia BHNT cho cả gia đình nhưng không tham gia SPBT do KH báo là ko muốn mất phí rơi, đã tư vấn quyền lợi SP của Gen và các khoản phí cũng như giá trị hoàn lại của SPBT Gen. KH tham khảo thêm "/>
    <m/>
    <m/>
    <m/>
  </r>
  <r>
    <n v="241"/>
    <n v="9354"/>
    <s v="CN Thái Bình"/>
    <x v="2"/>
    <s v="LÊ THỊ HOÀI PHƯƠNG"/>
    <s v="Đặng Thị Thu"/>
    <n v="10496144"/>
    <s v="Trần Thị Ngọc Anh"/>
    <s v="GDV/KSV KHCN"/>
    <s v="Nguyễn Thiên Trung"/>
    <d v="1993-03-06T00:00:00"/>
    <n v="16"/>
    <n v="6"/>
    <s v="KHÁC"/>
    <n v="15486000"/>
    <x v="0"/>
    <s v="Đã tư vấn và gửi bảng minh hoạ"/>
    <m/>
    <m/>
    <m/>
  </r>
  <r>
    <n v="242"/>
    <n v="9353"/>
    <s v="CN Quảng Ninh"/>
    <x v="2"/>
    <s v="LÊ THỊ HOÀI PHƯƠNG"/>
    <s v="Nguyễn Thị Thơm"/>
    <s v="11197597"/>
    <s v="Phạm Thị Thu Hương"/>
    <s v="RM/TL KHCN"/>
    <s v="Nguyễn Ngọc Quyền"/>
    <d v="1984-01-07T00:00:00"/>
    <n v="20"/>
    <n v="6"/>
    <s v="VAY"/>
    <n v="75000000"/>
    <x v="2"/>
    <s v="đồng ý làm hồ sơ vay xong sẽ mua"/>
    <m/>
    <m/>
    <m/>
  </r>
  <r>
    <n v="243"/>
    <n v="9353"/>
    <s v="CN Quảng Ninh"/>
    <x v="2"/>
    <s v="LÊ THỊ HOÀI PHƯƠNG"/>
    <s v="Nguyễn Thị Thơm"/>
    <n v="11197597"/>
    <s v="Phạm Thị Thu Hương"/>
    <s v="RM/TL KHCN"/>
    <s v="Lê Thị Tuyến"/>
    <d v="1987-08-16T00:00:00"/>
    <n v="20"/>
    <n v="6"/>
    <s v="VAY"/>
    <n v="150000000"/>
    <x v="2"/>
    <s v="đã làm hồ sơ vay đợi trình xong sẽ vào tiền"/>
    <m/>
    <m/>
    <m/>
  </r>
  <r>
    <n v="244"/>
    <n v="9353"/>
    <s v="CN Quảng Ninh"/>
    <x v="2"/>
    <s v="LÊ THỊ HOÀI PHƯƠNG"/>
    <s v="Nguyễn Thị Thơm"/>
    <n v="10831035"/>
    <s v="Dương Thuý Nga"/>
    <s v="RM/TL KHCN"/>
    <s v="Nguyễn Chiến Thắng"/>
    <d v="1988-10-21T00:00:00"/>
    <n v="20"/>
    <n v="6"/>
    <s v="VAY"/>
    <n v="60000000"/>
    <x v="2"/>
    <s v="đã làm hồ sơ vay  sẽ vào tiền trong tháng"/>
    <m/>
    <m/>
    <m/>
  </r>
  <r>
    <n v="245"/>
    <n v="9354"/>
    <s v="CN Thái Bình"/>
    <x v="2"/>
    <s v="LÊ THỊ HOÀI PHƯƠNG"/>
    <s v="Đặng Thị Thu"/>
    <n v="10853804"/>
    <s v="Phí Ngọc Trâm"/>
    <s v="GDV/KSV KHUT"/>
    <s v="Bùi Thị Gấm"/>
    <d v="1970-10-19T00:00:00"/>
    <n v="21"/>
    <n v="6"/>
    <s v="HUY ĐỘNG"/>
    <n v="12220000"/>
    <x v="0"/>
    <s v="Đã tư vấn và gửi bảng minh hoạ"/>
    <m/>
    <m/>
    <m/>
  </r>
  <r>
    <n v="246"/>
    <n v="9349"/>
    <s v="CN Trần Nguyên Hãn"/>
    <x v="2"/>
    <s v="LÊ THỊ HOÀI PHƯƠNG"/>
    <s v="Thái Thu Hiền"/>
    <n v="10953329"/>
    <s v="Nguyễn Thị Ngọc Anh"/>
    <s v="RM/TL KHCN"/>
    <s v="Vũ Ngọc Quang"/>
    <d v="1984-11-09T00:00:00"/>
    <n v="21"/>
    <n v="6"/>
    <s v="VAY"/>
    <n v="11607000"/>
    <x v="1"/>
    <s v="KH đã tham gia MAP, mua bảo vệ con, đã sơ vấn"/>
    <m/>
    <m/>
    <m/>
  </r>
  <r>
    <n v="247"/>
    <n v="9353"/>
    <s v="CN Quảng Ninh"/>
    <x v="2"/>
    <s v="LÊ THỊ HOÀI PHƯƠNG"/>
    <s v="Nguyễn Thị Thơm"/>
    <n v="10831035"/>
    <s v="Dương Thuý Nga"/>
    <s v="RM/TL KHCN"/>
    <s v="Nguyễn Chiến Thắng"/>
    <d v="1988-10-21T00:00:00"/>
    <n v="20"/>
    <n v="6"/>
    <s v="VAY"/>
    <n v="45000000"/>
    <x v="1"/>
    <m/>
    <m/>
    <m/>
    <m/>
  </r>
  <r>
    <n v="248"/>
    <n v="9349"/>
    <s v="CN Trần Nguyên Hãn"/>
    <x v="2"/>
    <s v="LÊ THỊ HOÀI PHƯƠNG"/>
    <s v="Thái Thu Hiền"/>
    <n v="10011566"/>
    <s v="Nguyễn Thị Thùy"/>
    <s v="GDV/KSV KHCN"/>
    <s v="Nguyễn Thị Sâm"/>
    <d v="1954-01-02T00:00:00"/>
    <n v="22"/>
    <n v="6"/>
    <s v="HUY ĐỘNG"/>
    <n v="18589000"/>
    <x v="0"/>
    <s v="KH  lớn tuổi , tư vấn tham gia HĐ đứng tên con gái, mua thẻ Vita SKV cho KH, KH tham khảo thêm"/>
    <m/>
    <m/>
    <m/>
  </r>
  <r>
    <n v="249"/>
    <n v="9347"/>
    <s v="CN Hải Phòng"/>
    <x v="2"/>
    <s v="LÊ THỊ HOÀI PHƯƠNG"/>
    <s v="Ân Hoài Thương"/>
    <n v="11035261"/>
    <s v="Phạm anh tùng"/>
    <s v="RM/TL KHCN"/>
    <s v="Vũ Thị Quỳnh Chi"/>
    <d v="1993-12-23T00:00:00"/>
    <n v="22"/>
    <n v="6"/>
    <s v="VAY"/>
    <n v="15597000"/>
    <x v="1"/>
    <s v="khách hàng đồng ý tham gia"/>
    <m/>
    <m/>
    <m/>
  </r>
  <r>
    <n v="250"/>
    <n v="9354"/>
    <s v="CN Thái Bình"/>
    <x v="2"/>
    <s v="LÊ THỊ HOÀI PHƯƠNG"/>
    <s v="Đặng Thị Thu"/>
    <n v="10853971"/>
    <s v="Nguyễn Hữu Hà"/>
    <s v="GDV/KSV KHCN"/>
    <s v="Nguyễn Văn Sơn"/>
    <d v="1981-09-03T00:00:00"/>
    <n v="23"/>
    <n v="6"/>
    <s v="VAY"/>
    <n v="20741000"/>
    <x v="1"/>
    <m/>
    <m/>
    <m/>
    <m/>
  </r>
  <r>
    <n v="251"/>
    <n v="9350"/>
    <s v="CN Hồng Bàng"/>
    <x v="2"/>
    <s v="LÊ THỊ HOÀI PHƯƠNG"/>
    <s v="Nguyễn Văn Xuyên"/>
    <n v="10389737"/>
    <s v="Đặng Thị Kim Chi"/>
    <s v="GDV/KSV KHCN"/>
    <s v="Nguyễn Thành Long"/>
    <d v="1990-08-11T00:00:00"/>
    <n v="23"/>
    <n v="6"/>
    <s v="KHÁC"/>
    <n v="16000000"/>
    <x v="0"/>
    <s v="Đã tư vấn và gửi tóm tắt BMH"/>
    <m/>
    <m/>
    <m/>
  </r>
  <r>
    <n v="252"/>
    <m/>
    <s v=""/>
    <x v="4"/>
    <m/>
    <m/>
    <m/>
    <m/>
    <m/>
    <m/>
    <m/>
    <m/>
    <m/>
    <m/>
    <m/>
    <x v="4"/>
    <m/>
    <m/>
    <m/>
    <m/>
  </r>
  <r>
    <n v="253"/>
    <m/>
    <s v=""/>
    <x v="4"/>
    <m/>
    <m/>
    <m/>
    <m/>
    <m/>
    <m/>
    <m/>
    <m/>
    <m/>
    <m/>
    <m/>
    <x v="4"/>
    <m/>
    <m/>
    <m/>
    <m/>
  </r>
  <r>
    <n v="254"/>
    <m/>
    <s v=""/>
    <x v="4"/>
    <m/>
    <m/>
    <m/>
    <m/>
    <m/>
    <m/>
    <m/>
    <m/>
    <m/>
    <m/>
    <m/>
    <x v="4"/>
    <m/>
    <m/>
    <m/>
    <m/>
  </r>
  <r>
    <n v="255"/>
    <m/>
    <s v=""/>
    <x v="4"/>
    <m/>
    <m/>
    <m/>
    <m/>
    <m/>
    <m/>
    <m/>
    <m/>
    <m/>
    <m/>
    <m/>
    <x v="4"/>
    <m/>
    <m/>
    <m/>
    <m/>
  </r>
  <r>
    <n v="256"/>
    <m/>
    <s v=""/>
    <x v="4"/>
    <m/>
    <m/>
    <m/>
    <m/>
    <m/>
    <m/>
    <m/>
    <m/>
    <m/>
    <m/>
    <m/>
    <x v="4"/>
    <m/>
    <m/>
    <m/>
    <m/>
  </r>
  <r>
    <n v="257"/>
    <m/>
    <s v=""/>
    <x v="4"/>
    <m/>
    <m/>
    <m/>
    <m/>
    <m/>
    <m/>
    <m/>
    <m/>
    <m/>
    <m/>
    <m/>
    <x v="4"/>
    <m/>
    <m/>
    <m/>
    <m/>
  </r>
  <r>
    <n v="258"/>
    <m/>
    <s v=""/>
    <x v="4"/>
    <m/>
    <m/>
    <m/>
    <m/>
    <m/>
    <m/>
    <m/>
    <m/>
    <m/>
    <m/>
    <m/>
    <x v="4"/>
    <m/>
    <m/>
    <m/>
    <m/>
  </r>
  <r>
    <n v="259"/>
    <m/>
    <s v=""/>
    <x v="4"/>
    <m/>
    <m/>
    <m/>
    <m/>
    <m/>
    <m/>
    <m/>
    <m/>
    <m/>
    <m/>
    <m/>
    <x v="4"/>
    <m/>
    <m/>
    <m/>
    <m/>
  </r>
  <r>
    <n v="260"/>
    <m/>
    <s v=""/>
    <x v="4"/>
    <m/>
    <m/>
    <m/>
    <m/>
    <m/>
    <m/>
    <m/>
    <m/>
    <m/>
    <m/>
    <m/>
    <x v="4"/>
    <m/>
    <m/>
    <m/>
    <m/>
  </r>
  <r>
    <n v="261"/>
    <m/>
    <s v=""/>
    <x v="4"/>
    <m/>
    <m/>
    <m/>
    <m/>
    <m/>
    <m/>
    <m/>
    <m/>
    <m/>
    <m/>
    <m/>
    <x v="4"/>
    <m/>
    <m/>
    <m/>
    <m/>
  </r>
  <r>
    <n v="262"/>
    <m/>
    <s v=""/>
    <x v="4"/>
    <m/>
    <m/>
    <m/>
    <m/>
    <m/>
    <m/>
    <m/>
    <m/>
    <m/>
    <m/>
    <m/>
    <x v="4"/>
    <m/>
    <m/>
    <m/>
    <m/>
  </r>
  <r>
    <n v="263"/>
    <m/>
    <s v=""/>
    <x v="4"/>
    <m/>
    <m/>
    <m/>
    <m/>
    <m/>
    <m/>
    <m/>
    <m/>
    <m/>
    <m/>
    <m/>
    <x v="4"/>
    <m/>
    <m/>
    <m/>
    <m/>
  </r>
  <r>
    <n v="264"/>
    <m/>
    <s v=""/>
    <x v="4"/>
    <m/>
    <m/>
    <m/>
    <m/>
    <m/>
    <m/>
    <m/>
    <m/>
    <m/>
    <m/>
    <m/>
    <x v="4"/>
    <m/>
    <m/>
    <m/>
    <m/>
  </r>
  <r>
    <n v="265"/>
    <m/>
    <s v=""/>
    <x v="4"/>
    <m/>
    <m/>
    <m/>
    <m/>
    <m/>
    <m/>
    <m/>
    <m/>
    <m/>
    <m/>
    <m/>
    <x v="4"/>
    <m/>
    <m/>
    <m/>
    <m/>
  </r>
  <r>
    <n v="266"/>
    <m/>
    <s v=""/>
    <x v="4"/>
    <m/>
    <m/>
    <m/>
    <m/>
    <m/>
    <m/>
    <m/>
    <m/>
    <m/>
    <m/>
    <m/>
    <x v="4"/>
    <m/>
    <m/>
    <m/>
    <m/>
  </r>
  <r>
    <n v="267"/>
    <m/>
    <s v=""/>
    <x v="4"/>
    <m/>
    <m/>
    <m/>
    <m/>
    <m/>
    <m/>
    <m/>
    <m/>
    <m/>
    <m/>
    <m/>
    <x v="4"/>
    <m/>
    <m/>
    <m/>
    <m/>
  </r>
  <r>
    <n v="268"/>
    <m/>
    <s v=""/>
    <x v="4"/>
    <m/>
    <m/>
    <m/>
    <m/>
    <m/>
    <m/>
    <m/>
    <m/>
    <m/>
    <m/>
    <m/>
    <x v="4"/>
    <m/>
    <m/>
    <m/>
    <m/>
  </r>
  <r>
    <n v="269"/>
    <m/>
    <s v=""/>
    <x v="4"/>
    <m/>
    <m/>
    <m/>
    <m/>
    <m/>
    <m/>
    <m/>
    <m/>
    <m/>
    <m/>
    <m/>
    <x v="4"/>
    <m/>
    <m/>
    <m/>
    <m/>
  </r>
  <r>
    <n v="270"/>
    <m/>
    <s v=""/>
    <x v="4"/>
    <m/>
    <m/>
    <m/>
    <m/>
    <m/>
    <m/>
    <m/>
    <m/>
    <m/>
    <m/>
    <m/>
    <x v="4"/>
    <m/>
    <m/>
    <m/>
    <m/>
  </r>
  <r>
    <n v="271"/>
    <m/>
    <s v=""/>
    <x v="4"/>
    <m/>
    <m/>
    <m/>
    <m/>
    <m/>
    <m/>
    <m/>
    <m/>
    <m/>
    <m/>
    <m/>
    <x v="4"/>
    <m/>
    <m/>
    <m/>
    <m/>
  </r>
  <r>
    <n v="272"/>
    <m/>
    <s v=""/>
    <x v="4"/>
    <m/>
    <m/>
    <m/>
    <m/>
    <m/>
    <m/>
    <m/>
    <m/>
    <m/>
    <m/>
    <m/>
    <x v="4"/>
    <m/>
    <m/>
    <m/>
    <m/>
  </r>
  <r>
    <n v="273"/>
    <m/>
    <s v=""/>
    <x v="4"/>
    <m/>
    <m/>
    <m/>
    <m/>
    <m/>
    <m/>
    <m/>
    <m/>
    <m/>
    <m/>
    <m/>
    <x v="4"/>
    <m/>
    <m/>
    <m/>
    <m/>
  </r>
  <r>
    <n v="274"/>
    <m/>
    <s v=""/>
    <x v="4"/>
    <m/>
    <m/>
    <m/>
    <m/>
    <m/>
    <m/>
    <m/>
    <m/>
    <m/>
    <m/>
    <m/>
    <x v="4"/>
    <m/>
    <m/>
    <m/>
    <m/>
  </r>
  <r>
    <n v="275"/>
    <m/>
    <s v=""/>
    <x v="4"/>
    <m/>
    <m/>
    <m/>
    <m/>
    <m/>
    <m/>
    <m/>
    <m/>
    <m/>
    <m/>
    <m/>
    <x v="4"/>
    <m/>
    <m/>
    <m/>
    <m/>
  </r>
  <r>
    <n v="276"/>
    <m/>
    <s v=""/>
    <x v="4"/>
    <m/>
    <m/>
    <m/>
    <m/>
    <m/>
    <m/>
    <m/>
    <m/>
    <m/>
    <m/>
    <m/>
    <x v="4"/>
    <m/>
    <m/>
    <m/>
    <m/>
  </r>
  <r>
    <n v="277"/>
    <m/>
    <s v=""/>
    <x v="4"/>
    <m/>
    <m/>
    <m/>
    <m/>
    <m/>
    <m/>
    <m/>
    <m/>
    <m/>
    <m/>
    <m/>
    <x v="4"/>
    <m/>
    <m/>
    <m/>
    <m/>
  </r>
  <r>
    <n v="278"/>
    <m/>
    <s v=""/>
    <x v="4"/>
    <m/>
    <m/>
    <m/>
    <m/>
    <m/>
    <m/>
    <m/>
    <m/>
    <m/>
    <m/>
    <m/>
    <x v="4"/>
    <m/>
    <m/>
    <m/>
    <m/>
  </r>
  <r>
    <n v="279"/>
    <m/>
    <s v=""/>
    <x v="4"/>
    <m/>
    <m/>
    <m/>
    <m/>
    <m/>
    <m/>
    <m/>
    <m/>
    <m/>
    <m/>
    <m/>
    <x v="4"/>
    <m/>
    <m/>
    <m/>
    <m/>
  </r>
  <r>
    <n v="280"/>
    <m/>
    <s v=""/>
    <x v="4"/>
    <m/>
    <m/>
    <m/>
    <m/>
    <m/>
    <m/>
    <m/>
    <m/>
    <m/>
    <m/>
    <m/>
    <x v="4"/>
    <m/>
    <m/>
    <m/>
    <m/>
  </r>
  <r>
    <n v="281"/>
    <m/>
    <s v=""/>
    <x v="4"/>
    <m/>
    <m/>
    <m/>
    <m/>
    <m/>
    <m/>
    <m/>
    <m/>
    <m/>
    <m/>
    <m/>
    <x v="4"/>
    <m/>
    <m/>
    <m/>
    <m/>
  </r>
  <r>
    <n v="282"/>
    <m/>
    <s v=""/>
    <x v="4"/>
    <m/>
    <m/>
    <m/>
    <m/>
    <m/>
    <m/>
    <m/>
    <m/>
    <m/>
    <m/>
    <m/>
    <x v="4"/>
    <m/>
    <m/>
    <m/>
    <m/>
  </r>
  <r>
    <n v="283"/>
    <m/>
    <s v=""/>
    <x v="4"/>
    <m/>
    <m/>
    <m/>
    <m/>
    <m/>
    <m/>
    <m/>
    <m/>
    <m/>
    <m/>
    <m/>
    <x v="4"/>
    <m/>
    <m/>
    <m/>
    <m/>
  </r>
  <r>
    <n v="284"/>
    <m/>
    <s v=""/>
    <x v="4"/>
    <m/>
    <m/>
    <m/>
    <m/>
    <m/>
    <m/>
    <m/>
    <m/>
    <m/>
    <m/>
    <m/>
    <x v="4"/>
    <m/>
    <m/>
    <m/>
    <m/>
  </r>
  <r>
    <n v="285"/>
    <m/>
    <s v=""/>
    <x v="4"/>
    <m/>
    <m/>
    <m/>
    <m/>
    <m/>
    <m/>
    <m/>
    <m/>
    <m/>
    <m/>
    <m/>
    <x v="4"/>
    <m/>
    <m/>
    <m/>
    <m/>
  </r>
  <r>
    <n v="286"/>
    <m/>
    <s v=""/>
    <x v="4"/>
    <m/>
    <m/>
    <m/>
    <m/>
    <m/>
    <m/>
    <m/>
    <m/>
    <m/>
    <m/>
    <m/>
    <x v="4"/>
    <m/>
    <m/>
    <m/>
    <m/>
  </r>
  <r>
    <n v="287"/>
    <m/>
    <s v=""/>
    <x v="4"/>
    <m/>
    <m/>
    <m/>
    <m/>
    <m/>
    <m/>
    <m/>
    <m/>
    <m/>
    <m/>
    <m/>
    <x v="4"/>
    <m/>
    <m/>
    <m/>
    <m/>
  </r>
  <r>
    <n v="288"/>
    <m/>
    <s v=""/>
    <x v="4"/>
    <m/>
    <m/>
    <m/>
    <m/>
    <m/>
    <m/>
    <m/>
    <m/>
    <m/>
    <m/>
    <m/>
    <x v="4"/>
    <m/>
    <m/>
    <m/>
    <m/>
  </r>
  <r>
    <n v="289"/>
    <m/>
    <s v=""/>
    <x v="4"/>
    <m/>
    <m/>
    <m/>
    <m/>
    <m/>
    <m/>
    <m/>
    <m/>
    <m/>
    <m/>
    <m/>
    <x v="4"/>
    <m/>
    <m/>
    <m/>
    <m/>
  </r>
  <r>
    <n v="290"/>
    <m/>
    <s v=""/>
    <x v="4"/>
    <m/>
    <m/>
    <m/>
    <m/>
    <m/>
    <m/>
    <m/>
    <m/>
    <m/>
    <m/>
    <m/>
    <x v="4"/>
    <m/>
    <m/>
    <m/>
    <m/>
  </r>
  <r>
    <n v="291"/>
    <m/>
    <s v=""/>
    <x v="4"/>
    <m/>
    <m/>
    <m/>
    <m/>
    <m/>
    <m/>
    <m/>
    <m/>
    <m/>
    <m/>
    <m/>
    <x v="4"/>
    <m/>
    <m/>
    <m/>
    <m/>
  </r>
  <r>
    <n v="292"/>
    <m/>
    <s v=""/>
    <x v="4"/>
    <m/>
    <m/>
    <m/>
    <m/>
    <m/>
    <m/>
    <m/>
    <m/>
    <m/>
    <m/>
    <m/>
    <x v="4"/>
    <m/>
    <m/>
    <m/>
    <m/>
  </r>
  <r>
    <n v="293"/>
    <m/>
    <s v=""/>
    <x v="4"/>
    <m/>
    <m/>
    <m/>
    <m/>
    <m/>
    <m/>
    <m/>
    <m/>
    <m/>
    <m/>
    <m/>
    <x v="4"/>
    <m/>
    <m/>
    <m/>
    <m/>
  </r>
  <r>
    <n v="294"/>
    <m/>
    <s v=""/>
    <x v="4"/>
    <m/>
    <m/>
    <m/>
    <m/>
    <m/>
    <m/>
    <m/>
    <m/>
    <m/>
    <m/>
    <m/>
    <x v="4"/>
    <m/>
    <m/>
    <m/>
    <m/>
  </r>
  <r>
    <n v="295"/>
    <m/>
    <s v=""/>
    <x v="4"/>
    <m/>
    <m/>
    <m/>
    <m/>
    <m/>
    <m/>
    <m/>
    <m/>
    <m/>
    <m/>
    <m/>
    <x v="4"/>
    <m/>
    <m/>
    <m/>
    <m/>
  </r>
  <r>
    <n v="296"/>
    <m/>
    <s v=""/>
    <x v="4"/>
    <m/>
    <m/>
    <m/>
    <m/>
    <m/>
    <m/>
    <m/>
    <m/>
    <m/>
    <m/>
    <m/>
    <x v="4"/>
    <m/>
    <m/>
    <m/>
    <m/>
  </r>
  <r>
    <n v="297"/>
    <m/>
    <s v=""/>
    <x v="4"/>
    <m/>
    <m/>
    <m/>
    <m/>
    <m/>
    <m/>
    <m/>
    <m/>
    <m/>
    <m/>
    <m/>
    <x v="4"/>
    <m/>
    <m/>
    <m/>
    <m/>
  </r>
  <r>
    <n v="298"/>
    <m/>
    <s v=""/>
    <x v="4"/>
    <m/>
    <m/>
    <m/>
    <m/>
    <m/>
    <m/>
    <m/>
    <m/>
    <m/>
    <m/>
    <m/>
    <x v="4"/>
    <m/>
    <m/>
    <m/>
    <m/>
  </r>
  <r>
    <n v="299"/>
    <m/>
    <s v=""/>
    <x v="4"/>
    <m/>
    <m/>
    <m/>
    <m/>
    <m/>
    <m/>
    <m/>
    <m/>
    <m/>
    <m/>
    <m/>
    <x v="4"/>
    <m/>
    <m/>
    <m/>
    <m/>
  </r>
  <r>
    <n v="300"/>
    <m/>
    <s v=""/>
    <x v="4"/>
    <m/>
    <m/>
    <m/>
    <m/>
    <m/>
    <m/>
    <m/>
    <m/>
    <m/>
    <m/>
    <m/>
    <x v="4"/>
    <m/>
    <m/>
    <m/>
    <m/>
  </r>
  <r>
    <n v="301"/>
    <m/>
    <s v=""/>
    <x v="4"/>
    <m/>
    <m/>
    <m/>
    <m/>
    <m/>
    <m/>
    <m/>
    <m/>
    <m/>
    <m/>
    <m/>
    <x v="4"/>
    <m/>
    <m/>
    <m/>
    <m/>
  </r>
  <r>
    <n v="302"/>
    <m/>
    <s v=""/>
    <x v="4"/>
    <m/>
    <m/>
    <m/>
    <m/>
    <m/>
    <m/>
    <m/>
    <m/>
    <m/>
    <m/>
    <m/>
    <x v="4"/>
    <m/>
    <m/>
    <m/>
    <m/>
  </r>
  <r>
    <n v="303"/>
    <m/>
    <s v=""/>
    <x v="4"/>
    <m/>
    <m/>
    <m/>
    <m/>
    <m/>
    <m/>
    <m/>
    <m/>
    <m/>
    <m/>
    <m/>
    <x v="4"/>
    <m/>
    <m/>
    <m/>
    <m/>
  </r>
  <r>
    <n v="304"/>
    <m/>
    <s v=""/>
    <x v="4"/>
    <m/>
    <m/>
    <m/>
    <m/>
    <m/>
    <m/>
    <m/>
    <m/>
    <m/>
    <m/>
    <m/>
    <x v="4"/>
    <m/>
    <m/>
    <m/>
    <m/>
  </r>
  <r>
    <n v="305"/>
    <m/>
    <s v=""/>
    <x v="4"/>
    <m/>
    <m/>
    <m/>
    <m/>
    <m/>
    <m/>
    <m/>
    <m/>
    <m/>
    <m/>
    <m/>
    <x v="4"/>
    <m/>
    <m/>
    <m/>
    <m/>
  </r>
  <r>
    <n v="306"/>
    <m/>
    <s v=""/>
    <x v="4"/>
    <m/>
    <m/>
    <m/>
    <m/>
    <m/>
    <m/>
    <m/>
    <m/>
    <m/>
    <m/>
    <m/>
    <x v="4"/>
    <m/>
    <m/>
    <m/>
    <m/>
  </r>
  <r>
    <n v="307"/>
    <m/>
    <s v=""/>
    <x v="4"/>
    <m/>
    <m/>
    <m/>
    <m/>
    <m/>
    <m/>
    <m/>
    <m/>
    <m/>
    <m/>
    <m/>
    <x v="4"/>
    <m/>
    <m/>
    <m/>
    <m/>
  </r>
  <r>
    <n v="308"/>
    <m/>
    <s v=""/>
    <x v="4"/>
    <m/>
    <m/>
    <m/>
    <m/>
    <m/>
    <m/>
    <m/>
    <m/>
    <m/>
    <m/>
    <m/>
    <x v="4"/>
    <m/>
    <m/>
    <m/>
    <m/>
  </r>
  <r>
    <n v="309"/>
    <m/>
    <s v=""/>
    <x v="4"/>
    <m/>
    <m/>
    <m/>
    <m/>
    <m/>
    <m/>
    <m/>
    <m/>
    <m/>
    <m/>
    <m/>
    <x v="4"/>
    <m/>
    <m/>
    <m/>
    <m/>
  </r>
  <r>
    <n v="310"/>
    <m/>
    <s v=""/>
    <x v="4"/>
    <m/>
    <m/>
    <m/>
    <m/>
    <m/>
    <m/>
    <m/>
    <m/>
    <m/>
    <m/>
    <m/>
    <x v="4"/>
    <m/>
    <m/>
    <m/>
    <m/>
  </r>
  <r>
    <n v="311"/>
    <m/>
    <s v=""/>
    <x v="4"/>
    <m/>
    <m/>
    <m/>
    <m/>
    <m/>
    <m/>
    <m/>
    <m/>
    <m/>
    <m/>
    <m/>
    <x v="4"/>
    <m/>
    <m/>
    <m/>
    <m/>
  </r>
  <r>
    <n v="312"/>
    <m/>
    <s v=""/>
    <x v="4"/>
    <m/>
    <m/>
    <m/>
    <m/>
    <m/>
    <m/>
    <m/>
    <m/>
    <m/>
    <m/>
    <m/>
    <x v="4"/>
    <m/>
    <m/>
    <m/>
    <m/>
  </r>
  <r>
    <n v="313"/>
    <m/>
    <s v=""/>
    <x v="4"/>
    <m/>
    <m/>
    <m/>
    <m/>
    <m/>
    <m/>
    <m/>
    <m/>
    <m/>
    <m/>
    <m/>
    <x v="4"/>
    <m/>
    <m/>
    <m/>
    <m/>
  </r>
  <r>
    <n v="314"/>
    <m/>
    <s v=""/>
    <x v="4"/>
    <m/>
    <m/>
    <m/>
    <m/>
    <m/>
    <m/>
    <m/>
    <m/>
    <m/>
    <m/>
    <m/>
    <x v="4"/>
    <m/>
    <m/>
    <m/>
    <m/>
  </r>
  <r>
    <n v="315"/>
    <m/>
    <s v=""/>
    <x v="4"/>
    <m/>
    <m/>
    <m/>
    <m/>
    <m/>
    <m/>
    <m/>
    <m/>
    <m/>
    <m/>
    <m/>
    <x v="4"/>
    <m/>
    <m/>
    <m/>
    <m/>
  </r>
  <r>
    <n v="316"/>
    <m/>
    <s v=""/>
    <x v="4"/>
    <m/>
    <m/>
    <m/>
    <m/>
    <m/>
    <m/>
    <m/>
    <m/>
    <m/>
    <m/>
    <m/>
    <x v="4"/>
    <m/>
    <m/>
    <m/>
    <m/>
  </r>
  <r>
    <n v="317"/>
    <m/>
    <s v=""/>
    <x v="4"/>
    <m/>
    <m/>
    <m/>
    <m/>
    <m/>
    <m/>
    <m/>
    <m/>
    <m/>
    <m/>
    <m/>
    <x v="4"/>
    <m/>
    <m/>
    <m/>
    <m/>
  </r>
  <r>
    <n v="318"/>
    <m/>
    <s v=""/>
    <x v="4"/>
    <m/>
    <m/>
    <m/>
    <m/>
    <m/>
    <m/>
    <m/>
    <m/>
    <m/>
    <m/>
    <m/>
    <x v="4"/>
    <m/>
    <m/>
    <m/>
    <m/>
  </r>
  <r>
    <n v="319"/>
    <m/>
    <s v=""/>
    <x v="4"/>
    <m/>
    <m/>
    <m/>
    <m/>
    <m/>
    <m/>
    <m/>
    <m/>
    <m/>
    <m/>
    <m/>
    <x v="4"/>
    <m/>
    <m/>
    <m/>
    <m/>
  </r>
  <r>
    <n v="320"/>
    <m/>
    <s v=""/>
    <x v="4"/>
    <m/>
    <m/>
    <m/>
    <m/>
    <m/>
    <m/>
    <m/>
    <m/>
    <m/>
    <m/>
    <m/>
    <x v="4"/>
    <m/>
    <m/>
    <m/>
    <m/>
  </r>
  <r>
    <n v="321"/>
    <m/>
    <s v=""/>
    <x v="4"/>
    <m/>
    <m/>
    <m/>
    <m/>
    <m/>
    <m/>
    <m/>
    <m/>
    <m/>
    <m/>
    <m/>
    <x v="4"/>
    <m/>
    <m/>
    <m/>
    <m/>
  </r>
  <r>
    <n v="322"/>
    <m/>
    <s v=""/>
    <x v="4"/>
    <m/>
    <m/>
    <m/>
    <m/>
    <m/>
    <m/>
    <m/>
    <m/>
    <m/>
    <m/>
    <m/>
    <x v="4"/>
    <m/>
    <m/>
    <m/>
    <m/>
  </r>
  <r>
    <n v="323"/>
    <m/>
    <s v=""/>
    <x v="4"/>
    <m/>
    <m/>
    <m/>
    <m/>
    <m/>
    <m/>
    <m/>
    <m/>
    <m/>
    <m/>
    <m/>
    <x v="4"/>
    <m/>
    <m/>
    <m/>
    <m/>
  </r>
  <r>
    <n v="324"/>
    <m/>
    <s v=""/>
    <x v="4"/>
    <m/>
    <m/>
    <m/>
    <m/>
    <m/>
    <m/>
    <m/>
    <m/>
    <m/>
    <m/>
    <m/>
    <x v="4"/>
    <m/>
    <m/>
    <m/>
    <m/>
  </r>
  <r>
    <n v="325"/>
    <m/>
    <s v=""/>
    <x v="4"/>
    <m/>
    <m/>
    <m/>
    <m/>
    <m/>
    <m/>
    <m/>
    <m/>
    <m/>
    <m/>
    <m/>
    <x v="4"/>
    <m/>
    <m/>
    <m/>
    <m/>
  </r>
  <r>
    <n v="326"/>
    <m/>
    <s v=""/>
    <x v="4"/>
    <m/>
    <m/>
    <m/>
    <m/>
    <m/>
    <m/>
    <m/>
    <m/>
    <m/>
    <m/>
    <m/>
    <x v="4"/>
    <m/>
    <m/>
    <m/>
    <m/>
  </r>
  <r>
    <n v="327"/>
    <m/>
    <s v=""/>
    <x v="4"/>
    <m/>
    <m/>
    <m/>
    <m/>
    <m/>
    <m/>
    <m/>
    <m/>
    <m/>
    <m/>
    <m/>
    <x v="4"/>
    <m/>
    <m/>
    <m/>
    <m/>
  </r>
  <r>
    <n v="328"/>
    <m/>
    <s v=""/>
    <x v="4"/>
    <m/>
    <m/>
    <m/>
    <m/>
    <m/>
    <m/>
    <m/>
    <m/>
    <m/>
    <m/>
    <m/>
    <x v="4"/>
    <m/>
    <m/>
    <m/>
    <m/>
  </r>
  <r>
    <n v="329"/>
    <m/>
    <s v=""/>
    <x v="4"/>
    <m/>
    <m/>
    <m/>
    <m/>
    <m/>
    <m/>
    <m/>
    <m/>
    <m/>
    <m/>
    <m/>
    <x v="4"/>
    <m/>
    <m/>
    <m/>
    <m/>
  </r>
  <r>
    <n v="330"/>
    <m/>
    <s v=""/>
    <x v="4"/>
    <m/>
    <m/>
    <m/>
    <m/>
    <m/>
    <m/>
    <m/>
    <m/>
    <m/>
    <m/>
    <m/>
    <x v="4"/>
    <m/>
    <m/>
    <m/>
    <m/>
  </r>
  <r>
    <n v="331"/>
    <m/>
    <s v=""/>
    <x v="4"/>
    <m/>
    <m/>
    <m/>
    <m/>
    <m/>
    <m/>
    <m/>
    <m/>
    <m/>
    <m/>
    <m/>
    <x v="4"/>
    <m/>
    <m/>
    <m/>
    <m/>
  </r>
  <r>
    <n v="332"/>
    <m/>
    <s v=""/>
    <x v="4"/>
    <m/>
    <m/>
    <m/>
    <m/>
    <m/>
    <m/>
    <m/>
    <m/>
    <m/>
    <m/>
    <m/>
    <x v="4"/>
    <m/>
    <m/>
    <m/>
    <m/>
  </r>
  <r>
    <n v="333"/>
    <m/>
    <s v=""/>
    <x v="4"/>
    <m/>
    <m/>
    <m/>
    <m/>
    <m/>
    <m/>
    <m/>
    <m/>
    <m/>
    <m/>
    <m/>
    <x v="4"/>
    <m/>
    <m/>
    <m/>
    <m/>
  </r>
  <r>
    <n v="334"/>
    <m/>
    <s v=""/>
    <x v="4"/>
    <m/>
    <m/>
    <m/>
    <m/>
    <m/>
    <m/>
    <m/>
    <m/>
    <m/>
    <m/>
    <m/>
    <x v="4"/>
    <m/>
    <m/>
    <m/>
    <m/>
  </r>
  <r>
    <n v="335"/>
    <m/>
    <s v=""/>
    <x v="4"/>
    <m/>
    <m/>
    <m/>
    <m/>
    <m/>
    <m/>
    <m/>
    <m/>
    <m/>
    <m/>
    <m/>
    <x v="4"/>
    <m/>
    <m/>
    <m/>
    <m/>
  </r>
  <r>
    <n v="336"/>
    <m/>
    <s v=""/>
    <x v="4"/>
    <m/>
    <m/>
    <m/>
    <m/>
    <m/>
    <m/>
    <m/>
    <m/>
    <m/>
    <m/>
    <m/>
    <x v="4"/>
    <m/>
    <m/>
    <m/>
    <m/>
  </r>
  <r>
    <n v="337"/>
    <m/>
    <s v=""/>
    <x v="4"/>
    <m/>
    <m/>
    <m/>
    <m/>
    <m/>
    <m/>
    <m/>
    <m/>
    <m/>
    <m/>
    <m/>
    <x v="4"/>
    <m/>
    <m/>
    <m/>
    <m/>
  </r>
  <r>
    <n v="338"/>
    <m/>
    <s v=""/>
    <x v="4"/>
    <m/>
    <m/>
    <m/>
    <m/>
    <m/>
    <m/>
    <m/>
    <m/>
    <m/>
    <m/>
    <m/>
    <x v="4"/>
    <m/>
    <m/>
    <m/>
    <m/>
  </r>
  <r>
    <n v="339"/>
    <m/>
    <s v=""/>
    <x v="4"/>
    <m/>
    <m/>
    <m/>
    <m/>
    <m/>
    <m/>
    <m/>
    <m/>
    <m/>
    <m/>
    <m/>
    <x v="4"/>
    <m/>
    <m/>
    <m/>
    <m/>
  </r>
  <r>
    <n v="340"/>
    <m/>
    <s v=""/>
    <x v="4"/>
    <m/>
    <m/>
    <m/>
    <m/>
    <m/>
    <m/>
    <m/>
    <m/>
    <m/>
    <m/>
    <m/>
    <x v="4"/>
    <m/>
    <m/>
    <m/>
    <m/>
  </r>
  <r>
    <n v="341"/>
    <m/>
    <s v=""/>
    <x v="4"/>
    <m/>
    <m/>
    <m/>
    <m/>
    <m/>
    <m/>
    <m/>
    <m/>
    <m/>
    <m/>
    <m/>
    <x v="4"/>
    <m/>
    <m/>
    <m/>
    <m/>
  </r>
  <r>
    <n v="342"/>
    <m/>
    <s v=""/>
    <x v="4"/>
    <m/>
    <m/>
    <m/>
    <m/>
    <m/>
    <m/>
    <m/>
    <m/>
    <m/>
    <m/>
    <m/>
    <x v="4"/>
    <m/>
    <m/>
    <m/>
    <m/>
  </r>
  <r>
    <n v="343"/>
    <m/>
    <s v=""/>
    <x v="4"/>
    <m/>
    <m/>
    <m/>
    <m/>
    <m/>
    <m/>
    <m/>
    <m/>
    <m/>
    <m/>
    <m/>
    <x v="4"/>
    <m/>
    <m/>
    <m/>
    <m/>
  </r>
  <r>
    <n v="344"/>
    <m/>
    <s v=""/>
    <x v="4"/>
    <m/>
    <m/>
    <m/>
    <m/>
    <m/>
    <m/>
    <m/>
    <m/>
    <m/>
    <m/>
    <m/>
    <x v="4"/>
    <m/>
    <m/>
    <m/>
    <m/>
  </r>
  <r>
    <n v="345"/>
    <m/>
    <s v=""/>
    <x v="4"/>
    <m/>
    <m/>
    <m/>
    <m/>
    <m/>
    <m/>
    <m/>
    <m/>
    <m/>
    <m/>
    <m/>
    <x v="4"/>
    <m/>
    <m/>
    <m/>
    <m/>
  </r>
  <r>
    <n v="346"/>
    <m/>
    <s v=""/>
    <x v="4"/>
    <m/>
    <m/>
    <m/>
    <m/>
    <m/>
    <m/>
    <m/>
    <m/>
    <m/>
    <m/>
    <m/>
    <x v="4"/>
    <m/>
    <m/>
    <m/>
    <m/>
  </r>
  <r>
    <n v="347"/>
    <m/>
    <s v=""/>
    <x v="4"/>
    <m/>
    <m/>
    <m/>
    <m/>
    <m/>
    <m/>
    <m/>
    <m/>
    <m/>
    <m/>
    <m/>
    <x v="4"/>
    <m/>
    <m/>
    <m/>
    <m/>
  </r>
  <r>
    <n v="348"/>
    <m/>
    <s v=""/>
    <x v="4"/>
    <m/>
    <m/>
    <m/>
    <m/>
    <m/>
    <m/>
    <m/>
    <m/>
    <m/>
    <m/>
    <m/>
    <x v="4"/>
    <m/>
    <m/>
    <m/>
    <m/>
  </r>
  <r>
    <n v="349"/>
    <m/>
    <s v=""/>
    <x v="4"/>
    <m/>
    <m/>
    <m/>
    <m/>
    <m/>
    <m/>
    <m/>
    <m/>
    <m/>
    <m/>
    <m/>
    <x v="4"/>
    <m/>
    <m/>
    <m/>
    <m/>
  </r>
  <r>
    <n v="350"/>
    <m/>
    <s v=""/>
    <x v="4"/>
    <m/>
    <m/>
    <m/>
    <m/>
    <m/>
    <m/>
    <m/>
    <m/>
    <m/>
    <m/>
    <m/>
    <x v="4"/>
    <m/>
    <m/>
    <m/>
    <m/>
  </r>
  <r>
    <n v="351"/>
    <m/>
    <s v=""/>
    <x v="4"/>
    <m/>
    <m/>
    <m/>
    <m/>
    <m/>
    <m/>
    <m/>
    <m/>
    <m/>
    <m/>
    <m/>
    <x v="4"/>
    <m/>
    <m/>
    <m/>
    <m/>
  </r>
  <r>
    <n v="352"/>
    <m/>
    <s v=""/>
    <x v="4"/>
    <m/>
    <m/>
    <m/>
    <m/>
    <m/>
    <m/>
    <m/>
    <m/>
    <m/>
    <m/>
    <m/>
    <x v="4"/>
    <m/>
    <m/>
    <m/>
    <m/>
  </r>
  <r>
    <n v="353"/>
    <m/>
    <s v=""/>
    <x v="4"/>
    <m/>
    <m/>
    <m/>
    <m/>
    <m/>
    <m/>
    <m/>
    <m/>
    <m/>
    <m/>
    <m/>
    <x v="4"/>
    <m/>
    <m/>
    <m/>
    <m/>
  </r>
  <r>
    <n v="354"/>
    <m/>
    <s v=""/>
    <x v="4"/>
    <m/>
    <m/>
    <m/>
    <m/>
    <m/>
    <m/>
    <m/>
    <m/>
    <m/>
    <m/>
    <m/>
    <x v="4"/>
    <m/>
    <m/>
    <m/>
    <m/>
  </r>
  <r>
    <n v="355"/>
    <m/>
    <s v=""/>
    <x v="4"/>
    <m/>
    <m/>
    <m/>
    <m/>
    <m/>
    <m/>
    <m/>
    <m/>
    <m/>
    <m/>
    <m/>
    <x v="4"/>
    <m/>
    <m/>
    <m/>
    <m/>
  </r>
  <r>
    <n v="356"/>
    <m/>
    <s v=""/>
    <x v="4"/>
    <m/>
    <m/>
    <m/>
    <m/>
    <m/>
    <m/>
    <m/>
    <m/>
    <m/>
    <m/>
    <m/>
    <x v="4"/>
    <m/>
    <m/>
    <m/>
    <m/>
  </r>
  <r>
    <n v="357"/>
    <m/>
    <s v=""/>
    <x v="4"/>
    <m/>
    <m/>
    <m/>
    <m/>
    <m/>
    <m/>
    <m/>
    <m/>
    <m/>
    <m/>
    <m/>
    <x v="4"/>
    <m/>
    <m/>
    <m/>
    <m/>
  </r>
  <r>
    <n v="358"/>
    <m/>
    <s v=""/>
    <x v="4"/>
    <m/>
    <m/>
    <m/>
    <m/>
    <m/>
    <m/>
    <m/>
    <m/>
    <m/>
    <m/>
    <m/>
    <x v="4"/>
    <m/>
    <m/>
    <m/>
    <m/>
  </r>
  <r>
    <n v="359"/>
    <m/>
    <s v=""/>
    <x v="4"/>
    <m/>
    <m/>
    <m/>
    <m/>
    <m/>
    <m/>
    <m/>
    <m/>
    <m/>
    <m/>
    <m/>
    <x v="4"/>
    <m/>
    <m/>
    <m/>
    <m/>
  </r>
  <r>
    <n v="360"/>
    <m/>
    <s v=""/>
    <x v="4"/>
    <m/>
    <m/>
    <m/>
    <m/>
    <m/>
    <m/>
    <m/>
    <m/>
    <m/>
    <m/>
    <m/>
    <x v="4"/>
    <m/>
    <m/>
    <m/>
    <m/>
  </r>
  <r>
    <n v="361"/>
    <m/>
    <s v=""/>
    <x v="4"/>
    <m/>
    <m/>
    <m/>
    <m/>
    <m/>
    <m/>
    <m/>
    <m/>
    <m/>
    <m/>
    <m/>
    <x v="4"/>
    <m/>
    <m/>
    <m/>
    <m/>
  </r>
  <r>
    <n v="362"/>
    <m/>
    <s v=""/>
    <x v="4"/>
    <m/>
    <m/>
    <m/>
    <m/>
    <m/>
    <m/>
    <m/>
    <m/>
    <m/>
    <m/>
    <m/>
    <x v="4"/>
    <m/>
    <m/>
    <m/>
    <m/>
  </r>
  <r>
    <n v="363"/>
    <m/>
    <s v=""/>
    <x v="4"/>
    <m/>
    <m/>
    <m/>
    <m/>
    <m/>
    <m/>
    <m/>
    <m/>
    <m/>
    <m/>
    <m/>
    <x v="4"/>
    <m/>
    <m/>
    <m/>
    <m/>
  </r>
  <r>
    <n v="364"/>
    <m/>
    <s v=""/>
    <x v="4"/>
    <m/>
    <m/>
    <m/>
    <m/>
    <m/>
    <m/>
    <m/>
    <m/>
    <m/>
    <m/>
    <m/>
    <x v="4"/>
    <m/>
    <m/>
    <m/>
    <m/>
  </r>
  <r>
    <n v="365"/>
    <m/>
    <s v=""/>
    <x v="4"/>
    <m/>
    <m/>
    <m/>
    <m/>
    <m/>
    <m/>
    <m/>
    <m/>
    <m/>
    <m/>
    <m/>
    <x v="4"/>
    <m/>
    <m/>
    <m/>
    <m/>
  </r>
  <r>
    <n v="366"/>
    <m/>
    <s v=""/>
    <x v="4"/>
    <m/>
    <m/>
    <m/>
    <m/>
    <m/>
    <m/>
    <m/>
    <m/>
    <m/>
    <m/>
    <m/>
    <x v="4"/>
    <m/>
    <m/>
    <m/>
    <m/>
  </r>
  <r>
    <n v="367"/>
    <m/>
    <s v=""/>
    <x v="4"/>
    <m/>
    <m/>
    <m/>
    <m/>
    <m/>
    <m/>
    <m/>
    <m/>
    <m/>
    <m/>
    <m/>
    <x v="4"/>
    <m/>
    <m/>
    <m/>
    <m/>
  </r>
  <r>
    <n v="368"/>
    <m/>
    <s v=""/>
    <x v="4"/>
    <m/>
    <m/>
    <m/>
    <m/>
    <m/>
    <m/>
    <m/>
    <m/>
    <m/>
    <m/>
    <m/>
    <x v="4"/>
    <m/>
    <m/>
    <m/>
    <m/>
  </r>
  <r>
    <n v="369"/>
    <m/>
    <s v=""/>
    <x v="4"/>
    <m/>
    <m/>
    <m/>
    <m/>
    <m/>
    <m/>
    <m/>
    <m/>
    <m/>
    <m/>
    <m/>
    <x v="4"/>
    <m/>
    <m/>
    <m/>
    <m/>
  </r>
  <r>
    <n v="370"/>
    <m/>
    <s v=""/>
    <x v="4"/>
    <m/>
    <m/>
    <m/>
    <m/>
    <m/>
    <m/>
    <m/>
    <m/>
    <m/>
    <m/>
    <m/>
    <x v="4"/>
    <m/>
    <m/>
    <m/>
    <m/>
  </r>
  <r>
    <n v="371"/>
    <m/>
    <s v=""/>
    <x v="4"/>
    <m/>
    <m/>
    <m/>
    <m/>
    <m/>
    <m/>
    <m/>
    <m/>
    <m/>
    <m/>
    <m/>
    <x v="4"/>
    <m/>
    <m/>
    <m/>
    <m/>
  </r>
  <r>
    <n v="372"/>
    <m/>
    <s v=""/>
    <x v="4"/>
    <m/>
    <m/>
    <m/>
    <m/>
    <m/>
    <m/>
    <m/>
    <m/>
    <m/>
    <m/>
    <m/>
    <x v="4"/>
    <m/>
    <m/>
    <m/>
    <m/>
  </r>
  <r>
    <n v="373"/>
    <m/>
    <s v=""/>
    <x v="4"/>
    <m/>
    <m/>
    <m/>
    <m/>
    <m/>
    <m/>
    <m/>
    <m/>
    <m/>
    <m/>
    <m/>
    <x v="4"/>
    <m/>
    <m/>
    <m/>
    <m/>
  </r>
  <r>
    <n v="374"/>
    <m/>
    <s v=""/>
    <x v="4"/>
    <m/>
    <m/>
    <m/>
    <m/>
    <m/>
    <m/>
    <m/>
    <m/>
    <m/>
    <m/>
    <m/>
    <x v="4"/>
    <m/>
    <m/>
    <m/>
    <m/>
  </r>
  <r>
    <n v="375"/>
    <m/>
    <s v=""/>
    <x v="4"/>
    <m/>
    <m/>
    <m/>
    <m/>
    <m/>
    <m/>
    <m/>
    <m/>
    <m/>
    <m/>
    <m/>
    <x v="4"/>
    <m/>
    <m/>
    <m/>
    <m/>
  </r>
  <r>
    <n v="376"/>
    <m/>
    <s v=""/>
    <x v="4"/>
    <m/>
    <m/>
    <m/>
    <m/>
    <m/>
    <m/>
    <m/>
    <m/>
    <m/>
    <m/>
    <m/>
    <x v="4"/>
    <m/>
    <m/>
    <m/>
    <m/>
  </r>
  <r>
    <n v="377"/>
    <m/>
    <s v=""/>
    <x v="4"/>
    <m/>
    <m/>
    <m/>
    <m/>
    <m/>
    <m/>
    <m/>
    <m/>
    <m/>
    <m/>
    <m/>
    <x v="4"/>
    <m/>
    <m/>
    <m/>
    <m/>
  </r>
  <r>
    <n v="378"/>
    <m/>
    <s v=""/>
    <x v="4"/>
    <m/>
    <m/>
    <m/>
    <m/>
    <m/>
    <m/>
    <m/>
    <m/>
    <m/>
    <m/>
    <m/>
    <x v="4"/>
    <m/>
    <m/>
    <m/>
    <m/>
  </r>
  <r>
    <n v="379"/>
    <m/>
    <s v=""/>
    <x v="4"/>
    <m/>
    <m/>
    <m/>
    <m/>
    <m/>
    <m/>
    <m/>
    <m/>
    <m/>
    <m/>
    <m/>
    <x v="4"/>
    <m/>
    <m/>
    <m/>
    <m/>
  </r>
  <r>
    <n v="380"/>
    <m/>
    <s v=""/>
    <x v="4"/>
    <m/>
    <m/>
    <m/>
    <m/>
    <m/>
    <m/>
    <m/>
    <m/>
    <m/>
    <m/>
    <m/>
    <x v="4"/>
    <m/>
    <m/>
    <m/>
    <m/>
  </r>
  <r>
    <n v="381"/>
    <m/>
    <s v=""/>
    <x v="4"/>
    <m/>
    <m/>
    <m/>
    <m/>
    <m/>
    <m/>
    <m/>
    <m/>
    <m/>
    <m/>
    <m/>
    <x v="4"/>
    <m/>
    <m/>
    <m/>
    <m/>
  </r>
  <r>
    <n v="382"/>
    <m/>
    <s v=""/>
    <x v="4"/>
    <m/>
    <m/>
    <m/>
    <m/>
    <m/>
    <m/>
    <m/>
    <m/>
    <m/>
    <m/>
    <m/>
    <x v="4"/>
    <m/>
    <m/>
    <m/>
    <m/>
  </r>
  <r>
    <n v="383"/>
    <m/>
    <s v=""/>
    <x v="4"/>
    <m/>
    <m/>
    <m/>
    <m/>
    <m/>
    <m/>
    <m/>
    <m/>
    <m/>
    <m/>
    <m/>
    <x v="4"/>
    <m/>
    <m/>
    <m/>
    <m/>
  </r>
  <r>
    <n v="384"/>
    <m/>
    <s v=""/>
    <x v="4"/>
    <m/>
    <m/>
    <m/>
    <m/>
    <m/>
    <m/>
    <m/>
    <m/>
    <m/>
    <m/>
    <m/>
    <x v="4"/>
    <m/>
    <m/>
    <m/>
    <m/>
  </r>
  <r>
    <n v="385"/>
    <m/>
    <s v=""/>
    <x v="4"/>
    <m/>
    <m/>
    <m/>
    <m/>
    <m/>
    <m/>
    <m/>
    <m/>
    <m/>
    <m/>
    <m/>
    <x v="4"/>
    <m/>
    <m/>
    <m/>
    <m/>
  </r>
  <r>
    <n v="386"/>
    <m/>
    <s v=""/>
    <x v="4"/>
    <m/>
    <m/>
    <m/>
    <m/>
    <m/>
    <m/>
    <m/>
    <m/>
    <m/>
    <m/>
    <m/>
    <x v="4"/>
    <m/>
    <m/>
    <m/>
    <m/>
  </r>
  <r>
    <n v="387"/>
    <m/>
    <s v=""/>
    <x v="4"/>
    <m/>
    <m/>
    <m/>
    <m/>
    <m/>
    <m/>
    <m/>
    <m/>
    <m/>
    <m/>
    <m/>
    <x v="4"/>
    <m/>
    <m/>
    <m/>
    <m/>
  </r>
  <r>
    <n v="388"/>
    <m/>
    <s v=""/>
    <x v="4"/>
    <m/>
    <m/>
    <m/>
    <m/>
    <m/>
    <m/>
    <m/>
    <m/>
    <m/>
    <m/>
    <m/>
    <x v="4"/>
    <m/>
    <m/>
    <m/>
    <m/>
  </r>
  <r>
    <n v="389"/>
    <m/>
    <s v=""/>
    <x v="4"/>
    <m/>
    <m/>
    <m/>
    <m/>
    <m/>
    <m/>
    <m/>
    <m/>
    <m/>
    <m/>
    <m/>
    <x v="4"/>
    <m/>
    <m/>
    <m/>
    <m/>
  </r>
  <r>
    <n v="390"/>
    <m/>
    <s v=""/>
    <x v="4"/>
    <m/>
    <m/>
    <m/>
    <m/>
    <m/>
    <m/>
    <m/>
    <m/>
    <m/>
    <m/>
    <m/>
    <x v="4"/>
    <m/>
    <m/>
    <m/>
    <m/>
  </r>
  <r>
    <n v="391"/>
    <m/>
    <s v=""/>
    <x v="4"/>
    <m/>
    <m/>
    <m/>
    <m/>
    <m/>
    <m/>
    <m/>
    <m/>
    <m/>
    <m/>
    <m/>
    <x v="4"/>
    <m/>
    <m/>
    <m/>
    <m/>
  </r>
  <r>
    <n v="392"/>
    <m/>
    <s v=""/>
    <x v="4"/>
    <m/>
    <m/>
    <m/>
    <m/>
    <m/>
    <m/>
    <m/>
    <m/>
    <m/>
    <m/>
    <m/>
    <x v="4"/>
    <m/>
    <m/>
    <m/>
    <m/>
  </r>
  <r>
    <n v="393"/>
    <m/>
    <s v=""/>
    <x v="4"/>
    <m/>
    <m/>
    <m/>
    <m/>
    <m/>
    <m/>
    <m/>
    <m/>
    <m/>
    <m/>
    <m/>
    <x v="4"/>
    <m/>
    <m/>
    <m/>
    <m/>
  </r>
  <r>
    <n v="394"/>
    <m/>
    <s v=""/>
    <x v="4"/>
    <m/>
    <m/>
    <m/>
    <m/>
    <m/>
    <m/>
    <m/>
    <m/>
    <m/>
    <m/>
    <m/>
    <x v="4"/>
    <m/>
    <m/>
    <m/>
    <m/>
  </r>
  <r>
    <n v="395"/>
    <m/>
    <s v=""/>
    <x v="4"/>
    <m/>
    <m/>
    <m/>
    <m/>
    <m/>
    <m/>
    <m/>
    <m/>
    <m/>
    <m/>
    <m/>
    <x v="4"/>
    <m/>
    <m/>
    <m/>
    <m/>
  </r>
  <r>
    <n v="396"/>
    <m/>
    <s v=""/>
    <x v="4"/>
    <m/>
    <m/>
    <m/>
    <m/>
    <m/>
    <m/>
    <m/>
    <m/>
    <m/>
    <m/>
    <m/>
    <x v="4"/>
    <m/>
    <m/>
    <m/>
    <m/>
  </r>
  <r>
    <n v="397"/>
    <m/>
    <s v=""/>
    <x v="4"/>
    <m/>
    <m/>
    <m/>
    <m/>
    <m/>
    <m/>
    <m/>
    <m/>
    <m/>
    <m/>
    <m/>
    <x v="4"/>
    <m/>
    <m/>
    <m/>
    <m/>
  </r>
  <r>
    <n v="398"/>
    <m/>
    <s v=""/>
    <x v="4"/>
    <m/>
    <m/>
    <m/>
    <m/>
    <m/>
    <m/>
    <m/>
    <m/>
    <m/>
    <m/>
    <m/>
    <x v="4"/>
    <m/>
    <m/>
    <m/>
    <m/>
  </r>
  <r>
    <n v="399"/>
    <m/>
    <s v=""/>
    <x v="4"/>
    <m/>
    <m/>
    <m/>
    <m/>
    <m/>
    <m/>
    <m/>
    <m/>
    <m/>
    <m/>
    <m/>
    <x v="4"/>
    <m/>
    <m/>
    <m/>
    <m/>
  </r>
  <r>
    <n v="400"/>
    <m/>
    <s v=""/>
    <x v="4"/>
    <m/>
    <m/>
    <m/>
    <m/>
    <m/>
    <m/>
    <m/>
    <m/>
    <m/>
    <m/>
    <m/>
    <x v="4"/>
    <m/>
    <m/>
    <m/>
    <m/>
  </r>
  <r>
    <n v="401"/>
    <m/>
    <s v=""/>
    <x v="4"/>
    <m/>
    <m/>
    <m/>
    <m/>
    <m/>
    <m/>
    <m/>
    <m/>
    <m/>
    <m/>
    <m/>
    <x v="4"/>
    <m/>
    <m/>
    <m/>
    <m/>
  </r>
  <r>
    <n v="402"/>
    <m/>
    <s v=""/>
    <x v="4"/>
    <m/>
    <m/>
    <m/>
    <m/>
    <m/>
    <m/>
    <m/>
    <m/>
    <m/>
    <m/>
    <m/>
    <x v="4"/>
    <m/>
    <m/>
    <m/>
    <m/>
  </r>
  <r>
    <n v="403"/>
    <m/>
    <s v=""/>
    <x v="4"/>
    <m/>
    <m/>
    <m/>
    <m/>
    <m/>
    <m/>
    <m/>
    <m/>
    <m/>
    <m/>
    <m/>
    <x v="4"/>
    <m/>
    <m/>
    <m/>
    <m/>
  </r>
  <r>
    <n v="404"/>
    <m/>
    <s v=""/>
    <x v="4"/>
    <m/>
    <m/>
    <m/>
    <m/>
    <m/>
    <m/>
    <m/>
    <m/>
    <m/>
    <m/>
    <m/>
    <x v="4"/>
    <m/>
    <m/>
    <m/>
    <m/>
  </r>
  <r>
    <n v="405"/>
    <m/>
    <s v=""/>
    <x v="4"/>
    <m/>
    <m/>
    <m/>
    <m/>
    <m/>
    <m/>
    <m/>
    <m/>
    <m/>
    <m/>
    <m/>
    <x v="4"/>
    <m/>
    <m/>
    <m/>
    <m/>
  </r>
  <r>
    <n v="406"/>
    <m/>
    <s v=""/>
    <x v="4"/>
    <m/>
    <m/>
    <m/>
    <m/>
    <m/>
    <m/>
    <m/>
    <m/>
    <m/>
    <m/>
    <m/>
    <x v="4"/>
    <m/>
    <m/>
    <m/>
    <m/>
  </r>
  <r>
    <n v="407"/>
    <m/>
    <s v=""/>
    <x v="4"/>
    <m/>
    <m/>
    <m/>
    <m/>
    <m/>
    <m/>
    <m/>
    <m/>
    <m/>
    <m/>
    <m/>
    <x v="4"/>
    <m/>
    <m/>
    <m/>
    <m/>
  </r>
  <r>
    <n v="408"/>
    <m/>
    <s v=""/>
    <x v="4"/>
    <m/>
    <m/>
    <m/>
    <m/>
    <m/>
    <m/>
    <m/>
    <m/>
    <m/>
    <m/>
    <m/>
    <x v="4"/>
    <m/>
    <m/>
    <m/>
    <m/>
  </r>
  <r>
    <n v="409"/>
    <m/>
    <s v=""/>
    <x v="4"/>
    <m/>
    <m/>
    <m/>
    <m/>
    <m/>
    <m/>
    <m/>
    <m/>
    <m/>
    <m/>
    <m/>
    <x v="4"/>
    <m/>
    <m/>
    <m/>
    <m/>
  </r>
  <r>
    <n v="410"/>
    <m/>
    <s v=""/>
    <x v="4"/>
    <m/>
    <m/>
    <m/>
    <m/>
    <m/>
    <m/>
    <m/>
    <m/>
    <m/>
    <m/>
    <m/>
    <x v="4"/>
    <m/>
    <m/>
    <m/>
    <m/>
  </r>
  <r>
    <n v="411"/>
    <m/>
    <s v=""/>
    <x v="4"/>
    <m/>
    <m/>
    <m/>
    <m/>
    <m/>
    <m/>
    <m/>
    <m/>
    <m/>
    <m/>
    <m/>
    <x v="4"/>
    <m/>
    <m/>
    <m/>
    <m/>
  </r>
  <r>
    <n v="412"/>
    <m/>
    <s v=""/>
    <x v="4"/>
    <m/>
    <m/>
    <m/>
    <m/>
    <m/>
    <m/>
    <m/>
    <m/>
    <m/>
    <m/>
    <m/>
    <x v="4"/>
    <m/>
    <m/>
    <m/>
    <m/>
  </r>
  <r>
    <n v="413"/>
    <m/>
    <s v=""/>
    <x v="4"/>
    <m/>
    <m/>
    <m/>
    <m/>
    <m/>
    <m/>
    <m/>
    <m/>
    <m/>
    <m/>
    <m/>
    <x v="4"/>
    <m/>
    <m/>
    <m/>
    <m/>
  </r>
  <r>
    <n v="414"/>
    <m/>
    <s v=""/>
    <x v="4"/>
    <m/>
    <m/>
    <m/>
    <m/>
    <m/>
    <m/>
    <m/>
    <m/>
    <m/>
    <m/>
    <m/>
    <x v="4"/>
    <m/>
    <m/>
    <m/>
    <m/>
  </r>
  <r>
    <n v="415"/>
    <m/>
    <s v=""/>
    <x v="4"/>
    <m/>
    <m/>
    <m/>
    <m/>
    <m/>
    <m/>
    <m/>
    <m/>
    <m/>
    <m/>
    <m/>
    <x v="4"/>
    <m/>
    <m/>
    <m/>
    <m/>
  </r>
  <r>
    <n v="416"/>
    <m/>
    <s v=""/>
    <x v="4"/>
    <m/>
    <m/>
    <m/>
    <m/>
    <m/>
    <m/>
    <m/>
    <m/>
    <m/>
    <m/>
    <m/>
    <x v="4"/>
    <m/>
    <m/>
    <m/>
    <m/>
  </r>
  <r>
    <n v="417"/>
    <m/>
    <s v=""/>
    <x v="4"/>
    <m/>
    <m/>
    <m/>
    <m/>
    <m/>
    <m/>
    <m/>
    <m/>
    <m/>
    <m/>
    <m/>
    <x v="4"/>
    <m/>
    <m/>
    <m/>
    <m/>
  </r>
  <r>
    <n v="418"/>
    <m/>
    <s v=""/>
    <x v="4"/>
    <m/>
    <m/>
    <m/>
    <m/>
    <m/>
    <m/>
    <m/>
    <m/>
    <m/>
    <m/>
    <m/>
    <x v="4"/>
    <m/>
    <m/>
    <m/>
    <m/>
  </r>
  <r>
    <n v="419"/>
    <m/>
    <s v=""/>
    <x v="4"/>
    <m/>
    <m/>
    <m/>
    <m/>
    <m/>
    <m/>
    <m/>
    <m/>
    <m/>
    <m/>
    <m/>
    <x v="4"/>
    <m/>
    <m/>
    <m/>
    <m/>
  </r>
  <r>
    <n v="420"/>
    <m/>
    <s v=""/>
    <x v="4"/>
    <m/>
    <m/>
    <m/>
    <m/>
    <m/>
    <m/>
    <m/>
    <m/>
    <m/>
    <m/>
    <m/>
    <x v="4"/>
    <m/>
    <m/>
    <m/>
    <m/>
  </r>
  <r>
    <n v="421"/>
    <m/>
    <s v=""/>
    <x v="4"/>
    <m/>
    <m/>
    <m/>
    <m/>
    <m/>
    <m/>
    <m/>
    <m/>
    <m/>
    <m/>
    <m/>
    <x v="4"/>
    <m/>
    <m/>
    <m/>
    <m/>
  </r>
  <r>
    <n v="422"/>
    <m/>
    <s v=""/>
    <x v="4"/>
    <m/>
    <m/>
    <m/>
    <m/>
    <m/>
    <m/>
    <m/>
    <m/>
    <m/>
    <m/>
    <m/>
    <x v="4"/>
    <m/>
    <m/>
    <m/>
    <m/>
  </r>
  <r>
    <n v="423"/>
    <m/>
    <s v=""/>
    <x v="4"/>
    <m/>
    <m/>
    <m/>
    <m/>
    <m/>
    <m/>
    <m/>
    <m/>
    <m/>
    <m/>
    <m/>
    <x v="4"/>
    <m/>
    <m/>
    <m/>
    <m/>
  </r>
  <r>
    <n v="424"/>
    <m/>
    <s v=""/>
    <x v="4"/>
    <m/>
    <m/>
    <m/>
    <m/>
    <m/>
    <m/>
    <m/>
    <m/>
    <m/>
    <m/>
    <m/>
    <x v="4"/>
    <m/>
    <m/>
    <m/>
    <m/>
  </r>
  <r>
    <n v="425"/>
    <m/>
    <s v=""/>
    <x v="4"/>
    <m/>
    <m/>
    <m/>
    <m/>
    <m/>
    <m/>
    <m/>
    <m/>
    <m/>
    <m/>
    <m/>
    <x v="4"/>
    <m/>
    <m/>
    <m/>
    <m/>
  </r>
  <r>
    <n v="426"/>
    <m/>
    <s v=""/>
    <x v="4"/>
    <m/>
    <m/>
    <m/>
    <m/>
    <m/>
    <m/>
    <m/>
    <m/>
    <m/>
    <m/>
    <m/>
    <x v="4"/>
    <m/>
    <m/>
    <m/>
    <m/>
  </r>
  <r>
    <n v="427"/>
    <m/>
    <s v=""/>
    <x v="4"/>
    <m/>
    <m/>
    <m/>
    <m/>
    <m/>
    <m/>
    <m/>
    <m/>
    <m/>
    <m/>
    <m/>
    <x v="4"/>
    <m/>
    <m/>
    <m/>
    <m/>
  </r>
  <r>
    <n v="428"/>
    <m/>
    <s v=""/>
    <x v="4"/>
    <m/>
    <m/>
    <m/>
    <m/>
    <m/>
    <m/>
    <m/>
    <m/>
    <m/>
    <m/>
    <m/>
    <x v="4"/>
    <m/>
    <m/>
    <m/>
    <m/>
  </r>
  <r>
    <n v="429"/>
    <m/>
    <s v=""/>
    <x v="4"/>
    <m/>
    <m/>
    <m/>
    <m/>
    <m/>
    <m/>
    <m/>
    <m/>
    <m/>
    <m/>
    <m/>
    <x v="4"/>
    <m/>
    <m/>
    <m/>
    <m/>
  </r>
  <r>
    <n v="430"/>
    <m/>
    <s v=""/>
    <x v="4"/>
    <m/>
    <m/>
    <m/>
    <m/>
    <m/>
    <m/>
    <m/>
    <m/>
    <m/>
    <m/>
    <m/>
    <x v="4"/>
    <m/>
    <m/>
    <m/>
    <m/>
  </r>
  <r>
    <n v="431"/>
    <m/>
    <s v=""/>
    <x v="4"/>
    <m/>
    <m/>
    <m/>
    <m/>
    <m/>
    <m/>
    <m/>
    <m/>
    <m/>
    <m/>
    <m/>
    <x v="4"/>
    <m/>
    <m/>
    <m/>
    <m/>
  </r>
  <r>
    <n v="432"/>
    <m/>
    <s v=""/>
    <x v="4"/>
    <m/>
    <m/>
    <m/>
    <m/>
    <m/>
    <m/>
    <m/>
    <m/>
    <m/>
    <m/>
    <m/>
    <x v="4"/>
    <m/>
    <m/>
    <m/>
    <m/>
  </r>
  <r>
    <n v="433"/>
    <m/>
    <s v=""/>
    <x v="4"/>
    <m/>
    <m/>
    <m/>
    <m/>
    <m/>
    <m/>
    <m/>
    <m/>
    <m/>
    <m/>
    <m/>
    <x v="4"/>
    <m/>
    <m/>
    <m/>
    <m/>
  </r>
  <r>
    <n v="434"/>
    <m/>
    <s v=""/>
    <x v="4"/>
    <m/>
    <m/>
    <m/>
    <m/>
    <m/>
    <m/>
    <m/>
    <m/>
    <m/>
    <m/>
    <m/>
    <x v="4"/>
    <m/>
    <m/>
    <m/>
    <m/>
  </r>
  <r>
    <n v="435"/>
    <m/>
    <s v=""/>
    <x v="4"/>
    <m/>
    <m/>
    <m/>
    <m/>
    <m/>
    <m/>
    <m/>
    <m/>
    <m/>
    <m/>
    <m/>
    <x v="4"/>
    <m/>
    <m/>
    <m/>
    <m/>
  </r>
  <r>
    <n v="436"/>
    <m/>
    <s v=""/>
    <x v="4"/>
    <m/>
    <m/>
    <m/>
    <m/>
    <m/>
    <m/>
    <m/>
    <m/>
    <m/>
    <m/>
    <m/>
    <x v="4"/>
    <m/>
    <m/>
    <m/>
    <m/>
  </r>
  <r>
    <n v="437"/>
    <m/>
    <s v=""/>
    <x v="4"/>
    <m/>
    <m/>
    <m/>
    <m/>
    <m/>
    <m/>
    <m/>
    <m/>
    <m/>
    <m/>
    <m/>
    <x v="4"/>
    <m/>
    <m/>
    <m/>
    <m/>
  </r>
  <r>
    <n v="438"/>
    <m/>
    <s v=""/>
    <x v="4"/>
    <m/>
    <m/>
    <m/>
    <m/>
    <m/>
    <m/>
    <m/>
    <m/>
    <m/>
    <m/>
    <m/>
    <x v="4"/>
    <m/>
    <m/>
    <m/>
    <m/>
  </r>
  <r>
    <n v="439"/>
    <m/>
    <s v=""/>
    <x v="4"/>
    <m/>
    <m/>
    <m/>
    <m/>
    <m/>
    <m/>
    <m/>
    <m/>
    <m/>
    <m/>
    <m/>
    <x v="4"/>
    <m/>
    <m/>
    <m/>
    <m/>
  </r>
  <r>
    <n v="440"/>
    <m/>
    <s v=""/>
    <x v="4"/>
    <m/>
    <m/>
    <m/>
    <m/>
    <m/>
    <m/>
    <m/>
    <m/>
    <m/>
    <m/>
    <m/>
    <x v="4"/>
    <m/>
    <m/>
    <m/>
    <m/>
  </r>
  <r>
    <n v="441"/>
    <m/>
    <s v=""/>
    <x v="4"/>
    <m/>
    <m/>
    <m/>
    <m/>
    <m/>
    <m/>
    <m/>
    <m/>
    <m/>
    <m/>
    <m/>
    <x v="4"/>
    <m/>
    <m/>
    <m/>
    <m/>
  </r>
  <r>
    <n v="442"/>
    <m/>
    <s v=""/>
    <x v="4"/>
    <m/>
    <m/>
    <m/>
    <m/>
    <m/>
    <m/>
    <m/>
    <m/>
    <m/>
    <m/>
    <m/>
    <x v="4"/>
    <m/>
    <m/>
    <m/>
    <m/>
  </r>
  <r>
    <n v="443"/>
    <m/>
    <s v=""/>
    <x v="4"/>
    <m/>
    <m/>
    <m/>
    <m/>
    <m/>
    <m/>
    <m/>
    <m/>
    <m/>
    <m/>
    <m/>
    <x v="4"/>
    <m/>
    <m/>
    <m/>
    <m/>
  </r>
  <r>
    <n v="444"/>
    <m/>
    <s v=""/>
    <x v="4"/>
    <m/>
    <m/>
    <m/>
    <m/>
    <m/>
    <m/>
    <m/>
    <m/>
    <m/>
    <m/>
    <m/>
    <x v="4"/>
    <m/>
    <m/>
    <m/>
    <m/>
  </r>
  <r>
    <n v="445"/>
    <m/>
    <s v=""/>
    <x v="4"/>
    <m/>
    <m/>
    <m/>
    <m/>
    <m/>
    <m/>
    <m/>
    <m/>
    <m/>
    <m/>
    <m/>
    <x v="4"/>
    <m/>
    <m/>
    <m/>
    <m/>
  </r>
  <r>
    <n v="446"/>
    <m/>
    <s v=""/>
    <x v="4"/>
    <m/>
    <m/>
    <m/>
    <m/>
    <m/>
    <m/>
    <m/>
    <m/>
    <m/>
    <m/>
    <m/>
    <x v="4"/>
    <m/>
    <m/>
    <m/>
    <m/>
  </r>
  <r>
    <n v="447"/>
    <m/>
    <s v=""/>
    <x v="4"/>
    <m/>
    <m/>
    <m/>
    <m/>
    <m/>
    <m/>
    <m/>
    <m/>
    <m/>
    <m/>
    <m/>
    <x v="4"/>
    <m/>
    <m/>
    <m/>
    <m/>
  </r>
  <r>
    <n v="448"/>
    <m/>
    <s v=""/>
    <x v="4"/>
    <m/>
    <m/>
    <m/>
    <m/>
    <m/>
    <m/>
    <m/>
    <m/>
    <m/>
    <m/>
    <m/>
    <x v="4"/>
    <m/>
    <m/>
    <m/>
    <m/>
  </r>
  <r>
    <n v="449"/>
    <m/>
    <s v=""/>
    <x v="4"/>
    <m/>
    <m/>
    <m/>
    <m/>
    <m/>
    <m/>
    <m/>
    <m/>
    <m/>
    <m/>
    <m/>
    <x v="4"/>
    <m/>
    <m/>
    <m/>
    <m/>
  </r>
  <r>
    <n v="450"/>
    <m/>
    <s v=""/>
    <x v="4"/>
    <m/>
    <m/>
    <m/>
    <m/>
    <m/>
    <m/>
    <m/>
    <m/>
    <m/>
    <m/>
    <m/>
    <x v="4"/>
    <m/>
    <m/>
    <m/>
    <m/>
  </r>
  <r>
    <n v="451"/>
    <m/>
    <s v=""/>
    <x v="4"/>
    <m/>
    <m/>
    <m/>
    <m/>
    <m/>
    <m/>
    <m/>
    <m/>
    <m/>
    <m/>
    <m/>
    <x v="4"/>
    <m/>
    <m/>
    <m/>
    <m/>
  </r>
  <r>
    <n v="452"/>
    <m/>
    <s v=""/>
    <x v="4"/>
    <m/>
    <m/>
    <m/>
    <m/>
    <m/>
    <m/>
    <m/>
    <m/>
    <m/>
    <m/>
    <m/>
    <x v="4"/>
    <m/>
    <m/>
    <m/>
    <m/>
  </r>
  <r>
    <n v="453"/>
    <m/>
    <s v=""/>
    <x v="4"/>
    <m/>
    <m/>
    <m/>
    <m/>
    <m/>
    <m/>
    <m/>
    <m/>
    <m/>
    <m/>
    <m/>
    <x v="4"/>
    <m/>
    <m/>
    <m/>
    <m/>
  </r>
  <r>
    <n v="454"/>
    <m/>
    <s v=""/>
    <x v="4"/>
    <m/>
    <m/>
    <m/>
    <m/>
    <m/>
    <m/>
    <m/>
    <m/>
    <m/>
    <m/>
    <m/>
    <x v="4"/>
    <m/>
    <m/>
    <m/>
    <m/>
  </r>
  <r>
    <n v="455"/>
    <m/>
    <s v=""/>
    <x v="4"/>
    <m/>
    <m/>
    <m/>
    <m/>
    <m/>
    <m/>
    <m/>
    <m/>
    <m/>
    <m/>
    <m/>
    <x v="4"/>
    <m/>
    <m/>
    <m/>
    <m/>
  </r>
  <r>
    <n v="456"/>
    <m/>
    <s v=""/>
    <x v="4"/>
    <m/>
    <m/>
    <m/>
    <m/>
    <m/>
    <m/>
    <m/>
    <m/>
    <m/>
    <m/>
    <m/>
    <x v="4"/>
    <m/>
    <m/>
    <m/>
    <m/>
  </r>
  <r>
    <n v="457"/>
    <m/>
    <s v=""/>
    <x v="4"/>
    <m/>
    <m/>
    <m/>
    <m/>
    <m/>
    <m/>
    <m/>
    <m/>
    <m/>
    <m/>
    <m/>
    <x v="4"/>
    <m/>
    <m/>
    <m/>
    <m/>
  </r>
  <r>
    <n v="458"/>
    <m/>
    <s v=""/>
    <x v="4"/>
    <m/>
    <m/>
    <m/>
    <m/>
    <m/>
    <m/>
    <m/>
    <m/>
    <m/>
    <m/>
    <m/>
    <x v="4"/>
    <m/>
    <m/>
    <m/>
    <m/>
  </r>
  <r>
    <n v="459"/>
    <m/>
    <s v=""/>
    <x v="4"/>
    <m/>
    <m/>
    <m/>
    <m/>
    <m/>
    <m/>
    <m/>
    <m/>
    <m/>
    <m/>
    <m/>
    <x v="4"/>
    <m/>
    <m/>
    <m/>
    <m/>
  </r>
  <r>
    <n v="460"/>
    <m/>
    <s v=""/>
    <x v="4"/>
    <m/>
    <m/>
    <m/>
    <m/>
    <m/>
    <m/>
    <m/>
    <m/>
    <m/>
    <m/>
    <m/>
    <x v="4"/>
    <m/>
    <m/>
    <m/>
    <m/>
  </r>
  <r>
    <n v="461"/>
    <m/>
    <s v=""/>
    <x v="4"/>
    <m/>
    <m/>
    <m/>
    <m/>
    <m/>
    <m/>
    <m/>
    <m/>
    <m/>
    <m/>
    <m/>
    <x v="4"/>
    <m/>
    <m/>
    <m/>
    <m/>
  </r>
  <r>
    <n v="462"/>
    <m/>
    <s v=""/>
    <x v="4"/>
    <m/>
    <m/>
    <m/>
    <m/>
    <m/>
    <m/>
    <m/>
    <m/>
    <m/>
    <m/>
    <m/>
    <x v="4"/>
    <m/>
    <m/>
    <m/>
    <m/>
  </r>
  <r>
    <n v="463"/>
    <m/>
    <s v=""/>
    <x v="4"/>
    <m/>
    <m/>
    <m/>
    <m/>
    <m/>
    <m/>
    <m/>
    <m/>
    <m/>
    <m/>
    <m/>
    <x v="4"/>
    <m/>
    <m/>
    <m/>
    <m/>
  </r>
  <r>
    <n v="464"/>
    <m/>
    <s v=""/>
    <x v="4"/>
    <m/>
    <m/>
    <m/>
    <m/>
    <m/>
    <m/>
    <m/>
    <m/>
    <m/>
    <m/>
    <m/>
    <x v="4"/>
    <m/>
    <m/>
    <m/>
    <m/>
  </r>
  <r>
    <n v="465"/>
    <m/>
    <s v=""/>
    <x v="4"/>
    <m/>
    <m/>
    <m/>
    <m/>
    <m/>
    <m/>
    <m/>
    <m/>
    <m/>
    <m/>
    <m/>
    <x v="4"/>
    <m/>
    <m/>
    <m/>
    <m/>
  </r>
  <r>
    <n v="466"/>
    <m/>
    <s v=""/>
    <x v="4"/>
    <m/>
    <m/>
    <m/>
    <m/>
    <m/>
    <m/>
    <m/>
    <m/>
    <m/>
    <m/>
    <m/>
    <x v="4"/>
    <m/>
    <m/>
    <m/>
    <m/>
  </r>
  <r>
    <n v="467"/>
    <m/>
    <s v=""/>
    <x v="4"/>
    <m/>
    <m/>
    <m/>
    <m/>
    <m/>
    <m/>
    <m/>
    <m/>
    <m/>
    <m/>
    <m/>
    <x v="4"/>
    <m/>
    <m/>
    <m/>
    <m/>
  </r>
  <r>
    <n v="468"/>
    <m/>
    <s v=""/>
    <x v="4"/>
    <m/>
    <m/>
    <m/>
    <m/>
    <m/>
    <m/>
    <m/>
    <m/>
    <m/>
    <m/>
    <m/>
    <x v="4"/>
    <m/>
    <m/>
    <m/>
    <m/>
  </r>
  <r>
    <n v="469"/>
    <m/>
    <s v=""/>
    <x v="4"/>
    <m/>
    <m/>
    <m/>
    <m/>
    <m/>
    <m/>
    <m/>
    <m/>
    <m/>
    <m/>
    <m/>
    <x v="4"/>
    <m/>
    <m/>
    <m/>
    <m/>
  </r>
  <r>
    <n v="470"/>
    <m/>
    <s v=""/>
    <x v="4"/>
    <m/>
    <m/>
    <m/>
    <m/>
    <m/>
    <m/>
    <m/>
    <m/>
    <m/>
    <m/>
    <m/>
    <x v="4"/>
    <m/>
    <m/>
    <m/>
    <m/>
  </r>
  <r>
    <n v="471"/>
    <m/>
    <s v=""/>
    <x v="4"/>
    <m/>
    <m/>
    <m/>
    <m/>
    <m/>
    <m/>
    <m/>
    <m/>
    <m/>
    <m/>
    <m/>
    <x v="4"/>
    <m/>
    <m/>
    <m/>
    <m/>
  </r>
  <r>
    <n v="472"/>
    <m/>
    <s v=""/>
    <x v="4"/>
    <m/>
    <m/>
    <m/>
    <m/>
    <m/>
    <m/>
    <m/>
    <m/>
    <m/>
    <m/>
    <m/>
    <x v="4"/>
    <m/>
    <m/>
    <m/>
    <m/>
  </r>
  <r>
    <n v="473"/>
    <m/>
    <s v=""/>
    <x v="4"/>
    <m/>
    <m/>
    <m/>
    <m/>
    <m/>
    <m/>
    <m/>
    <m/>
    <m/>
    <m/>
    <m/>
    <x v="4"/>
    <m/>
    <m/>
    <m/>
    <m/>
  </r>
  <r>
    <n v="474"/>
    <m/>
    <s v=""/>
    <x v="4"/>
    <m/>
    <m/>
    <m/>
    <m/>
    <m/>
    <m/>
    <m/>
    <m/>
    <m/>
    <m/>
    <m/>
    <x v="4"/>
    <m/>
    <m/>
    <m/>
    <m/>
  </r>
  <r>
    <n v="475"/>
    <m/>
    <s v=""/>
    <x v="4"/>
    <m/>
    <m/>
    <m/>
    <m/>
    <m/>
    <m/>
    <m/>
    <m/>
    <m/>
    <m/>
    <m/>
    <x v="4"/>
    <m/>
    <m/>
    <m/>
    <m/>
  </r>
  <r>
    <n v="476"/>
    <m/>
    <s v=""/>
    <x v="4"/>
    <m/>
    <m/>
    <m/>
    <m/>
    <m/>
    <m/>
    <m/>
    <m/>
    <m/>
    <m/>
    <m/>
    <x v="4"/>
    <m/>
    <m/>
    <m/>
    <m/>
  </r>
  <r>
    <n v="477"/>
    <m/>
    <s v=""/>
    <x v="4"/>
    <m/>
    <m/>
    <m/>
    <m/>
    <m/>
    <m/>
    <m/>
    <m/>
    <m/>
    <m/>
    <m/>
    <x v="4"/>
    <m/>
    <m/>
    <m/>
    <m/>
  </r>
  <r>
    <n v="478"/>
    <m/>
    <s v=""/>
    <x v="4"/>
    <m/>
    <m/>
    <m/>
    <m/>
    <m/>
    <m/>
    <m/>
    <m/>
    <m/>
    <m/>
    <m/>
    <x v="4"/>
    <m/>
    <m/>
    <m/>
    <m/>
  </r>
  <r>
    <n v="479"/>
    <m/>
    <s v=""/>
    <x v="4"/>
    <m/>
    <m/>
    <m/>
    <m/>
    <m/>
    <m/>
    <m/>
    <m/>
    <m/>
    <m/>
    <m/>
    <x v="4"/>
    <m/>
    <m/>
    <m/>
    <m/>
  </r>
  <r>
    <n v="480"/>
    <m/>
    <s v=""/>
    <x v="4"/>
    <m/>
    <m/>
    <m/>
    <m/>
    <m/>
    <m/>
    <m/>
    <m/>
    <m/>
    <m/>
    <m/>
    <x v="4"/>
    <m/>
    <m/>
    <m/>
    <m/>
  </r>
  <r>
    <n v="481"/>
    <m/>
    <s v=""/>
    <x v="4"/>
    <m/>
    <m/>
    <m/>
    <m/>
    <m/>
    <m/>
    <m/>
    <m/>
    <m/>
    <m/>
    <m/>
    <x v="4"/>
    <m/>
    <m/>
    <m/>
    <m/>
  </r>
  <r>
    <n v="482"/>
    <m/>
    <s v=""/>
    <x v="4"/>
    <m/>
    <m/>
    <m/>
    <m/>
    <m/>
    <m/>
    <m/>
    <m/>
    <m/>
    <m/>
    <m/>
    <x v="4"/>
    <m/>
    <m/>
    <m/>
    <m/>
  </r>
  <r>
    <n v="483"/>
    <m/>
    <s v=""/>
    <x v="4"/>
    <m/>
    <m/>
    <m/>
    <m/>
    <m/>
    <m/>
    <m/>
    <m/>
    <m/>
    <m/>
    <m/>
    <x v="4"/>
    <m/>
    <m/>
    <m/>
    <m/>
  </r>
  <r>
    <n v="484"/>
    <m/>
    <s v=""/>
    <x v="4"/>
    <m/>
    <m/>
    <m/>
    <m/>
    <m/>
    <m/>
    <m/>
    <m/>
    <m/>
    <m/>
    <m/>
    <x v="4"/>
    <m/>
    <m/>
    <m/>
    <m/>
  </r>
  <r>
    <n v="485"/>
    <m/>
    <s v=""/>
    <x v="4"/>
    <m/>
    <m/>
    <m/>
    <m/>
    <m/>
    <m/>
    <m/>
    <m/>
    <m/>
    <m/>
    <m/>
    <x v="4"/>
    <m/>
    <m/>
    <m/>
    <m/>
  </r>
  <r>
    <n v="486"/>
    <m/>
    <s v=""/>
    <x v="4"/>
    <m/>
    <m/>
    <m/>
    <m/>
    <m/>
    <m/>
    <m/>
    <m/>
    <m/>
    <m/>
    <m/>
    <x v="4"/>
    <m/>
    <m/>
    <m/>
    <m/>
  </r>
  <r>
    <n v="487"/>
    <m/>
    <s v=""/>
    <x v="4"/>
    <m/>
    <m/>
    <m/>
    <m/>
    <m/>
    <m/>
    <m/>
    <m/>
    <m/>
    <m/>
    <m/>
    <x v="4"/>
    <m/>
    <m/>
    <m/>
    <m/>
  </r>
  <r>
    <n v="488"/>
    <m/>
    <s v=""/>
    <x v="4"/>
    <m/>
    <m/>
    <m/>
    <m/>
    <m/>
    <m/>
    <m/>
    <m/>
    <m/>
    <m/>
    <m/>
    <x v="4"/>
    <m/>
    <m/>
    <m/>
    <m/>
  </r>
  <r>
    <n v="489"/>
    <m/>
    <s v=""/>
    <x v="4"/>
    <m/>
    <m/>
    <m/>
    <m/>
    <m/>
    <m/>
    <m/>
    <m/>
    <m/>
    <m/>
    <m/>
    <x v="4"/>
    <m/>
    <m/>
    <m/>
    <m/>
  </r>
  <r>
    <n v="490"/>
    <m/>
    <s v=""/>
    <x v="4"/>
    <m/>
    <m/>
    <m/>
    <m/>
    <m/>
    <m/>
    <m/>
    <m/>
    <m/>
    <m/>
    <m/>
    <x v="4"/>
    <m/>
    <m/>
    <m/>
    <m/>
  </r>
  <r>
    <n v="491"/>
    <m/>
    <s v=""/>
    <x v="4"/>
    <m/>
    <m/>
    <m/>
    <m/>
    <m/>
    <m/>
    <m/>
    <m/>
    <m/>
    <m/>
    <m/>
    <x v="4"/>
    <m/>
    <m/>
    <m/>
    <m/>
  </r>
  <r>
    <n v="492"/>
    <m/>
    <s v=""/>
    <x v="4"/>
    <m/>
    <m/>
    <m/>
    <m/>
    <m/>
    <m/>
    <m/>
    <m/>
    <m/>
    <m/>
    <m/>
    <x v="4"/>
    <m/>
    <m/>
    <m/>
    <m/>
  </r>
  <r>
    <n v="493"/>
    <m/>
    <s v=""/>
    <x v="4"/>
    <m/>
    <m/>
    <m/>
    <m/>
    <m/>
    <m/>
    <m/>
    <m/>
    <m/>
    <m/>
    <m/>
    <x v="4"/>
    <m/>
    <m/>
    <m/>
    <m/>
  </r>
  <r>
    <n v="494"/>
    <m/>
    <s v=""/>
    <x v="4"/>
    <m/>
    <m/>
    <m/>
    <m/>
    <m/>
    <m/>
    <m/>
    <m/>
    <m/>
    <m/>
    <m/>
    <x v="4"/>
    <m/>
    <m/>
    <m/>
    <m/>
  </r>
  <r>
    <n v="495"/>
    <m/>
    <s v=""/>
    <x v="4"/>
    <m/>
    <m/>
    <m/>
    <m/>
    <m/>
    <m/>
    <m/>
    <m/>
    <m/>
    <m/>
    <m/>
    <x v="4"/>
    <m/>
    <m/>
    <m/>
    <m/>
  </r>
  <r>
    <n v="496"/>
    <m/>
    <s v=""/>
    <x v="4"/>
    <m/>
    <m/>
    <m/>
    <m/>
    <m/>
    <m/>
    <m/>
    <m/>
    <m/>
    <m/>
    <m/>
    <x v="4"/>
    <m/>
    <m/>
    <m/>
    <m/>
  </r>
  <r>
    <n v="497"/>
    <m/>
    <s v=""/>
    <x v="4"/>
    <m/>
    <m/>
    <m/>
    <m/>
    <m/>
    <m/>
    <m/>
    <m/>
    <m/>
    <m/>
    <m/>
    <x v="4"/>
    <m/>
    <m/>
    <m/>
    <m/>
  </r>
  <r>
    <n v="498"/>
    <m/>
    <s v=""/>
    <x v="4"/>
    <m/>
    <m/>
    <m/>
    <m/>
    <m/>
    <m/>
    <m/>
    <m/>
    <m/>
    <m/>
    <m/>
    <x v="4"/>
    <m/>
    <m/>
    <m/>
    <m/>
  </r>
  <r>
    <n v="499"/>
    <m/>
    <s v=""/>
    <x v="4"/>
    <m/>
    <m/>
    <m/>
    <m/>
    <m/>
    <m/>
    <m/>
    <m/>
    <m/>
    <m/>
    <m/>
    <x v="4"/>
    <m/>
    <m/>
    <m/>
    <m/>
  </r>
  <r>
    <n v="500"/>
    <m/>
    <s v=""/>
    <x v="4"/>
    <m/>
    <m/>
    <m/>
    <m/>
    <m/>
    <m/>
    <m/>
    <m/>
    <m/>
    <m/>
    <m/>
    <x v="4"/>
    <m/>
    <m/>
    <m/>
    <m/>
  </r>
  <r>
    <n v="501"/>
    <m/>
    <s v=""/>
    <x v="4"/>
    <m/>
    <m/>
    <m/>
    <m/>
    <m/>
    <m/>
    <m/>
    <m/>
    <m/>
    <m/>
    <m/>
    <x v="4"/>
    <m/>
    <m/>
    <m/>
    <m/>
  </r>
  <r>
    <n v="502"/>
    <m/>
    <s v=""/>
    <x v="4"/>
    <m/>
    <m/>
    <m/>
    <m/>
    <m/>
    <m/>
    <m/>
    <m/>
    <m/>
    <m/>
    <m/>
    <x v="4"/>
    <m/>
    <m/>
    <m/>
    <m/>
  </r>
  <r>
    <n v="503"/>
    <m/>
    <s v=""/>
    <x v="4"/>
    <m/>
    <m/>
    <m/>
    <m/>
    <m/>
    <m/>
    <m/>
    <m/>
    <m/>
    <m/>
    <m/>
    <x v="4"/>
    <m/>
    <m/>
    <m/>
    <m/>
  </r>
  <r>
    <n v="504"/>
    <m/>
    <s v=""/>
    <x v="4"/>
    <m/>
    <m/>
    <m/>
    <m/>
    <m/>
    <m/>
    <m/>
    <m/>
    <m/>
    <m/>
    <m/>
    <x v="4"/>
    <m/>
    <m/>
    <m/>
    <m/>
  </r>
  <r>
    <n v="505"/>
    <m/>
    <s v=""/>
    <x v="4"/>
    <m/>
    <m/>
    <m/>
    <m/>
    <m/>
    <m/>
    <m/>
    <m/>
    <m/>
    <m/>
    <m/>
    <x v="4"/>
    <m/>
    <m/>
    <m/>
    <m/>
  </r>
  <r>
    <n v="506"/>
    <m/>
    <s v=""/>
    <x v="4"/>
    <m/>
    <m/>
    <m/>
    <m/>
    <m/>
    <m/>
    <m/>
    <m/>
    <m/>
    <m/>
    <m/>
    <x v="4"/>
    <m/>
    <m/>
    <m/>
    <m/>
  </r>
  <r>
    <n v="507"/>
    <m/>
    <s v=""/>
    <x v="4"/>
    <m/>
    <m/>
    <m/>
    <m/>
    <m/>
    <m/>
    <m/>
    <m/>
    <m/>
    <m/>
    <m/>
    <x v="4"/>
    <m/>
    <m/>
    <m/>
    <m/>
  </r>
  <r>
    <n v="508"/>
    <m/>
    <s v=""/>
    <x v="4"/>
    <m/>
    <m/>
    <m/>
    <m/>
    <m/>
    <m/>
    <m/>
    <m/>
    <m/>
    <m/>
    <m/>
    <x v="4"/>
    <m/>
    <m/>
    <m/>
    <m/>
  </r>
  <r>
    <n v="509"/>
    <m/>
    <s v=""/>
    <x v="4"/>
    <m/>
    <m/>
    <m/>
    <m/>
    <m/>
    <m/>
    <m/>
    <m/>
    <m/>
    <m/>
    <m/>
    <x v="4"/>
    <m/>
    <m/>
    <m/>
    <m/>
  </r>
  <r>
    <n v="510"/>
    <m/>
    <s v=""/>
    <x v="4"/>
    <m/>
    <m/>
    <m/>
    <m/>
    <m/>
    <m/>
    <m/>
    <m/>
    <m/>
    <m/>
    <m/>
    <x v="4"/>
    <m/>
    <m/>
    <m/>
    <m/>
  </r>
  <r>
    <n v="511"/>
    <m/>
    <s v=""/>
    <x v="4"/>
    <m/>
    <m/>
    <m/>
    <m/>
    <m/>
    <m/>
    <m/>
    <m/>
    <m/>
    <m/>
    <m/>
    <x v="4"/>
    <m/>
    <m/>
    <m/>
    <m/>
  </r>
  <r>
    <n v="512"/>
    <m/>
    <s v=""/>
    <x v="4"/>
    <m/>
    <m/>
    <m/>
    <m/>
    <m/>
    <m/>
    <m/>
    <m/>
    <m/>
    <m/>
    <m/>
    <x v="4"/>
    <m/>
    <m/>
    <m/>
    <m/>
  </r>
  <r>
    <n v="513"/>
    <m/>
    <s v=""/>
    <x v="4"/>
    <m/>
    <m/>
    <m/>
    <m/>
    <m/>
    <m/>
    <m/>
    <m/>
    <m/>
    <m/>
    <m/>
    <x v="4"/>
    <m/>
    <m/>
    <m/>
    <m/>
  </r>
  <r>
    <n v="514"/>
    <m/>
    <s v=""/>
    <x v="4"/>
    <m/>
    <m/>
    <m/>
    <m/>
    <m/>
    <m/>
    <m/>
    <m/>
    <m/>
    <m/>
    <m/>
    <x v="4"/>
    <m/>
    <m/>
    <m/>
    <m/>
  </r>
  <r>
    <n v="515"/>
    <m/>
    <s v=""/>
    <x v="4"/>
    <m/>
    <m/>
    <m/>
    <m/>
    <m/>
    <m/>
    <m/>
    <m/>
    <m/>
    <m/>
    <m/>
    <x v="4"/>
    <m/>
    <m/>
    <m/>
    <m/>
  </r>
  <r>
    <m/>
    <m/>
    <m/>
    <x v="5"/>
    <m/>
    <m/>
    <m/>
    <m/>
    <m/>
    <m/>
    <m/>
    <m/>
    <m/>
    <m/>
    <m/>
    <x v="4"/>
    <m/>
    <m/>
    <m/>
    <m/>
  </r>
  <r>
    <m/>
    <m/>
    <m/>
    <x v="5"/>
    <m/>
    <m/>
    <m/>
    <m/>
    <m/>
    <m/>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A4571-8663-4DB7-A1C6-7555462E245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12" firstHeaderRow="1" firstDataRow="3" firstDataCol="1"/>
  <pivotFields count="20">
    <pivotField showAll="0"/>
    <pivotField showAll="0"/>
    <pivotField showAll="0"/>
    <pivotField axis="axisRow" showAll="0">
      <items count="7">
        <item x="4"/>
        <item x="1"/>
        <item x="2"/>
        <item x="0"/>
        <item x="3"/>
        <item x="5"/>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 axis="axisCol" showAll="0">
      <items count="6">
        <item x="1"/>
        <item x="0"/>
        <item x="2"/>
        <item x="3"/>
        <item x="4"/>
        <item t="default"/>
      </items>
    </pivotField>
    <pivotField showAll="0"/>
    <pivotField showAll="0"/>
    <pivotField showAll="0"/>
    <pivotField showAll="0"/>
  </pivotFields>
  <rowFields count="1">
    <field x="3"/>
  </rowFields>
  <rowItems count="7">
    <i>
      <x/>
    </i>
    <i>
      <x v="1"/>
    </i>
    <i>
      <x v="2"/>
    </i>
    <i>
      <x v="3"/>
    </i>
    <i>
      <x v="4"/>
    </i>
    <i>
      <x v="5"/>
    </i>
    <i t="grand">
      <x/>
    </i>
  </rowItems>
  <colFields count="2">
    <field x="15"/>
    <field x="-2"/>
  </colFields>
  <colItems count="12">
    <i>
      <x/>
      <x/>
    </i>
    <i r="1" i="1">
      <x v="1"/>
    </i>
    <i>
      <x v="1"/>
      <x/>
    </i>
    <i r="1" i="1">
      <x v="1"/>
    </i>
    <i>
      <x v="2"/>
      <x/>
    </i>
    <i r="1" i="1">
      <x v="1"/>
    </i>
    <i>
      <x v="3"/>
      <x/>
    </i>
    <i r="1" i="1">
      <x v="1"/>
    </i>
    <i>
      <x v="4"/>
      <x/>
    </i>
    <i r="1" i="1">
      <x v="1"/>
    </i>
    <i t="grand">
      <x/>
    </i>
    <i t="grand" i="1">
      <x/>
    </i>
  </colItems>
  <dataFields count="2">
    <dataField name="Count of TÊN KHÁCH HÀNG" fld="9" subtotal="count" baseField="0" baseItem="0"/>
    <dataField name="Sum of IP DỰ KIẾN"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NCB">
      <a:dk1>
        <a:sysClr val="windowText" lastClr="000000"/>
      </a:dk1>
      <a:lt1>
        <a:sysClr val="window" lastClr="FFFFFF"/>
      </a:lt1>
      <a:dk2>
        <a:srgbClr val="44546A"/>
      </a:dk2>
      <a:lt2>
        <a:srgbClr val="E7E6E6"/>
      </a:lt2>
      <a:accent1>
        <a:srgbClr val="275D8B"/>
      </a:accent1>
      <a:accent2>
        <a:srgbClr val="52C3CB"/>
      </a:accent2>
      <a:accent3>
        <a:srgbClr val="595959"/>
      </a:accent3>
      <a:accent4>
        <a:srgbClr val="3BDC98"/>
      </a:accent4>
      <a:accent5>
        <a:srgbClr val="FFC0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076"/>
  <sheetViews>
    <sheetView topLeftCell="A434" zoomScale="120" zoomScaleNormal="120" zoomScalePageLayoutView="120" workbookViewId="0">
      <selection sqref="A1:F439"/>
    </sheetView>
    <sheetView workbookViewId="1"/>
  </sheetViews>
  <sheetFormatPr defaultColWidth="8.77734375" defaultRowHeight="15" customHeight="1"/>
  <cols>
    <col min="1" max="1" width="4.6640625" style="27" customWidth="1"/>
    <col min="2" max="2" width="14.21875" style="27" customWidth="1"/>
    <col min="3" max="3" width="17" style="27" customWidth="1"/>
    <col min="4" max="4" width="18.77734375" style="27" customWidth="1"/>
    <col min="5" max="5" width="19.44140625" style="27" bestFit="1" customWidth="1"/>
    <col min="6" max="6" width="18.77734375" style="27" customWidth="1"/>
    <col min="7" max="7" width="18.33203125" style="27" customWidth="1"/>
    <col min="8" max="8" width="26.33203125" style="27" bestFit="1" customWidth="1"/>
    <col min="9" max="9" width="16.21875" style="27" bestFit="1" customWidth="1"/>
    <col min="10" max="10" width="23.44140625" style="187" customWidth="1"/>
    <col min="11" max="11" width="14.21875" style="188" hidden="1" customWidth="1"/>
    <col min="12" max="12" width="12.33203125" style="189" customWidth="1"/>
    <col min="13" max="13" width="13.44140625" style="189" customWidth="1"/>
    <col min="14" max="14" width="17.6640625" style="190" customWidth="1"/>
    <col min="15" max="15" width="14.21875" style="189" customWidth="1"/>
    <col min="16" max="16" width="21.33203125" style="189" customWidth="1"/>
    <col min="17" max="19" width="19" style="27" customWidth="1"/>
    <col min="20" max="20" width="19" style="187" customWidth="1"/>
    <col min="21" max="21" width="8.77734375" style="27"/>
    <col min="22" max="22" width="19.33203125" style="27" customWidth="1"/>
    <col min="23" max="23" width="27.21875" style="27" customWidth="1"/>
    <col min="24" max="24" width="8.77734375" style="27"/>
    <col min="25" max="25" width="15.44140625" style="27" customWidth="1"/>
    <col min="26" max="16384" width="8.77734375" style="27"/>
  </cols>
  <sheetData>
    <row r="1" spans="1:27" s="191" customFormat="1" ht="15" customHeight="1">
      <c r="A1" s="242" t="s">
        <v>0</v>
      </c>
      <c r="B1" s="242" t="s">
        <v>9</v>
      </c>
      <c r="C1" s="242" t="s">
        <v>10</v>
      </c>
      <c r="D1" s="242" t="s">
        <v>1</v>
      </c>
      <c r="E1" s="242" t="s">
        <v>1123</v>
      </c>
      <c r="F1" s="242" t="s">
        <v>1228</v>
      </c>
      <c r="G1" s="243" t="s">
        <v>11</v>
      </c>
      <c r="H1" s="242" t="s">
        <v>2</v>
      </c>
      <c r="I1" s="242" t="s">
        <v>3</v>
      </c>
      <c r="J1" s="242" t="s">
        <v>12</v>
      </c>
      <c r="K1" s="230" t="s">
        <v>4</v>
      </c>
      <c r="L1" s="242" t="s">
        <v>8</v>
      </c>
      <c r="M1" s="242" t="s">
        <v>14</v>
      </c>
      <c r="N1" s="243" t="s">
        <v>15</v>
      </c>
      <c r="O1" s="244" t="s">
        <v>6</v>
      </c>
      <c r="P1" s="245" t="s">
        <v>7</v>
      </c>
      <c r="Q1" s="243" t="s">
        <v>23</v>
      </c>
      <c r="R1" s="243" t="s">
        <v>24</v>
      </c>
      <c r="S1" s="243" t="s">
        <v>25</v>
      </c>
      <c r="T1" s="243" t="s">
        <v>733</v>
      </c>
    </row>
    <row r="2" spans="1:27" s="35" customFormat="1" ht="15" hidden="1" customHeight="1">
      <c r="A2" s="235">
        <v>1</v>
      </c>
      <c r="B2" s="236">
        <v>9600</v>
      </c>
      <c r="C2" s="235" t="str">
        <f>IFERROR(VLOOKUP(B2,[7]DSML!E:J,6,0),"")</f>
        <v/>
      </c>
      <c r="D2" s="235" t="str">
        <f>IFERROR(VLOOKUP(B2,[7]DSML!E:G,3,0),"")</f>
        <v/>
      </c>
      <c r="E2" s="237" t="s">
        <v>1254</v>
      </c>
      <c r="F2" s="237" t="s">
        <v>1258</v>
      </c>
      <c r="G2" s="238">
        <v>11316903</v>
      </c>
      <c r="H2" s="238" t="s">
        <v>745</v>
      </c>
      <c r="I2" s="239" t="s">
        <v>711</v>
      </c>
      <c r="J2" s="238" t="s">
        <v>746</v>
      </c>
      <c r="K2" s="28" t="s">
        <v>747</v>
      </c>
      <c r="L2" s="240">
        <v>5</v>
      </c>
      <c r="M2" s="240">
        <v>5</v>
      </c>
      <c r="N2" s="237" t="s">
        <v>17</v>
      </c>
      <c r="O2" s="241">
        <v>20000000</v>
      </c>
      <c r="P2" s="240" t="s">
        <v>21</v>
      </c>
      <c r="Q2" s="238"/>
      <c r="R2" s="238"/>
      <c r="S2" s="238"/>
      <c r="T2" s="238"/>
      <c r="U2" s="33"/>
      <c r="V2" s="34"/>
    </row>
    <row r="3" spans="1:27" s="35" customFormat="1" ht="15" hidden="1" customHeight="1">
      <c r="A3" s="23">
        <v>2</v>
      </c>
      <c r="B3" s="207">
        <v>9344</v>
      </c>
      <c r="C3" s="23" t="str">
        <f>IFERROR(VLOOKUP(B3,[7]DSML!E:J,6,0),"")</f>
        <v/>
      </c>
      <c r="D3" s="23" t="str">
        <f>IFERROR(VLOOKUP(B3,[7]DSML!E:G,3,0),"")</f>
        <v/>
      </c>
      <c r="E3" s="28" t="s">
        <v>1254</v>
      </c>
      <c r="F3" s="28" t="s">
        <v>1259</v>
      </c>
      <c r="G3" s="29">
        <v>10784422</v>
      </c>
      <c r="H3" s="29" t="s">
        <v>748</v>
      </c>
      <c r="I3" s="30" t="s">
        <v>712</v>
      </c>
      <c r="J3" s="30" t="s">
        <v>749</v>
      </c>
      <c r="K3" s="36">
        <v>29587</v>
      </c>
      <c r="L3" s="31">
        <v>5</v>
      </c>
      <c r="M3" s="31">
        <v>5</v>
      </c>
      <c r="N3" s="28" t="s">
        <v>17</v>
      </c>
      <c r="O3" s="32">
        <v>15000000</v>
      </c>
      <c r="P3" s="31" t="s">
        <v>21</v>
      </c>
      <c r="Q3" s="29"/>
      <c r="R3" s="29"/>
      <c r="S3" s="29"/>
      <c r="T3" s="29"/>
      <c r="U3" s="33"/>
      <c r="V3" s="34"/>
      <c r="W3" s="34"/>
      <c r="X3" s="34"/>
      <c r="Y3" s="34"/>
      <c r="Z3" s="34"/>
      <c r="AA3" s="34"/>
    </row>
    <row r="4" spans="1:27" s="34" customFormat="1" ht="15" hidden="1" customHeight="1">
      <c r="A4" s="23">
        <v>3</v>
      </c>
      <c r="B4" s="207">
        <v>9379</v>
      </c>
      <c r="C4" s="23" t="str">
        <f>IFERROR(VLOOKUP(B4,[7]DSML!E:J,6,0),"")</f>
        <v/>
      </c>
      <c r="D4" s="23" t="str">
        <f>IFERROR(VLOOKUP(B4,[7]DSML!E:G,3,0),"")</f>
        <v/>
      </c>
      <c r="E4" s="28" t="s">
        <v>1254</v>
      </c>
      <c r="F4" s="28" t="s">
        <v>1260</v>
      </c>
      <c r="G4" s="29">
        <v>10006004</v>
      </c>
      <c r="H4" s="29" t="s">
        <v>760</v>
      </c>
      <c r="I4" s="30" t="s">
        <v>709</v>
      </c>
      <c r="J4" s="30" t="s">
        <v>761</v>
      </c>
      <c r="K4" s="37">
        <v>26297</v>
      </c>
      <c r="L4" s="31">
        <v>8</v>
      </c>
      <c r="M4" s="31">
        <v>5</v>
      </c>
      <c r="N4" s="28" t="s">
        <v>17</v>
      </c>
      <c r="O4" s="32">
        <v>20000000</v>
      </c>
      <c r="P4" s="32" t="s">
        <v>21</v>
      </c>
      <c r="Q4" s="29" t="s">
        <v>762</v>
      </c>
      <c r="R4" s="29"/>
      <c r="S4" s="29"/>
      <c r="T4" s="29"/>
      <c r="U4" s="33"/>
    </row>
    <row r="5" spans="1:27" s="41" customFormat="1" ht="15" hidden="1" customHeight="1">
      <c r="A5" s="23">
        <v>4</v>
      </c>
      <c r="B5" s="207">
        <v>9332</v>
      </c>
      <c r="C5" s="23" t="str">
        <f>IFERROR(VLOOKUP(B5,[7]DSML!E:J,6,0),"")</f>
        <v/>
      </c>
      <c r="D5" s="23" t="str">
        <f>IFERROR(VLOOKUP(B5,[7]DSML!E:G,3,0),"")</f>
        <v/>
      </c>
      <c r="E5" s="28" t="s">
        <v>1254</v>
      </c>
      <c r="F5" s="28" t="s">
        <v>1261</v>
      </c>
      <c r="G5" s="29">
        <v>11316903</v>
      </c>
      <c r="H5" s="29" t="s">
        <v>763</v>
      </c>
      <c r="I5" s="30" t="s">
        <v>712</v>
      </c>
      <c r="J5" s="30" t="s">
        <v>764</v>
      </c>
      <c r="K5" s="37">
        <v>26686</v>
      </c>
      <c r="L5" s="31">
        <v>8</v>
      </c>
      <c r="M5" s="31">
        <v>5</v>
      </c>
      <c r="N5" s="28" t="s">
        <v>17</v>
      </c>
      <c r="O5" s="32">
        <v>11000000</v>
      </c>
      <c r="P5" s="32" t="s">
        <v>734</v>
      </c>
      <c r="Q5" s="29"/>
      <c r="R5" s="29"/>
      <c r="S5" s="29"/>
      <c r="T5" s="29"/>
      <c r="U5" s="38"/>
      <c r="V5" s="39"/>
      <c r="W5" s="40"/>
      <c r="X5" s="40"/>
      <c r="Y5" s="40"/>
      <c r="Z5" s="40"/>
      <c r="AA5" s="40"/>
    </row>
    <row r="6" spans="1:27" s="41" customFormat="1" ht="15" hidden="1" customHeight="1">
      <c r="A6" s="23">
        <v>5</v>
      </c>
      <c r="B6" s="207">
        <v>9380</v>
      </c>
      <c r="C6" s="23" t="str">
        <f>IFERROR(VLOOKUP(B6,[7]DSML!E:J,6,0),"")</f>
        <v/>
      </c>
      <c r="D6" s="23" t="str">
        <f>IFERROR(VLOOKUP(B6,[7]DSML!E:G,3,0),"")</f>
        <v/>
      </c>
      <c r="E6" s="28" t="s">
        <v>1254</v>
      </c>
      <c r="F6" s="28" t="s">
        <v>1260</v>
      </c>
      <c r="G6" s="29">
        <v>10312822</v>
      </c>
      <c r="H6" s="29" t="s">
        <v>769</v>
      </c>
      <c r="I6" s="29" t="s">
        <v>709</v>
      </c>
      <c r="J6" s="30" t="s">
        <v>770</v>
      </c>
      <c r="K6" s="30">
        <v>1988</v>
      </c>
      <c r="L6" s="31">
        <v>9</v>
      </c>
      <c r="M6" s="31">
        <v>5</v>
      </c>
      <c r="N6" s="28" t="s">
        <v>16</v>
      </c>
      <c r="O6" s="32">
        <v>12000000</v>
      </c>
      <c r="P6" s="31" t="s">
        <v>734</v>
      </c>
      <c r="Q6" s="29"/>
      <c r="R6" s="29"/>
      <c r="S6" s="29"/>
      <c r="T6" s="42"/>
      <c r="U6" s="38"/>
      <c r="V6" s="39"/>
      <c r="W6" s="40"/>
      <c r="X6" s="40"/>
      <c r="Y6" s="40"/>
      <c r="Z6" s="40"/>
      <c r="AA6" s="40"/>
    </row>
    <row r="7" spans="1:27" s="41" customFormat="1" ht="15" hidden="1" customHeight="1">
      <c r="A7" s="23">
        <v>6</v>
      </c>
      <c r="B7" s="207">
        <v>9380</v>
      </c>
      <c r="C7" s="23" t="str">
        <f>IFERROR(VLOOKUP(B7,[7]DSML!E:J,6,0),"")</f>
        <v/>
      </c>
      <c r="D7" s="23" t="str">
        <f>IFERROR(VLOOKUP(B7,[7]DSML!E:G,3,0),"")</f>
        <v/>
      </c>
      <c r="E7" s="28" t="s">
        <v>1254</v>
      </c>
      <c r="F7" s="28" t="s">
        <v>1260</v>
      </c>
      <c r="G7" s="28">
        <v>10312822</v>
      </c>
      <c r="H7" s="28" t="s">
        <v>769</v>
      </c>
      <c r="I7" s="29" t="s">
        <v>709</v>
      </c>
      <c r="J7" s="28" t="s">
        <v>770</v>
      </c>
      <c r="K7" s="30">
        <v>1988</v>
      </c>
      <c r="L7" s="31">
        <v>9</v>
      </c>
      <c r="M7" s="31">
        <v>5</v>
      </c>
      <c r="N7" s="28" t="s">
        <v>16</v>
      </c>
      <c r="O7" s="32">
        <v>20000000</v>
      </c>
      <c r="P7" s="31" t="s">
        <v>734</v>
      </c>
      <c r="Q7" s="29"/>
      <c r="R7" s="29"/>
      <c r="S7" s="29"/>
      <c r="T7" s="42"/>
      <c r="U7" s="38"/>
      <c r="V7" s="39"/>
      <c r="W7" s="40"/>
      <c r="X7" s="40"/>
      <c r="Y7" s="40"/>
      <c r="Z7" s="40"/>
      <c r="AA7" s="40"/>
    </row>
    <row r="8" spans="1:27" s="41" customFormat="1" ht="15" hidden="1" customHeight="1">
      <c r="A8" s="23">
        <v>7</v>
      </c>
      <c r="B8" s="207">
        <v>9332</v>
      </c>
      <c r="C8" s="23" t="str">
        <f>IFERROR(VLOOKUP(B8,[7]DSML!E:J,6,0),"")</f>
        <v/>
      </c>
      <c r="D8" s="23" t="str">
        <f>IFERROR(VLOOKUP(B8,[7]DSML!E:G,3,0),"")</f>
        <v/>
      </c>
      <c r="E8" s="28" t="s">
        <v>1254</v>
      </c>
      <c r="F8" s="28" t="s">
        <v>1261</v>
      </c>
      <c r="G8" s="29">
        <v>11316903</v>
      </c>
      <c r="H8" s="28" t="s">
        <v>774</v>
      </c>
      <c r="I8" s="29" t="s">
        <v>715</v>
      </c>
      <c r="J8" s="28" t="s">
        <v>775</v>
      </c>
      <c r="K8" s="30">
        <v>1988</v>
      </c>
      <c r="L8" s="31">
        <v>10</v>
      </c>
      <c r="M8" s="31">
        <v>5</v>
      </c>
      <c r="N8" s="28" t="s">
        <v>17</v>
      </c>
      <c r="O8" s="32">
        <v>100000000</v>
      </c>
      <c r="P8" s="31" t="s">
        <v>21</v>
      </c>
      <c r="Q8" s="29"/>
      <c r="R8" s="29"/>
      <c r="S8" s="29"/>
      <c r="T8" s="42"/>
      <c r="U8" s="38"/>
      <c r="V8" s="39"/>
      <c r="W8" s="40"/>
      <c r="X8" s="40"/>
      <c r="Y8" s="40"/>
      <c r="Z8" s="40"/>
      <c r="AA8" s="40"/>
    </row>
    <row r="9" spans="1:27" s="40" customFormat="1" ht="15" hidden="1" customHeight="1">
      <c r="A9" s="23">
        <v>8</v>
      </c>
      <c r="B9" s="207">
        <v>9332</v>
      </c>
      <c r="C9" s="23" t="str">
        <f>IFERROR(VLOOKUP(B9,[7]DSML!E:J,6,0),"")</f>
        <v/>
      </c>
      <c r="D9" s="23" t="str">
        <f>IFERROR(VLOOKUP(B9,[7]DSML!E:G,3,0),"")</f>
        <v/>
      </c>
      <c r="E9" s="28" t="s">
        <v>1254</v>
      </c>
      <c r="F9" s="28" t="s">
        <v>1261</v>
      </c>
      <c r="G9" s="28">
        <v>10678556</v>
      </c>
      <c r="H9" s="28" t="s">
        <v>1108</v>
      </c>
      <c r="I9" s="29" t="s">
        <v>709</v>
      </c>
      <c r="J9" s="28" t="s">
        <v>790</v>
      </c>
      <c r="K9" s="30">
        <v>1987</v>
      </c>
      <c r="L9" s="31">
        <v>11</v>
      </c>
      <c r="M9" s="31">
        <v>5</v>
      </c>
      <c r="N9" s="28" t="s">
        <v>16</v>
      </c>
      <c r="O9" s="32">
        <v>20000000</v>
      </c>
      <c r="P9" s="31" t="s">
        <v>21</v>
      </c>
      <c r="Q9" s="29"/>
      <c r="R9" s="29"/>
      <c r="S9" s="29"/>
      <c r="T9" s="42"/>
    </row>
    <row r="10" spans="1:27" s="40" customFormat="1" ht="15" hidden="1" customHeight="1">
      <c r="A10" s="23">
        <v>9</v>
      </c>
      <c r="B10" s="207">
        <v>9332</v>
      </c>
      <c r="C10" s="23" t="str">
        <f>IFERROR(VLOOKUP(B10,[7]DSML!E:J,6,0),"")</f>
        <v/>
      </c>
      <c r="D10" s="23" t="str">
        <f>IFERROR(VLOOKUP(B10,[7]DSML!E:G,3,0),"")</f>
        <v/>
      </c>
      <c r="E10" s="28" t="s">
        <v>1254</v>
      </c>
      <c r="F10" s="28" t="s">
        <v>1261</v>
      </c>
      <c r="G10" s="28">
        <v>10927937</v>
      </c>
      <c r="H10" s="28" t="s">
        <v>791</v>
      </c>
      <c r="I10" s="29" t="s">
        <v>712</v>
      </c>
      <c r="J10" s="28" t="s">
        <v>792</v>
      </c>
      <c r="K10" s="30">
        <v>1956</v>
      </c>
      <c r="L10" s="31">
        <v>11</v>
      </c>
      <c r="M10" s="31">
        <v>5</v>
      </c>
      <c r="N10" s="28" t="s">
        <v>17</v>
      </c>
      <c r="O10" s="32">
        <v>15000000</v>
      </c>
      <c r="P10" s="31" t="s">
        <v>21</v>
      </c>
      <c r="Q10" s="29"/>
      <c r="R10" s="29"/>
      <c r="S10" s="29"/>
      <c r="T10" s="42"/>
    </row>
    <row r="11" spans="1:27" s="40" customFormat="1" ht="15" hidden="1" customHeight="1">
      <c r="A11" s="23">
        <v>10</v>
      </c>
      <c r="B11" s="207">
        <v>9332</v>
      </c>
      <c r="C11" s="23" t="str">
        <f>IFERROR(VLOOKUP(B11,[7]DSML!E:J,6,0),"")</f>
        <v/>
      </c>
      <c r="D11" s="23" t="str">
        <f>IFERROR(VLOOKUP(B11,[7]DSML!E:G,3,0),"")</f>
        <v/>
      </c>
      <c r="E11" s="28" t="s">
        <v>1254</v>
      </c>
      <c r="F11" s="28" t="s">
        <v>1261</v>
      </c>
      <c r="G11" s="28">
        <v>10927737</v>
      </c>
      <c r="H11" s="43" t="s">
        <v>793</v>
      </c>
      <c r="I11" s="29" t="s">
        <v>710</v>
      </c>
      <c r="J11" s="28" t="s">
        <v>1262</v>
      </c>
      <c r="K11" s="30">
        <v>1981</v>
      </c>
      <c r="L11" s="31">
        <v>11</v>
      </c>
      <c r="M11" s="31">
        <v>5</v>
      </c>
      <c r="N11" s="28" t="s">
        <v>19</v>
      </c>
      <c r="O11" s="32">
        <v>40000000</v>
      </c>
      <c r="P11" s="31" t="s">
        <v>734</v>
      </c>
      <c r="Q11" s="29"/>
      <c r="R11" s="29"/>
      <c r="S11" s="29"/>
      <c r="T11" s="42"/>
    </row>
    <row r="12" spans="1:27" s="40" customFormat="1" ht="15" hidden="1" customHeight="1">
      <c r="A12" s="23">
        <v>11</v>
      </c>
      <c r="B12" s="207">
        <v>9600</v>
      </c>
      <c r="C12" s="23" t="str">
        <f>IFERROR(VLOOKUP(B12,[7]DSML!E:J,6,0),"")</f>
        <v/>
      </c>
      <c r="D12" s="23" t="str">
        <f>IFERROR(VLOOKUP(B12,[7]DSML!E:G,3,0),"")</f>
        <v/>
      </c>
      <c r="E12" s="28" t="s">
        <v>1254</v>
      </c>
      <c r="F12" s="28" t="s">
        <v>1258</v>
      </c>
      <c r="G12" s="28">
        <v>11323553</v>
      </c>
      <c r="H12" s="43" t="s">
        <v>795</v>
      </c>
      <c r="I12" s="29" t="s">
        <v>711</v>
      </c>
      <c r="J12" s="28" t="s">
        <v>796</v>
      </c>
      <c r="K12" s="30">
        <v>1994</v>
      </c>
      <c r="L12" s="31">
        <v>11</v>
      </c>
      <c r="M12" s="31">
        <v>5</v>
      </c>
      <c r="N12" s="28" t="s">
        <v>17</v>
      </c>
      <c r="O12" s="32">
        <v>15000000</v>
      </c>
      <c r="P12" s="31" t="s">
        <v>21</v>
      </c>
      <c r="Q12" s="29"/>
      <c r="R12" s="29"/>
      <c r="S12" s="29"/>
      <c r="T12" s="42"/>
    </row>
    <row r="13" spans="1:27" s="40" customFormat="1" ht="15" hidden="1" customHeight="1">
      <c r="A13" s="23">
        <v>12</v>
      </c>
      <c r="B13" s="207">
        <v>9600</v>
      </c>
      <c r="C13" s="23" t="str">
        <f>IFERROR(VLOOKUP(B13,[7]DSML!E:J,6,0),"")</f>
        <v/>
      </c>
      <c r="D13" s="23" t="str">
        <f>IFERROR(VLOOKUP(B13,[7]DSML!E:G,3,0),"")</f>
        <v/>
      </c>
      <c r="E13" s="28" t="s">
        <v>1254</v>
      </c>
      <c r="F13" s="28" t="s">
        <v>1258</v>
      </c>
      <c r="G13" s="28">
        <v>11348331</v>
      </c>
      <c r="H13" s="43" t="s">
        <v>797</v>
      </c>
      <c r="I13" s="29" t="s">
        <v>711</v>
      </c>
      <c r="J13" s="28" t="s">
        <v>798</v>
      </c>
      <c r="K13" s="30">
        <v>1992</v>
      </c>
      <c r="L13" s="31">
        <v>11</v>
      </c>
      <c r="M13" s="31">
        <v>5</v>
      </c>
      <c r="N13" s="28" t="s">
        <v>17</v>
      </c>
      <c r="O13" s="32">
        <v>20000000</v>
      </c>
      <c r="P13" s="31" t="s">
        <v>21</v>
      </c>
      <c r="Q13" s="29"/>
      <c r="R13" s="29"/>
      <c r="S13" s="29"/>
      <c r="T13" s="42"/>
    </row>
    <row r="14" spans="1:27" s="40" customFormat="1" ht="15" hidden="1" customHeight="1">
      <c r="A14" s="23">
        <v>13</v>
      </c>
      <c r="B14" s="207">
        <v>9385</v>
      </c>
      <c r="C14" s="23" t="str">
        <f>IFERROR(VLOOKUP(B14,[7]DSML!E:J,6,0),"")</f>
        <v/>
      </c>
      <c r="D14" s="23" t="str">
        <f>IFERROR(VLOOKUP(B14,[7]DSML!E:G,3,0),"")</f>
        <v/>
      </c>
      <c r="E14" s="28" t="s">
        <v>1254</v>
      </c>
      <c r="F14" s="28" t="s">
        <v>1263</v>
      </c>
      <c r="G14" s="28">
        <v>10217204</v>
      </c>
      <c r="H14" s="43" t="s">
        <v>799</v>
      </c>
      <c r="I14" s="29" t="s">
        <v>709</v>
      </c>
      <c r="J14" s="28" t="s">
        <v>800</v>
      </c>
      <c r="K14" s="30">
        <v>1990</v>
      </c>
      <c r="L14" s="31">
        <v>11</v>
      </c>
      <c r="M14" s="31">
        <v>5</v>
      </c>
      <c r="N14" s="28" t="s">
        <v>16</v>
      </c>
      <c r="O14" s="32">
        <v>20000000</v>
      </c>
      <c r="P14" s="31" t="s">
        <v>21</v>
      </c>
      <c r="Q14" s="29"/>
      <c r="R14" s="29"/>
      <c r="S14" s="29"/>
      <c r="T14" s="42"/>
    </row>
    <row r="15" spans="1:27" s="40" customFormat="1" ht="15" hidden="1" customHeight="1">
      <c r="A15" s="23">
        <v>14</v>
      </c>
      <c r="B15" s="207">
        <v>9385</v>
      </c>
      <c r="C15" s="23" t="str">
        <f>IFERROR(VLOOKUP(B15,[7]DSML!E:J,6,0),"")</f>
        <v/>
      </c>
      <c r="D15" s="23" t="str">
        <f>IFERROR(VLOOKUP(B15,[7]DSML!E:G,3,0),"")</f>
        <v/>
      </c>
      <c r="E15" s="28" t="s">
        <v>1254</v>
      </c>
      <c r="F15" s="28" t="s">
        <v>1263</v>
      </c>
      <c r="G15" s="29">
        <v>10256004</v>
      </c>
      <c r="H15" s="29" t="s">
        <v>832</v>
      </c>
      <c r="I15" s="29" t="s">
        <v>712</v>
      </c>
      <c r="J15" s="29" t="s">
        <v>833</v>
      </c>
      <c r="K15" s="44">
        <v>33092</v>
      </c>
      <c r="L15" s="31">
        <v>12</v>
      </c>
      <c r="M15" s="31">
        <v>5</v>
      </c>
      <c r="N15" s="28" t="s">
        <v>17</v>
      </c>
      <c r="O15" s="31">
        <v>15000000</v>
      </c>
      <c r="P15" s="31" t="s">
        <v>21</v>
      </c>
      <c r="Q15" s="29"/>
      <c r="R15" s="29"/>
      <c r="S15" s="29"/>
      <c r="T15" s="42"/>
    </row>
    <row r="16" spans="1:27" s="40" customFormat="1" ht="15" hidden="1" customHeight="1">
      <c r="A16" s="23">
        <v>15</v>
      </c>
      <c r="B16" s="207">
        <v>9335</v>
      </c>
      <c r="C16" s="23" t="str">
        <f>IFERROR(VLOOKUP(B16,[7]DSML!E:J,6,0),"")</f>
        <v/>
      </c>
      <c r="D16" s="23" t="str">
        <f>IFERROR(VLOOKUP(B16,[7]DSML!E:G,3,0),"")</f>
        <v/>
      </c>
      <c r="E16" s="28" t="s">
        <v>1254</v>
      </c>
      <c r="F16" s="45" t="s">
        <v>1259</v>
      </c>
      <c r="G16" s="46">
        <v>11148984</v>
      </c>
      <c r="H16" s="29" t="s">
        <v>834</v>
      </c>
      <c r="I16" s="29" t="s">
        <v>712</v>
      </c>
      <c r="J16" s="29" t="s">
        <v>835</v>
      </c>
      <c r="K16" s="44">
        <v>31578</v>
      </c>
      <c r="L16" s="31">
        <v>12</v>
      </c>
      <c r="M16" s="31">
        <v>5</v>
      </c>
      <c r="N16" s="28" t="s">
        <v>17</v>
      </c>
      <c r="O16" s="31">
        <v>15000000</v>
      </c>
      <c r="P16" s="31" t="s">
        <v>21</v>
      </c>
      <c r="Q16" s="29"/>
      <c r="R16" s="29"/>
      <c r="S16" s="29"/>
      <c r="T16" s="42"/>
    </row>
    <row r="17" spans="1:21" s="40" customFormat="1" ht="15" hidden="1" customHeight="1">
      <c r="A17" s="23">
        <v>16</v>
      </c>
      <c r="B17" s="208">
        <v>9379</v>
      </c>
      <c r="C17" s="23" t="str">
        <f>IFERROR(VLOOKUP(B17,[7]DSML!E:J,6,0),"")</f>
        <v/>
      </c>
      <c r="D17" s="23" t="str">
        <f>IFERROR(VLOOKUP(B17,[7]DSML!E:G,3,0),"")</f>
        <v/>
      </c>
      <c r="E17" s="28" t="s">
        <v>1254</v>
      </c>
      <c r="F17" s="28" t="s">
        <v>1260</v>
      </c>
      <c r="G17" s="29">
        <v>10240925</v>
      </c>
      <c r="H17" s="29" t="s">
        <v>836</v>
      </c>
      <c r="I17" s="29" t="s">
        <v>709</v>
      </c>
      <c r="J17" s="29" t="s">
        <v>837</v>
      </c>
      <c r="K17" s="29">
        <v>1988</v>
      </c>
      <c r="L17" s="31">
        <v>12</v>
      </c>
      <c r="M17" s="31">
        <v>5</v>
      </c>
      <c r="N17" s="28" t="s">
        <v>16</v>
      </c>
      <c r="O17" s="31">
        <v>10400000</v>
      </c>
      <c r="P17" s="31" t="s">
        <v>734</v>
      </c>
      <c r="Q17" s="29"/>
      <c r="R17" s="29"/>
      <c r="S17" s="29"/>
      <c r="T17" s="42"/>
    </row>
    <row r="18" spans="1:21" s="40" customFormat="1" ht="15" hidden="1" customHeight="1">
      <c r="A18" s="23">
        <v>17</v>
      </c>
      <c r="B18" s="208">
        <v>9385</v>
      </c>
      <c r="C18" s="23" t="str">
        <f>IFERROR(VLOOKUP(B18,[7]DSML!E:J,6,0),"")</f>
        <v/>
      </c>
      <c r="D18" s="23" t="str">
        <f>IFERROR(VLOOKUP(B18,[7]DSML!E:G,3,0),"")</f>
        <v/>
      </c>
      <c r="E18" s="28" t="s">
        <v>1254</v>
      </c>
      <c r="F18" s="28" t="s">
        <v>1263</v>
      </c>
      <c r="G18" s="29">
        <v>10838644</v>
      </c>
      <c r="H18" s="29" t="s">
        <v>1402</v>
      </c>
      <c r="I18" s="29" t="s">
        <v>709</v>
      </c>
      <c r="J18" s="29" t="s">
        <v>1403</v>
      </c>
      <c r="K18" s="29">
        <v>1977</v>
      </c>
      <c r="L18" s="31">
        <v>12</v>
      </c>
      <c r="M18" s="31">
        <v>5</v>
      </c>
      <c r="N18" s="28" t="s">
        <v>16</v>
      </c>
      <c r="O18" s="31">
        <v>15000000</v>
      </c>
      <c r="P18" s="31" t="s">
        <v>735</v>
      </c>
      <c r="Q18" s="29"/>
      <c r="R18" s="29"/>
      <c r="S18" s="29"/>
      <c r="T18" s="42"/>
    </row>
    <row r="19" spans="1:21" s="40" customFormat="1" ht="15" hidden="1" customHeight="1">
      <c r="A19" s="23">
        <v>18</v>
      </c>
      <c r="B19" s="208">
        <v>9600</v>
      </c>
      <c r="C19" s="23" t="str">
        <f>IFERROR(VLOOKUP(B19,[7]DSML!E:J,6,0),"")</f>
        <v/>
      </c>
      <c r="D19" s="23" t="str">
        <f>IFERROR(VLOOKUP(B19,[7]DSML!E:G,3,0),"")</f>
        <v/>
      </c>
      <c r="E19" s="28" t="s">
        <v>1254</v>
      </c>
      <c r="F19" s="28" t="s">
        <v>1258</v>
      </c>
      <c r="G19" s="29">
        <v>11100628</v>
      </c>
      <c r="H19" s="29" t="s">
        <v>841</v>
      </c>
      <c r="I19" s="29" t="s">
        <v>711</v>
      </c>
      <c r="J19" s="29" t="s">
        <v>842</v>
      </c>
      <c r="K19" s="29">
        <v>1989</v>
      </c>
      <c r="L19" s="31">
        <v>15</v>
      </c>
      <c r="M19" s="31">
        <v>5</v>
      </c>
      <c r="N19" s="28" t="s">
        <v>19</v>
      </c>
      <c r="O19" s="31">
        <v>20000000</v>
      </c>
      <c r="P19" s="31" t="s">
        <v>21</v>
      </c>
      <c r="Q19" s="29"/>
      <c r="R19" s="29"/>
      <c r="S19" s="29"/>
      <c r="T19" s="42"/>
    </row>
    <row r="20" spans="1:21" s="40" customFormat="1" ht="15" hidden="1" customHeight="1">
      <c r="A20" s="23">
        <v>19</v>
      </c>
      <c r="B20" s="208">
        <v>9379</v>
      </c>
      <c r="C20" s="23" t="str">
        <f>IFERROR(VLOOKUP(B20,[7]DSML!E:J,6,0),"")</f>
        <v/>
      </c>
      <c r="D20" s="23" t="str">
        <f>IFERROR(VLOOKUP(B20,[7]DSML!E:G,3,0),"")</f>
        <v/>
      </c>
      <c r="E20" s="28" t="s">
        <v>1254</v>
      </c>
      <c r="F20" s="28" t="s">
        <v>1260</v>
      </c>
      <c r="G20" s="29">
        <v>10006004</v>
      </c>
      <c r="H20" s="29" t="s">
        <v>760</v>
      </c>
      <c r="I20" s="29" t="s">
        <v>709</v>
      </c>
      <c r="J20" s="29" t="s">
        <v>843</v>
      </c>
      <c r="K20" s="29">
        <v>1988</v>
      </c>
      <c r="L20" s="31">
        <v>15</v>
      </c>
      <c r="M20" s="31">
        <v>5</v>
      </c>
      <c r="N20" s="28" t="s">
        <v>17</v>
      </c>
      <c r="O20" s="31">
        <v>24000000</v>
      </c>
      <c r="P20" s="31" t="s">
        <v>21</v>
      </c>
      <c r="Q20" s="29"/>
      <c r="R20" s="29"/>
      <c r="S20" s="29"/>
      <c r="T20" s="42"/>
    </row>
    <row r="21" spans="1:21" s="40" customFormat="1" ht="15" hidden="1" customHeight="1">
      <c r="A21" s="23">
        <v>20</v>
      </c>
      <c r="B21" s="208">
        <v>9379</v>
      </c>
      <c r="C21" s="23" t="str">
        <f>IFERROR(VLOOKUP(B21,[7]DSML!E:J,6,0),"")</f>
        <v/>
      </c>
      <c r="D21" s="23" t="str">
        <f>IFERROR(VLOOKUP(B21,[7]DSML!E:G,3,0),"")</f>
        <v/>
      </c>
      <c r="E21" s="28" t="s">
        <v>1254</v>
      </c>
      <c r="F21" s="28" t="s">
        <v>1260</v>
      </c>
      <c r="G21" s="29">
        <v>10199797</v>
      </c>
      <c r="H21" s="29" t="s">
        <v>844</v>
      </c>
      <c r="I21" s="29" t="s">
        <v>709</v>
      </c>
      <c r="J21" s="29" t="s">
        <v>845</v>
      </c>
      <c r="K21" s="29">
        <v>1974</v>
      </c>
      <c r="L21" s="31">
        <v>15</v>
      </c>
      <c r="M21" s="31">
        <v>5</v>
      </c>
      <c r="N21" s="28" t="s">
        <v>17</v>
      </c>
      <c r="O21" s="31">
        <v>30000000</v>
      </c>
      <c r="P21" s="31" t="s">
        <v>21</v>
      </c>
      <c r="Q21" s="29"/>
      <c r="R21" s="29"/>
      <c r="S21" s="29"/>
      <c r="T21" s="42"/>
    </row>
    <row r="22" spans="1:21" s="40" customFormat="1" ht="15" hidden="1" customHeight="1">
      <c r="A22" s="23">
        <v>21</v>
      </c>
      <c r="B22" s="208">
        <v>9332</v>
      </c>
      <c r="C22" s="23" t="str">
        <f>IFERROR(VLOOKUP(B22,[7]DSML!E:J,6,0),"")</f>
        <v/>
      </c>
      <c r="D22" s="23" t="str">
        <f>IFERROR(VLOOKUP(B22,[7]DSML!E:G,3,0),"")</f>
        <v/>
      </c>
      <c r="E22" s="28" t="s">
        <v>1254</v>
      </c>
      <c r="F22" s="47" t="s">
        <v>1261</v>
      </c>
      <c r="G22" s="29">
        <v>11024646</v>
      </c>
      <c r="H22" s="29" t="s">
        <v>880</v>
      </c>
      <c r="I22" s="29" t="s">
        <v>712</v>
      </c>
      <c r="J22" s="42"/>
      <c r="K22" s="44"/>
      <c r="L22" s="31">
        <v>16</v>
      </c>
      <c r="M22" s="31">
        <v>5</v>
      </c>
      <c r="N22" s="28" t="s">
        <v>17</v>
      </c>
      <c r="O22" s="31">
        <v>20000000</v>
      </c>
      <c r="P22" s="31" t="s">
        <v>21</v>
      </c>
      <c r="Q22" s="29"/>
      <c r="R22" s="29"/>
      <c r="S22" s="29"/>
      <c r="T22" s="42"/>
    </row>
    <row r="23" spans="1:21" s="40" customFormat="1" ht="15" hidden="1" customHeight="1">
      <c r="A23" s="23">
        <v>22</v>
      </c>
      <c r="B23" s="208">
        <v>9332</v>
      </c>
      <c r="C23" s="23" t="str">
        <f>IFERROR(VLOOKUP(B23,[7]DSML!E:J,6,0),"")</f>
        <v/>
      </c>
      <c r="D23" s="23" t="str">
        <f>IFERROR(VLOOKUP(B23,[7]DSML!E:G,3,0),"")</f>
        <v/>
      </c>
      <c r="E23" s="28" t="s">
        <v>1254</v>
      </c>
      <c r="F23" s="47" t="s">
        <v>1261</v>
      </c>
      <c r="G23" s="29">
        <v>11345291</v>
      </c>
      <c r="H23" s="29" t="s">
        <v>881</v>
      </c>
      <c r="I23" s="29" t="s">
        <v>712</v>
      </c>
      <c r="J23" s="29" t="s">
        <v>882</v>
      </c>
      <c r="K23" s="29">
        <v>1960</v>
      </c>
      <c r="L23" s="31">
        <v>16</v>
      </c>
      <c r="M23" s="31">
        <v>5</v>
      </c>
      <c r="N23" s="28" t="s">
        <v>17</v>
      </c>
      <c r="O23" s="31">
        <v>25000000</v>
      </c>
      <c r="P23" s="31" t="s">
        <v>21</v>
      </c>
      <c r="Q23" s="29"/>
      <c r="R23" s="29"/>
      <c r="S23" s="29"/>
      <c r="T23" s="42"/>
    </row>
    <row r="24" spans="1:21" s="41" customFormat="1" ht="15" hidden="1" customHeight="1">
      <c r="A24" s="23">
        <v>23</v>
      </c>
      <c r="B24" s="208">
        <v>9385</v>
      </c>
      <c r="C24" s="23" t="str">
        <f>IFERROR(VLOOKUP(B24,[7]DSML!E:J,6,0),"")</f>
        <v/>
      </c>
      <c r="D24" s="23" t="str">
        <f>IFERROR(VLOOKUP(B24,[7]DSML!E:G,3,0),"")</f>
        <v/>
      </c>
      <c r="E24" s="28" t="s">
        <v>1254</v>
      </c>
      <c r="F24" s="28" t="s">
        <v>1263</v>
      </c>
      <c r="G24" s="29">
        <v>10858608</v>
      </c>
      <c r="H24" s="29" t="s">
        <v>883</v>
      </c>
      <c r="I24" s="29" t="s">
        <v>712</v>
      </c>
      <c r="J24" s="29" t="s">
        <v>884</v>
      </c>
      <c r="K24" s="29">
        <v>1984</v>
      </c>
      <c r="L24" s="31">
        <v>16</v>
      </c>
      <c r="M24" s="31">
        <v>5</v>
      </c>
      <c r="N24" s="28" t="s">
        <v>20</v>
      </c>
      <c r="O24" s="31">
        <v>11000000</v>
      </c>
      <c r="P24" s="31" t="s">
        <v>21</v>
      </c>
      <c r="Q24" s="29"/>
      <c r="R24" s="29"/>
      <c r="S24" s="29"/>
      <c r="T24" s="42"/>
      <c r="U24" s="48"/>
    </row>
    <row r="25" spans="1:21" s="41" customFormat="1" ht="15" hidden="1" customHeight="1">
      <c r="A25" s="23">
        <v>24</v>
      </c>
      <c r="B25" s="208">
        <v>9600</v>
      </c>
      <c r="C25" s="23" t="str">
        <f>IFERROR(VLOOKUP(B25,[7]DSML!E:J,6,0),"")</f>
        <v/>
      </c>
      <c r="D25" s="23" t="str">
        <f>IFERROR(VLOOKUP(B25,[7]DSML!E:G,3,0),"")</f>
        <v/>
      </c>
      <c r="E25" s="28" t="s">
        <v>1254</v>
      </c>
      <c r="F25" s="28" t="s">
        <v>1258</v>
      </c>
      <c r="G25" s="29">
        <v>11323553</v>
      </c>
      <c r="H25" s="29" t="s">
        <v>885</v>
      </c>
      <c r="I25" s="29" t="s">
        <v>711</v>
      </c>
      <c r="J25" s="29" t="s">
        <v>886</v>
      </c>
      <c r="K25" s="29">
        <v>1989</v>
      </c>
      <c r="L25" s="31">
        <v>16</v>
      </c>
      <c r="M25" s="31">
        <v>5</v>
      </c>
      <c r="N25" s="28" t="s">
        <v>20</v>
      </c>
      <c r="O25" s="31">
        <v>15000000</v>
      </c>
      <c r="P25" s="31" t="s">
        <v>21</v>
      </c>
      <c r="Q25" s="29"/>
      <c r="R25" s="29"/>
      <c r="S25" s="29"/>
      <c r="T25" s="42"/>
      <c r="U25" s="48"/>
    </row>
    <row r="26" spans="1:21" s="40" customFormat="1" ht="15" hidden="1" customHeight="1">
      <c r="A26" s="23">
        <v>25</v>
      </c>
      <c r="B26" s="208">
        <v>9344</v>
      </c>
      <c r="C26" s="23" t="str">
        <f>IFERROR(VLOOKUP(B26,[7]DSML!E:J,6,0),"")</f>
        <v/>
      </c>
      <c r="D26" s="23" t="str">
        <f>IFERROR(VLOOKUP(B26,[7]DSML!E:G,3,0),"")</f>
        <v/>
      </c>
      <c r="E26" s="28" t="s">
        <v>1254</v>
      </c>
      <c r="F26" s="28" t="s">
        <v>1259</v>
      </c>
      <c r="G26" s="29">
        <v>10991827</v>
      </c>
      <c r="H26" s="29" t="s">
        <v>887</v>
      </c>
      <c r="I26" s="29" t="s">
        <v>709</v>
      </c>
      <c r="J26" s="29" t="s">
        <v>888</v>
      </c>
      <c r="K26" s="29">
        <v>1991</v>
      </c>
      <c r="L26" s="31">
        <v>16</v>
      </c>
      <c r="M26" s="31">
        <v>5</v>
      </c>
      <c r="N26" s="28" t="s">
        <v>20</v>
      </c>
      <c r="O26" s="31">
        <v>10000000</v>
      </c>
      <c r="P26" s="31" t="s">
        <v>21</v>
      </c>
      <c r="Q26" s="29"/>
      <c r="R26" s="29"/>
      <c r="S26" s="29"/>
      <c r="T26" s="42"/>
    </row>
    <row r="27" spans="1:21" s="40" customFormat="1" ht="15" hidden="1" customHeight="1">
      <c r="A27" s="23">
        <v>26</v>
      </c>
      <c r="B27" s="208">
        <v>9379</v>
      </c>
      <c r="C27" s="23" t="str">
        <f>IFERROR(VLOOKUP(B27,[7]DSML!E:J,6,0),"")</f>
        <v/>
      </c>
      <c r="D27" s="23" t="str">
        <f>IFERROR(VLOOKUP(B27,[7]DSML!E:G,3,0),"")</f>
        <v/>
      </c>
      <c r="E27" s="28" t="s">
        <v>1254</v>
      </c>
      <c r="F27" s="28" t="s">
        <v>1260</v>
      </c>
      <c r="G27" s="29">
        <v>10114243</v>
      </c>
      <c r="H27" s="29" t="s">
        <v>889</v>
      </c>
      <c r="I27" s="29" t="s">
        <v>709</v>
      </c>
      <c r="J27" s="29" t="s">
        <v>890</v>
      </c>
      <c r="K27" s="29">
        <v>1959</v>
      </c>
      <c r="L27" s="31">
        <v>16</v>
      </c>
      <c r="M27" s="31">
        <v>5</v>
      </c>
      <c r="N27" s="28" t="s">
        <v>17</v>
      </c>
      <c r="O27" s="31">
        <v>20500000</v>
      </c>
      <c r="P27" s="31" t="s">
        <v>734</v>
      </c>
      <c r="Q27" s="29"/>
      <c r="R27" s="29"/>
      <c r="S27" s="29"/>
      <c r="T27" s="42"/>
    </row>
    <row r="28" spans="1:21" s="40" customFormat="1" ht="15" hidden="1" customHeight="1">
      <c r="A28" s="23">
        <v>27</v>
      </c>
      <c r="B28" s="208">
        <v>9379</v>
      </c>
      <c r="C28" s="23" t="str">
        <f>IFERROR(VLOOKUP(B28,[7]DSML!E:J,6,0),"")</f>
        <v/>
      </c>
      <c r="D28" s="23" t="str">
        <f>IFERROR(VLOOKUP(B28,[7]DSML!E:G,3,0),"")</f>
        <v/>
      </c>
      <c r="E28" s="28" t="s">
        <v>1254</v>
      </c>
      <c r="F28" s="28" t="s">
        <v>1260</v>
      </c>
      <c r="G28" s="29">
        <v>10199797</v>
      </c>
      <c r="H28" s="29" t="s">
        <v>844</v>
      </c>
      <c r="I28" s="29" t="s">
        <v>712</v>
      </c>
      <c r="J28" s="29" t="s">
        <v>891</v>
      </c>
      <c r="K28" s="29">
        <v>1960</v>
      </c>
      <c r="L28" s="31">
        <v>16</v>
      </c>
      <c r="M28" s="31">
        <v>5</v>
      </c>
      <c r="N28" s="28" t="s">
        <v>17</v>
      </c>
      <c r="O28" s="31">
        <v>17000000</v>
      </c>
      <c r="P28" s="31" t="s">
        <v>21</v>
      </c>
      <c r="Q28" s="29"/>
      <c r="R28" s="29"/>
      <c r="S28" s="29"/>
      <c r="T28" s="42"/>
    </row>
    <row r="29" spans="1:21" s="40" customFormat="1" ht="15" hidden="1" customHeight="1">
      <c r="A29" s="23">
        <v>28</v>
      </c>
      <c r="B29" s="208">
        <v>9332</v>
      </c>
      <c r="C29" s="23" t="str">
        <f>IFERROR(VLOOKUP(B29,[7]DSML!E:J,6,0),"")</f>
        <v/>
      </c>
      <c r="D29" s="23" t="str">
        <f>IFERROR(VLOOKUP(B29,[7]DSML!E:G,3,0),"")</f>
        <v/>
      </c>
      <c r="E29" s="28" t="s">
        <v>1254</v>
      </c>
      <c r="F29" s="47" t="s">
        <v>1261</v>
      </c>
      <c r="G29" s="29">
        <v>10199797</v>
      </c>
      <c r="H29" s="29" t="s">
        <v>892</v>
      </c>
      <c r="I29" s="29" t="s">
        <v>709</v>
      </c>
      <c r="J29" s="29" t="s">
        <v>893</v>
      </c>
      <c r="K29" s="29">
        <v>1995</v>
      </c>
      <c r="L29" s="31">
        <v>17</v>
      </c>
      <c r="M29" s="31">
        <v>5</v>
      </c>
      <c r="N29" s="28" t="s">
        <v>16</v>
      </c>
      <c r="O29" s="31">
        <v>10000000</v>
      </c>
      <c r="P29" s="31" t="s">
        <v>21</v>
      </c>
      <c r="Q29" s="29"/>
      <c r="R29" s="29"/>
      <c r="S29" s="29"/>
      <c r="T29" s="42"/>
    </row>
    <row r="30" spans="1:21" s="40" customFormat="1" ht="15" hidden="1" customHeight="1">
      <c r="A30" s="23">
        <v>29</v>
      </c>
      <c r="B30" s="208">
        <v>9332</v>
      </c>
      <c r="C30" s="23" t="str">
        <f>IFERROR(VLOOKUP(B30,[7]DSML!E:J,6,0),"")</f>
        <v/>
      </c>
      <c r="D30" s="23" t="str">
        <f>IFERROR(VLOOKUP(B30,[7]DSML!E:G,3,0),"")</f>
        <v/>
      </c>
      <c r="E30" s="28" t="s">
        <v>1254</v>
      </c>
      <c r="F30" s="47" t="s">
        <v>1261</v>
      </c>
      <c r="G30" s="29">
        <v>10199797</v>
      </c>
      <c r="H30" s="29" t="s">
        <v>892</v>
      </c>
      <c r="I30" s="29" t="s">
        <v>709</v>
      </c>
      <c r="J30" s="29" t="s">
        <v>894</v>
      </c>
      <c r="K30" s="29">
        <v>1992</v>
      </c>
      <c r="L30" s="31">
        <v>17</v>
      </c>
      <c r="M30" s="31">
        <v>5</v>
      </c>
      <c r="N30" s="28" t="s">
        <v>16</v>
      </c>
      <c r="O30" s="31">
        <v>10000000</v>
      </c>
      <c r="P30" s="31" t="s">
        <v>21</v>
      </c>
      <c r="Q30" s="29"/>
      <c r="R30" s="29"/>
      <c r="S30" s="29"/>
      <c r="T30" s="42"/>
    </row>
    <row r="31" spans="1:21" s="40" customFormat="1" ht="15" hidden="1" customHeight="1">
      <c r="A31" s="23">
        <v>30</v>
      </c>
      <c r="B31" s="208">
        <v>9332</v>
      </c>
      <c r="C31" s="23" t="str">
        <f>IFERROR(VLOOKUP(B31,[7]DSML!E:J,6,0),"")</f>
        <v/>
      </c>
      <c r="D31" s="23" t="str">
        <f>IFERROR(VLOOKUP(B31,[7]DSML!E:G,3,0),"")</f>
        <v/>
      </c>
      <c r="E31" s="28" t="s">
        <v>1254</v>
      </c>
      <c r="F31" s="47" t="s">
        <v>1261</v>
      </c>
      <c r="G31" s="29">
        <v>10199797</v>
      </c>
      <c r="H31" s="29" t="s">
        <v>895</v>
      </c>
      <c r="I31" s="29" t="s">
        <v>709</v>
      </c>
      <c r="J31" s="29" t="s">
        <v>895</v>
      </c>
      <c r="K31" s="29">
        <v>1992</v>
      </c>
      <c r="L31" s="31">
        <v>17</v>
      </c>
      <c r="M31" s="31">
        <v>5</v>
      </c>
      <c r="N31" s="28" t="s">
        <v>16</v>
      </c>
      <c r="O31" s="31">
        <v>8553000</v>
      </c>
      <c r="P31" s="31" t="s">
        <v>734</v>
      </c>
      <c r="Q31" s="29"/>
      <c r="R31" s="29"/>
      <c r="S31" s="29"/>
      <c r="T31" s="42"/>
    </row>
    <row r="32" spans="1:21" s="40" customFormat="1" ht="15" hidden="1" customHeight="1">
      <c r="A32" s="23">
        <v>31</v>
      </c>
      <c r="B32" s="208">
        <v>9385</v>
      </c>
      <c r="C32" s="23" t="str">
        <f>IFERROR(VLOOKUP(B32,[7]DSML!E:J,6,0),"")</f>
        <v/>
      </c>
      <c r="D32" s="23" t="str">
        <f>IFERROR(VLOOKUP(B32,[7]DSML!E:G,3,0),"")</f>
        <v/>
      </c>
      <c r="E32" s="28" t="s">
        <v>1254</v>
      </c>
      <c r="F32" s="28" t="s">
        <v>1263</v>
      </c>
      <c r="G32" s="29">
        <v>10164363</v>
      </c>
      <c r="H32" s="29" t="s">
        <v>1109</v>
      </c>
      <c r="I32" s="29" t="s">
        <v>709</v>
      </c>
      <c r="J32" s="29" t="s">
        <v>1110</v>
      </c>
      <c r="K32" s="29">
        <v>1990</v>
      </c>
      <c r="L32" s="31">
        <v>18</v>
      </c>
      <c r="M32" s="31">
        <v>5</v>
      </c>
      <c r="N32" s="28" t="s">
        <v>18</v>
      </c>
      <c r="O32" s="31">
        <v>12000000</v>
      </c>
      <c r="P32" s="31" t="s">
        <v>21</v>
      </c>
      <c r="Q32" s="29"/>
      <c r="R32" s="29"/>
      <c r="S32" s="29"/>
      <c r="T32" s="42"/>
    </row>
    <row r="33" spans="1:20" s="40" customFormat="1" ht="15" hidden="1" customHeight="1">
      <c r="A33" s="23">
        <v>32</v>
      </c>
      <c r="B33" s="208">
        <v>9332</v>
      </c>
      <c r="C33" s="23" t="str">
        <f>IFERROR(VLOOKUP(B33,[7]DSML!E:J,6,0),"")</f>
        <v/>
      </c>
      <c r="D33" s="23" t="str">
        <f>IFERROR(VLOOKUP(B33,[7]DSML!E:G,3,0),"")</f>
        <v/>
      </c>
      <c r="E33" s="28" t="s">
        <v>1254</v>
      </c>
      <c r="F33" s="47" t="s">
        <v>1261</v>
      </c>
      <c r="G33" s="29">
        <v>10199797</v>
      </c>
      <c r="H33" s="29" t="s">
        <v>1111</v>
      </c>
      <c r="I33" s="29" t="s">
        <v>710</v>
      </c>
      <c r="J33" s="29" t="s">
        <v>1112</v>
      </c>
      <c r="K33" s="29">
        <v>1967</v>
      </c>
      <c r="L33" s="31">
        <v>18</v>
      </c>
      <c r="M33" s="31">
        <v>5</v>
      </c>
      <c r="N33" s="28" t="s">
        <v>16</v>
      </c>
      <c r="O33" s="31">
        <v>30000000</v>
      </c>
      <c r="P33" s="31" t="s">
        <v>734</v>
      </c>
      <c r="Q33" s="29"/>
      <c r="R33" s="29"/>
      <c r="S33" s="29"/>
      <c r="T33" s="42"/>
    </row>
    <row r="34" spans="1:20" s="40" customFormat="1" ht="15" hidden="1" customHeight="1">
      <c r="A34" s="23">
        <v>33</v>
      </c>
      <c r="B34" s="208">
        <v>9332</v>
      </c>
      <c r="C34" s="23" t="str">
        <f>IFERROR(VLOOKUP(B34,[7]DSML!E:J,6,0),"")</f>
        <v/>
      </c>
      <c r="D34" s="23" t="str">
        <f>IFERROR(VLOOKUP(B34,[7]DSML!E:G,3,0),"")</f>
        <v/>
      </c>
      <c r="E34" s="28" t="s">
        <v>1254</v>
      </c>
      <c r="F34" s="47" t="s">
        <v>1261</v>
      </c>
      <c r="G34" s="29">
        <v>10199797</v>
      </c>
      <c r="H34" s="29" t="s">
        <v>1113</v>
      </c>
      <c r="I34" s="29" t="s">
        <v>710</v>
      </c>
      <c r="J34" s="29" t="s">
        <v>1114</v>
      </c>
      <c r="K34" s="29">
        <v>1957</v>
      </c>
      <c r="L34" s="31">
        <v>18</v>
      </c>
      <c r="M34" s="31">
        <v>5</v>
      </c>
      <c r="N34" s="28" t="s">
        <v>16</v>
      </c>
      <c r="O34" s="31">
        <v>30000000</v>
      </c>
      <c r="P34" s="31" t="s">
        <v>21</v>
      </c>
      <c r="Q34" s="29"/>
      <c r="R34" s="29"/>
      <c r="S34" s="29"/>
      <c r="T34" s="42"/>
    </row>
    <row r="35" spans="1:20" s="40" customFormat="1" ht="15" hidden="1" customHeight="1">
      <c r="A35" s="23">
        <v>34</v>
      </c>
      <c r="B35" s="208">
        <v>9379</v>
      </c>
      <c r="C35" s="23" t="str">
        <f>IFERROR(VLOOKUP(B35,[7]DSML!E:J,6,0),"")</f>
        <v/>
      </c>
      <c r="D35" s="23" t="str">
        <f>IFERROR(VLOOKUP(B35,[7]DSML!E:G,3,0),"")</f>
        <v/>
      </c>
      <c r="E35" s="28" t="s">
        <v>1254</v>
      </c>
      <c r="F35" s="28" t="s">
        <v>1260</v>
      </c>
      <c r="G35" s="29">
        <v>10199797</v>
      </c>
      <c r="H35" s="29" t="s">
        <v>1115</v>
      </c>
      <c r="I35" s="29" t="s">
        <v>712</v>
      </c>
      <c r="J35" s="29" t="s">
        <v>1116</v>
      </c>
      <c r="K35" s="29">
        <v>1971</v>
      </c>
      <c r="L35" s="31">
        <v>17</v>
      </c>
      <c r="M35" s="31">
        <v>5</v>
      </c>
      <c r="N35" s="28" t="s">
        <v>17</v>
      </c>
      <c r="O35" s="31">
        <v>17000000</v>
      </c>
      <c r="P35" s="31" t="s">
        <v>21</v>
      </c>
      <c r="Q35" s="29"/>
      <c r="R35" s="29"/>
      <c r="S35" s="29"/>
      <c r="T35" s="42"/>
    </row>
    <row r="36" spans="1:20" s="40" customFormat="1" ht="15" hidden="1" customHeight="1">
      <c r="A36" s="23">
        <v>35</v>
      </c>
      <c r="B36" s="208">
        <v>9379</v>
      </c>
      <c r="C36" s="23" t="str">
        <f>IFERROR(VLOOKUP(B36,[7]DSML!E:J,6,0),"")</f>
        <v/>
      </c>
      <c r="D36" s="23" t="str">
        <f>IFERROR(VLOOKUP(B36,[7]DSML!E:G,3,0),"")</f>
        <v/>
      </c>
      <c r="E36" s="28" t="s">
        <v>1254</v>
      </c>
      <c r="F36" s="28" t="s">
        <v>1260</v>
      </c>
      <c r="G36" s="29">
        <v>10211933</v>
      </c>
      <c r="H36" s="29" t="s">
        <v>1117</v>
      </c>
      <c r="I36" s="29" t="s">
        <v>712</v>
      </c>
      <c r="J36" s="29" t="s">
        <v>1118</v>
      </c>
      <c r="K36" s="29">
        <v>1973</v>
      </c>
      <c r="L36" s="31">
        <v>17</v>
      </c>
      <c r="M36" s="31">
        <v>5</v>
      </c>
      <c r="N36" s="28" t="s">
        <v>17</v>
      </c>
      <c r="O36" s="31" t="s">
        <v>1270</v>
      </c>
      <c r="P36" s="31" t="s">
        <v>21</v>
      </c>
      <c r="Q36" s="29" t="s">
        <v>1119</v>
      </c>
      <c r="R36" s="29"/>
      <c r="S36" s="29"/>
      <c r="T36" s="42"/>
    </row>
    <row r="37" spans="1:20" s="40" customFormat="1" ht="15" hidden="1" customHeight="1">
      <c r="A37" s="23">
        <v>36</v>
      </c>
      <c r="B37" s="208">
        <v>9379</v>
      </c>
      <c r="C37" s="23" t="str">
        <f>IFERROR(VLOOKUP(B37,[7]DSML!E:J,6,0),"")</f>
        <v/>
      </c>
      <c r="D37" s="23" t="str">
        <f>IFERROR(VLOOKUP(B37,[7]DSML!E:G,3,0),"")</f>
        <v/>
      </c>
      <c r="E37" s="28" t="s">
        <v>1254</v>
      </c>
      <c r="F37" s="28" t="s">
        <v>1260</v>
      </c>
      <c r="G37" s="29">
        <v>10211933</v>
      </c>
      <c r="H37" s="29" t="s">
        <v>935</v>
      </c>
      <c r="I37" s="29" t="s">
        <v>712</v>
      </c>
      <c r="J37" s="29" t="s">
        <v>936</v>
      </c>
      <c r="K37" s="29">
        <v>1960</v>
      </c>
      <c r="L37" s="31">
        <v>18</v>
      </c>
      <c r="M37" s="31">
        <v>5</v>
      </c>
      <c r="N37" s="28" t="s">
        <v>17</v>
      </c>
      <c r="O37" s="31">
        <v>30000000</v>
      </c>
      <c r="P37" s="31" t="s">
        <v>21</v>
      </c>
      <c r="Q37" s="29" t="s">
        <v>937</v>
      </c>
      <c r="R37" s="29"/>
      <c r="S37" s="29"/>
      <c r="T37" s="42"/>
    </row>
    <row r="38" spans="1:20" s="40" customFormat="1" ht="15" hidden="1" customHeight="1">
      <c r="A38" s="23">
        <v>37</v>
      </c>
      <c r="B38" s="208">
        <v>9385</v>
      </c>
      <c r="C38" s="23" t="str">
        <f>IFERROR(VLOOKUP(B38,[7]DSML!E:J,6,0),"")</f>
        <v/>
      </c>
      <c r="D38" s="23" t="str">
        <f>IFERROR(VLOOKUP(B38,[7]DSML!E:G,3,0),"")</f>
        <v/>
      </c>
      <c r="E38" s="28" t="s">
        <v>1254</v>
      </c>
      <c r="F38" s="28" t="s">
        <v>1263</v>
      </c>
      <c r="G38" s="29">
        <v>10013688</v>
      </c>
      <c r="H38" s="29" t="s">
        <v>938</v>
      </c>
      <c r="I38" s="29" t="s">
        <v>709</v>
      </c>
      <c r="J38" s="29" t="s">
        <v>939</v>
      </c>
      <c r="K38" s="29">
        <v>1985</v>
      </c>
      <c r="L38" s="31">
        <v>18</v>
      </c>
      <c r="M38" s="31">
        <v>5</v>
      </c>
      <c r="N38" s="28" t="s">
        <v>16</v>
      </c>
      <c r="O38" s="31">
        <v>20000000</v>
      </c>
      <c r="P38" s="31" t="s">
        <v>21</v>
      </c>
      <c r="Q38" s="29"/>
      <c r="R38" s="29"/>
      <c r="S38" s="29"/>
      <c r="T38" s="42"/>
    </row>
    <row r="39" spans="1:20" s="40" customFormat="1" ht="15" hidden="1" customHeight="1">
      <c r="A39" s="23">
        <v>38</v>
      </c>
      <c r="B39" s="208">
        <v>9379</v>
      </c>
      <c r="C39" s="23" t="str">
        <f>IFERROR(VLOOKUP(B39,[7]DSML!E:J,6,0),"")</f>
        <v/>
      </c>
      <c r="D39" s="23" t="str">
        <f>IFERROR(VLOOKUP(B39,[7]DSML!E:G,3,0),"")</f>
        <v/>
      </c>
      <c r="E39" s="28" t="s">
        <v>1254</v>
      </c>
      <c r="F39" s="28" t="s">
        <v>1260</v>
      </c>
      <c r="G39" s="29">
        <v>10211933</v>
      </c>
      <c r="H39" s="29" t="s">
        <v>935</v>
      </c>
      <c r="I39" s="29" t="s">
        <v>712</v>
      </c>
      <c r="J39" s="29" t="s">
        <v>940</v>
      </c>
      <c r="K39" s="29">
        <v>1983</v>
      </c>
      <c r="L39" s="31">
        <v>18</v>
      </c>
      <c r="M39" s="31">
        <v>5</v>
      </c>
      <c r="N39" s="28" t="s">
        <v>17</v>
      </c>
      <c r="O39" s="31" t="s">
        <v>1270</v>
      </c>
      <c r="P39" s="31" t="s">
        <v>21</v>
      </c>
      <c r="Q39" s="29" t="s">
        <v>941</v>
      </c>
      <c r="R39" s="29"/>
      <c r="S39" s="29"/>
      <c r="T39" s="42"/>
    </row>
    <row r="40" spans="1:20" s="40" customFormat="1" ht="15" hidden="1" customHeight="1">
      <c r="A40" s="23">
        <v>39</v>
      </c>
      <c r="B40" s="208">
        <v>9379</v>
      </c>
      <c r="C40" s="23" t="str">
        <f>IFERROR(VLOOKUP(B40,[7]DSML!E:J,6,0),"")</f>
        <v/>
      </c>
      <c r="D40" s="23" t="str">
        <f>IFERROR(VLOOKUP(B40,[7]DSML!E:G,3,0),"")</f>
        <v/>
      </c>
      <c r="E40" s="28" t="s">
        <v>1254</v>
      </c>
      <c r="F40" s="28" t="s">
        <v>1260</v>
      </c>
      <c r="G40" s="29">
        <v>10211933</v>
      </c>
      <c r="H40" s="29" t="s">
        <v>942</v>
      </c>
      <c r="I40" s="29" t="s">
        <v>712</v>
      </c>
      <c r="J40" s="29" t="s">
        <v>943</v>
      </c>
      <c r="K40" s="29">
        <v>1985</v>
      </c>
      <c r="L40" s="31">
        <v>18</v>
      </c>
      <c r="M40" s="31">
        <v>5</v>
      </c>
      <c r="N40" s="28" t="s">
        <v>17</v>
      </c>
      <c r="O40" s="31">
        <v>15000000</v>
      </c>
      <c r="P40" s="31" t="s">
        <v>21</v>
      </c>
      <c r="Q40" s="29" t="s">
        <v>944</v>
      </c>
      <c r="R40" s="29"/>
      <c r="S40" s="29"/>
      <c r="T40" s="42"/>
    </row>
    <row r="41" spans="1:20" s="40" customFormat="1" ht="15" hidden="1" customHeight="1">
      <c r="A41" s="23">
        <v>40</v>
      </c>
      <c r="B41" s="208">
        <v>9385</v>
      </c>
      <c r="C41" s="23" t="str">
        <f>IFERROR(VLOOKUP(B41,[7]DSML!E:J,6,0),"")</f>
        <v/>
      </c>
      <c r="D41" s="23" t="str">
        <f>IFERROR(VLOOKUP(B41,[7]DSML!E:G,3,0),"")</f>
        <v/>
      </c>
      <c r="E41" s="28" t="s">
        <v>1254</v>
      </c>
      <c r="F41" s="28" t="s">
        <v>1263</v>
      </c>
      <c r="G41" s="29">
        <v>10288466</v>
      </c>
      <c r="H41" s="29" t="s">
        <v>945</v>
      </c>
      <c r="I41" s="29" t="s">
        <v>709</v>
      </c>
      <c r="J41" s="29" t="s">
        <v>946</v>
      </c>
      <c r="K41" s="29">
        <v>1982</v>
      </c>
      <c r="L41" s="31">
        <v>18</v>
      </c>
      <c r="M41" s="31">
        <v>5</v>
      </c>
      <c r="N41" s="28" t="s">
        <v>18</v>
      </c>
      <c r="O41" s="31">
        <v>15000000</v>
      </c>
      <c r="P41" s="31" t="s">
        <v>21</v>
      </c>
      <c r="Q41" s="29"/>
      <c r="R41" s="29"/>
      <c r="S41" s="29"/>
      <c r="T41" s="42"/>
    </row>
    <row r="42" spans="1:20" s="40" customFormat="1" ht="15" hidden="1" customHeight="1">
      <c r="A42" s="23">
        <v>41</v>
      </c>
      <c r="B42" s="208">
        <v>9379</v>
      </c>
      <c r="C42" s="23" t="str">
        <f>IFERROR(VLOOKUP(B42,[7]DSML!E:J,6,0),"")</f>
        <v/>
      </c>
      <c r="D42" s="23" t="str">
        <f>IFERROR(VLOOKUP(B42,[7]DSML!E:G,3,0),"")</f>
        <v/>
      </c>
      <c r="E42" s="28" t="s">
        <v>1254</v>
      </c>
      <c r="F42" s="28" t="s">
        <v>1260</v>
      </c>
      <c r="G42" s="29">
        <v>11113808</v>
      </c>
      <c r="H42" s="29" t="s">
        <v>947</v>
      </c>
      <c r="I42" s="29" t="s">
        <v>712</v>
      </c>
      <c r="J42" s="29" t="s">
        <v>948</v>
      </c>
      <c r="K42" s="29">
        <v>1963</v>
      </c>
      <c r="L42" s="31">
        <v>18</v>
      </c>
      <c r="M42" s="31">
        <v>5</v>
      </c>
      <c r="N42" s="28" t="s">
        <v>17</v>
      </c>
      <c r="O42" s="31" t="s">
        <v>1274</v>
      </c>
      <c r="P42" s="31" t="s">
        <v>21</v>
      </c>
      <c r="Q42" s="29" t="s">
        <v>949</v>
      </c>
      <c r="R42" s="29"/>
      <c r="S42" s="29"/>
      <c r="T42" s="42"/>
    </row>
    <row r="43" spans="1:20" s="40" customFormat="1" ht="15" hidden="1" customHeight="1">
      <c r="A43" s="23">
        <v>42</v>
      </c>
      <c r="B43" s="208">
        <v>9379</v>
      </c>
      <c r="C43" s="23" t="str">
        <f>IFERROR(VLOOKUP(B43,[7]DSML!E:J,6,0),"")</f>
        <v/>
      </c>
      <c r="D43" s="23" t="str">
        <f>IFERROR(VLOOKUP(B43,[7]DSML!E:G,3,0),"")</f>
        <v/>
      </c>
      <c r="E43" s="28" t="s">
        <v>1254</v>
      </c>
      <c r="F43" s="28" t="s">
        <v>1260</v>
      </c>
      <c r="G43" s="29">
        <v>10237706</v>
      </c>
      <c r="H43" s="29" t="s">
        <v>950</v>
      </c>
      <c r="I43" s="29" t="s">
        <v>709</v>
      </c>
      <c r="J43" s="29" t="s">
        <v>951</v>
      </c>
      <c r="K43" s="44"/>
      <c r="L43" s="31">
        <v>18</v>
      </c>
      <c r="M43" s="31">
        <v>5</v>
      </c>
      <c r="N43" s="28" t="s">
        <v>17</v>
      </c>
      <c r="O43" s="31">
        <v>20000000</v>
      </c>
      <c r="P43" s="31" t="s">
        <v>21</v>
      </c>
      <c r="Q43" s="29" t="s">
        <v>952</v>
      </c>
      <c r="R43" s="29"/>
      <c r="S43" s="29"/>
      <c r="T43" s="42"/>
    </row>
    <row r="44" spans="1:20" s="40" customFormat="1" ht="15" hidden="1" customHeight="1">
      <c r="A44" s="23">
        <v>43</v>
      </c>
      <c r="B44" s="208">
        <v>9600</v>
      </c>
      <c r="C44" s="23" t="str">
        <f>IFERROR(VLOOKUP(B44,[7]DSML!E:J,6,0),"")</f>
        <v/>
      </c>
      <c r="D44" s="23" t="str">
        <f>IFERROR(VLOOKUP(B44,[7]DSML!E:G,3,0),"")</f>
        <v/>
      </c>
      <c r="E44" s="28" t="s">
        <v>1254</v>
      </c>
      <c r="F44" s="28" t="s">
        <v>1258</v>
      </c>
      <c r="G44" s="29">
        <v>11348331</v>
      </c>
      <c r="H44" s="29" t="s">
        <v>953</v>
      </c>
      <c r="I44" s="29" t="s">
        <v>711</v>
      </c>
      <c r="J44" s="29" t="s">
        <v>954</v>
      </c>
      <c r="K44" s="29">
        <v>1995</v>
      </c>
      <c r="L44" s="31">
        <v>18</v>
      </c>
      <c r="M44" s="31">
        <v>5</v>
      </c>
      <c r="N44" s="28" t="s">
        <v>19</v>
      </c>
      <c r="O44" s="31">
        <v>50000000</v>
      </c>
      <c r="P44" s="31" t="s">
        <v>21</v>
      </c>
      <c r="Q44" s="29" t="s">
        <v>955</v>
      </c>
      <c r="R44" s="29"/>
      <c r="S44" s="29"/>
      <c r="T44" s="42"/>
    </row>
    <row r="45" spans="1:20" s="40" customFormat="1" ht="15" hidden="1" customHeight="1">
      <c r="A45" s="23">
        <v>44</v>
      </c>
      <c r="B45" s="208">
        <v>9385</v>
      </c>
      <c r="C45" s="23" t="str">
        <f>IFERROR(VLOOKUP(B45,[7]DSML!E:J,6,0),"")</f>
        <v/>
      </c>
      <c r="D45" s="23" t="str">
        <f>IFERROR(VLOOKUP(B45,[7]DSML!E:G,3,0),"")</f>
        <v/>
      </c>
      <c r="E45" s="28" t="s">
        <v>1254</v>
      </c>
      <c r="F45" s="28" t="s">
        <v>1263</v>
      </c>
      <c r="G45" s="29">
        <v>10357835</v>
      </c>
      <c r="H45" s="29" t="s">
        <v>987</v>
      </c>
      <c r="I45" s="29" t="s">
        <v>712</v>
      </c>
      <c r="J45" s="29" t="s">
        <v>988</v>
      </c>
      <c r="K45" s="44">
        <v>35354</v>
      </c>
      <c r="L45" s="31">
        <v>19</v>
      </c>
      <c r="M45" s="31">
        <v>5</v>
      </c>
      <c r="N45" s="28" t="s">
        <v>20</v>
      </c>
      <c r="O45" s="31">
        <v>15000000</v>
      </c>
      <c r="P45" s="31" t="s">
        <v>21</v>
      </c>
      <c r="Q45" s="29"/>
      <c r="R45" s="29"/>
      <c r="S45" s="29"/>
      <c r="T45" s="42"/>
    </row>
    <row r="46" spans="1:20" s="40" customFormat="1" ht="15" hidden="1" customHeight="1">
      <c r="A46" s="23">
        <v>45</v>
      </c>
      <c r="B46" s="208">
        <v>9385</v>
      </c>
      <c r="C46" s="23" t="str">
        <f>IFERROR(VLOOKUP(B46,[7]DSML!E:J,6,0),"")</f>
        <v/>
      </c>
      <c r="D46" s="23" t="str">
        <f>IFERROR(VLOOKUP(B46,[7]DSML!E:G,3,0),"")</f>
        <v/>
      </c>
      <c r="E46" s="28" t="s">
        <v>1254</v>
      </c>
      <c r="F46" s="28" t="s">
        <v>1263</v>
      </c>
      <c r="G46" s="29">
        <v>10045488</v>
      </c>
      <c r="H46" s="29" t="s">
        <v>989</v>
      </c>
      <c r="I46" s="29" t="s">
        <v>716</v>
      </c>
      <c r="J46" s="29" t="s">
        <v>990</v>
      </c>
      <c r="K46" s="29">
        <v>1983</v>
      </c>
      <c r="L46" s="31">
        <v>19</v>
      </c>
      <c r="M46" s="31">
        <v>5</v>
      </c>
      <c r="N46" s="28"/>
      <c r="O46" s="31">
        <v>15000000</v>
      </c>
      <c r="P46" s="31" t="s">
        <v>21</v>
      </c>
      <c r="Q46" s="29"/>
      <c r="R46" s="29"/>
      <c r="S46" s="29"/>
      <c r="T46" s="42"/>
    </row>
    <row r="47" spans="1:20" s="40" customFormat="1" ht="15" hidden="1" customHeight="1">
      <c r="A47" s="23">
        <v>46</v>
      </c>
      <c r="B47" s="208">
        <v>9379</v>
      </c>
      <c r="C47" s="23" t="str">
        <f>IFERROR(VLOOKUP(B47,[7]DSML!E:J,6,0),"")</f>
        <v/>
      </c>
      <c r="D47" s="23" t="str">
        <f>IFERROR(VLOOKUP(B47,[7]DSML!E:G,3,0),"")</f>
        <v/>
      </c>
      <c r="E47" s="28" t="s">
        <v>1254</v>
      </c>
      <c r="F47" s="28" t="s">
        <v>1260</v>
      </c>
      <c r="G47" s="29">
        <v>10258443</v>
      </c>
      <c r="H47" s="29" t="s">
        <v>991</v>
      </c>
      <c r="I47" s="29" t="s">
        <v>709</v>
      </c>
      <c r="J47" s="29" t="s">
        <v>992</v>
      </c>
      <c r="K47" s="29">
        <v>1983</v>
      </c>
      <c r="L47" s="31">
        <v>19</v>
      </c>
      <c r="M47" s="31">
        <v>5</v>
      </c>
      <c r="N47" s="28" t="s">
        <v>17</v>
      </c>
      <c r="O47" s="31">
        <v>20000000</v>
      </c>
      <c r="P47" s="31" t="s">
        <v>21</v>
      </c>
      <c r="Q47" s="29" t="s">
        <v>993</v>
      </c>
      <c r="R47" s="29"/>
      <c r="S47" s="29"/>
      <c r="T47" s="42"/>
    </row>
    <row r="48" spans="1:20" s="40" customFormat="1" ht="15" hidden="1" customHeight="1">
      <c r="A48" s="23">
        <v>47</v>
      </c>
      <c r="B48" s="208">
        <v>9600</v>
      </c>
      <c r="C48" s="23" t="str">
        <f>IFERROR(VLOOKUP(B48,[7]DSML!E:J,6,0),"")</f>
        <v/>
      </c>
      <c r="D48" s="23" t="str">
        <f>IFERROR(VLOOKUP(B48,[7]DSML!E:G,3,0),"")</f>
        <v/>
      </c>
      <c r="E48" s="28" t="s">
        <v>1254</v>
      </c>
      <c r="F48" s="28" t="s">
        <v>1258</v>
      </c>
      <c r="G48" s="29">
        <v>11316882</v>
      </c>
      <c r="H48" s="29" t="s">
        <v>994</v>
      </c>
      <c r="I48" s="29" t="s">
        <v>711</v>
      </c>
      <c r="J48" s="29" t="s">
        <v>995</v>
      </c>
      <c r="K48" s="29">
        <v>1976</v>
      </c>
      <c r="L48" s="31">
        <v>19</v>
      </c>
      <c r="M48" s="31">
        <v>5</v>
      </c>
      <c r="N48" s="28" t="s">
        <v>19</v>
      </c>
      <c r="O48" s="31">
        <v>50000000</v>
      </c>
      <c r="P48" s="31" t="s">
        <v>21</v>
      </c>
      <c r="Q48" s="29"/>
      <c r="R48" s="29"/>
      <c r="S48" s="29"/>
      <c r="T48" s="42"/>
    </row>
    <row r="49" spans="1:20" s="40" customFormat="1" ht="15" hidden="1" customHeight="1">
      <c r="A49" s="23">
        <v>48</v>
      </c>
      <c r="B49" s="208">
        <v>9385</v>
      </c>
      <c r="C49" s="23" t="str">
        <f>IFERROR(VLOOKUP(B49,[7]DSML!E:J,6,0),"")</f>
        <v/>
      </c>
      <c r="D49" s="23" t="str">
        <f>IFERROR(VLOOKUP(B49,[7]DSML!E:G,3,0),"")</f>
        <v/>
      </c>
      <c r="E49" s="28" t="s">
        <v>1254</v>
      </c>
      <c r="F49" s="28" t="s">
        <v>1263</v>
      </c>
      <c r="G49" s="29">
        <v>10045643</v>
      </c>
      <c r="H49" s="29" t="s">
        <v>1126</v>
      </c>
      <c r="I49" s="29" t="s">
        <v>713</v>
      </c>
      <c r="J49" s="29" t="s">
        <v>1126</v>
      </c>
      <c r="K49" s="29">
        <v>1986</v>
      </c>
      <c r="L49" s="31">
        <v>22</v>
      </c>
      <c r="M49" s="31">
        <v>5</v>
      </c>
      <c r="N49" s="28" t="s">
        <v>20</v>
      </c>
      <c r="O49" s="31">
        <v>12000000</v>
      </c>
      <c r="P49" s="31" t="s">
        <v>21</v>
      </c>
      <c r="Q49" s="29" t="s">
        <v>1127</v>
      </c>
      <c r="R49" s="29"/>
      <c r="S49" s="29"/>
      <c r="T49" s="42"/>
    </row>
    <row r="50" spans="1:20" s="40" customFormat="1" ht="15" hidden="1" customHeight="1">
      <c r="A50" s="23">
        <v>49</v>
      </c>
      <c r="B50" s="208">
        <v>9385</v>
      </c>
      <c r="C50" s="23" t="str">
        <f>IFERROR(VLOOKUP(B50,[7]DSML!E:J,6,0),"")</f>
        <v/>
      </c>
      <c r="D50" s="23" t="str">
        <f>IFERROR(VLOOKUP(B50,[7]DSML!E:G,3,0),"")</f>
        <v/>
      </c>
      <c r="E50" s="28" t="s">
        <v>1254</v>
      </c>
      <c r="F50" s="28" t="s">
        <v>1263</v>
      </c>
      <c r="G50" s="29">
        <v>10172012</v>
      </c>
      <c r="H50" s="29" t="s">
        <v>1128</v>
      </c>
      <c r="I50" s="29" t="s">
        <v>713</v>
      </c>
      <c r="J50" s="29" t="s">
        <v>1129</v>
      </c>
      <c r="K50" s="29">
        <v>1985</v>
      </c>
      <c r="L50" s="31">
        <v>22</v>
      </c>
      <c r="M50" s="31">
        <v>5</v>
      </c>
      <c r="N50" s="28" t="s">
        <v>20</v>
      </c>
      <c r="O50" s="31">
        <v>15000000</v>
      </c>
      <c r="P50" s="31" t="s">
        <v>21</v>
      </c>
      <c r="Q50" s="29"/>
      <c r="R50" s="29"/>
      <c r="S50" s="29"/>
      <c r="T50" s="42"/>
    </row>
    <row r="51" spans="1:20" s="40" customFormat="1" ht="15" hidden="1" customHeight="1">
      <c r="A51" s="23">
        <v>50</v>
      </c>
      <c r="B51" s="208">
        <v>9385</v>
      </c>
      <c r="C51" s="23" t="str">
        <f>IFERROR(VLOOKUP(B51,[7]DSML!E:J,6,0),"")</f>
        <v/>
      </c>
      <c r="D51" s="23" t="str">
        <f>IFERROR(VLOOKUP(B51,[7]DSML!E:G,3,0),"")</f>
        <v/>
      </c>
      <c r="E51" s="28" t="s">
        <v>1254</v>
      </c>
      <c r="F51" s="28" t="s">
        <v>1263</v>
      </c>
      <c r="G51" s="29"/>
      <c r="H51" s="29" t="s">
        <v>1130</v>
      </c>
      <c r="I51" s="29" t="s">
        <v>710</v>
      </c>
      <c r="J51" s="29" t="s">
        <v>1131</v>
      </c>
      <c r="K51" s="29">
        <v>1992</v>
      </c>
      <c r="L51" s="31">
        <v>22</v>
      </c>
      <c r="M51" s="31">
        <v>5</v>
      </c>
      <c r="N51" s="28" t="s">
        <v>20</v>
      </c>
      <c r="O51" s="31">
        <v>15000000</v>
      </c>
      <c r="P51" s="31" t="s">
        <v>21</v>
      </c>
      <c r="Q51" s="29"/>
      <c r="R51" s="29"/>
      <c r="S51" s="29"/>
      <c r="T51" s="42"/>
    </row>
    <row r="52" spans="1:20" s="40" customFormat="1" ht="15" hidden="1" customHeight="1">
      <c r="A52" s="23">
        <v>51</v>
      </c>
      <c r="B52" s="208">
        <v>9379</v>
      </c>
      <c r="C52" s="23" t="str">
        <f>IFERROR(VLOOKUP(B52,[7]DSML!E:J,6,0),"")</f>
        <v/>
      </c>
      <c r="D52" s="23" t="str">
        <f>IFERROR(VLOOKUP(B52,[7]DSML!E:G,3,0),"")</f>
        <v/>
      </c>
      <c r="E52" s="28" t="s">
        <v>1254</v>
      </c>
      <c r="F52" s="28" t="s">
        <v>1260</v>
      </c>
      <c r="G52" s="29">
        <v>10211933</v>
      </c>
      <c r="H52" s="29" t="s">
        <v>935</v>
      </c>
      <c r="I52" s="29" t="s">
        <v>712</v>
      </c>
      <c r="J52" s="29" t="s">
        <v>1132</v>
      </c>
      <c r="K52" s="29">
        <v>1970</v>
      </c>
      <c r="L52" s="31">
        <v>22</v>
      </c>
      <c r="M52" s="31">
        <v>5</v>
      </c>
      <c r="N52" s="28" t="s">
        <v>17</v>
      </c>
      <c r="O52" s="31">
        <v>61000000</v>
      </c>
      <c r="P52" s="31" t="s">
        <v>734</v>
      </c>
      <c r="Q52" s="29"/>
      <c r="R52" s="29"/>
      <c r="S52" s="29"/>
      <c r="T52" s="42"/>
    </row>
    <row r="53" spans="1:20" s="40" customFormat="1" ht="15" hidden="1" customHeight="1">
      <c r="A53" s="23">
        <v>52</v>
      </c>
      <c r="B53" s="208">
        <v>9379</v>
      </c>
      <c r="C53" s="23" t="str">
        <f>IFERROR(VLOOKUP(B53,[7]DSML!E:J,6,0),"")</f>
        <v/>
      </c>
      <c r="D53" s="23" t="str">
        <f>IFERROR(VLOOKUP(B53,[7]DSML!E:G,3,0),"")</f>
        <v/>
      </c>
      <c r="E53" s="28" t="s">
        <v>1254</v>
      </c>
      <c r="F53" s="28" t="s">
        <v>1260</v>
      </c>
      <c r="G53" s="29">
        <v>11113808</v>
      </c>
      <c r="H53" s="29" t="s">
        <v>1005</v>
      </c>
      <c r="I53" s="29" t="s">
        <v>712</v>
      </c>
      <c r="J53" s="29" t="s">
        <v>1133</v>
      </c>
      <c r="K53" s="29">
        <v>1983</v>
      </c>
      <c r="L53" s="31">
        <v>22</v>
      </c>
      <c r="M53" s="31">
        <v>5</v>
      </c>
      <c r="N53" s="28" t="s">
        <v>17</v>
      </c>
      <c r="O53" s="31">
        <v>20000000</v>
      </c>
      <c r="P53" s="31" t="s">
        <v>21</v>
      </c>
      <c r="Q53" s="29"/>
      <c r="R53" s="29"/>
      <c r="S53" s="29"/>
      <c r="T53" s="42"/>
    </row>
    <row r="54" spans="1:20" s="40" customFormat="1" ht="15" hidden="1" customHeight="1">
      <c r="A54" s="23">
        <v>53</v>
      </c>
      <c r="B54" s="208">
        <v>9332</v>
      </c>
      <c r="C54" s="23" t="str">
        <f>IFERROR(VLOOKUP(B54,[7]DSML!E:J,6,0),"")</f>
        <v/>
      </c>
      <c r="D54" s="23" t="str">
        <f>IFERROR(VLOOKUP(B54,[7]DSML!E:G,3,0),"")</f>
        <v/>
      </c>
      <c r="E54" s="28" t="s">
        <v>1254</v>
      </c>
      <c r="F54" s="47" t="s">
        <v>1261</v>
      </c>
      <c r="G54" s="49" t="s">
        <v>1188</v>
      </c>
      <c r="H54" s="29" t="s">
        <v>1189</v>
      </c>
      <c r="I54" s="29" t="s">
        <v>712</v>
      </c>
      <c r="J54" s="29" t="s">
        <v>1190</v>
      </c>
      <c r="K54" s="29">
        <v>1977</v>
      </c>
      <c r="L54" s="31">
        <v>23</v>
      </c>
      <c r="M54" s="31">
        <v>5</v>
      </c>
      <c r="N54" s="28" t="s">
        <v>17</v>
      </c>
      <c r="O54" s="31">
        <v>10000000</v>
      </c>
      <c r="P54" s="31" t="s">
        <v>734</v>
      </c>
      <c r="Q54" s="29"/>
      <c r="R54" s="29"/>
      <c r="S54" s="29"/>
      <c r="T54" s="42"/>
    </row>
    <row r="55" spans="1:20" s="40" customFormat="1" ht="15" hidden="1" customHeight="1">
      <c r="A55" s="23">
        <v>54</v>
      </c>
      <c r="B55" s="208">
        <v>9385</v>
      </c>
      <c r="C55" s="23" t="str">
        <f>IFERROR(VLOOKUP(B55,[7]DSML!E:J,6,0),"")</f>
        <v/>
      </c>
      <c r="D55" s="23" t="str">
        <f>IFERROR(VLOOKUP(B55,[7]DSML!E:G,3,0),"")</f>
        <v/>
      </c>
      <c r="E55" s="28" t="s">
        <v>1254</v>
      </c>
      <c r="F55" s="28" t="s">
        <v>1263</v>
      </c>
      <c r="G55" s="29">
        <v>10217204</v>
      </c>
      <c r="H55" s="29" t="s">
        <v>1191</v>
      </c>
      <c r="I55" s="29" t="s">
        <v>709</v>
      </c>
      <c r="J55" s="29" t="s">
        <v>1192</v>
      </c>
      <c r="K55" s="29">
        <v>1973</v>
      </c>
      <c r="L55" s="31">
        <v>23</v>
      </c>
      <c r="M55" s="31">
        <v>5</v>
      </c>
      <c r="N55" s="28" t="s">
        <v>16</v>
      </c>
      <c r="O55" s="31">
        <v>10000000</v>
      </c>
      <c r="P55" s="31" t="s">
        <v>21</v>
      </c>
      <c r="Q55" s="29"/>
      <c r="R55" s="29"/>
      <c r="S55" s="29"/>
      <c r="T55" s="42"/>
    </row>
    <row r="56" spans="1:20" s="40" customFormat="1" ht="15" hidden="1" customHeight="1">
      <c r="A56" s="23">
        <v>55</v>
      </c>
      <c r="B56" s="208">
        <v>9385</v>
      </c>
      <c r="C56" s="23" t="str">
        <f>IFERROR(VLOOKUP(B56,[7]DSML!E:J,6,0),"")</f>
        <v/>
      </c>
      <c r="D56" s="23" t="str">
        <f>IFERROR(VLOOKUP(B56,[7]DSML!E:G,3,0),"")</f>
        <v/>
      </c>
      <c r="E56" s="28" t="s">
        <v>1254</v>
      </c>
      <c r="F56" s="28" t="s">
        <v>1263</v>
      </c>
      <c r="G56" s="29">
        <v>10164718</v>
      </c>
      <c r="H56" s="29" t="s">
        <v>1193</v>
      </c>
      <c r="I56" s="29" t="s">
        <v>709</v>
      </c>
      <c r="J56" s="29" t="s">
        <v>1194</v>
      </c>
      <c r="K56" s="29">
        <v>1986</v>
      </c>
      <c r="L56" s="31">
        <v>23</v>
      </c>
      <c r="M56" s="31">
        <v>5</v>
      </c>
      <c r="N56" s="28" t="s">
        <v>19</v>
      </c>
      <c r="O56" s="31">
        <v>12000000</v>
      </c>
      <c r="P56" s="31" t="s">
        <v>21</v>
      </c>
      <c r="Q56" s="29"/>
      <c r="R56" s="29"/>
      <c r="S56" s="29"/>
      <c r="T56" s="42"/>
    </row>
    <row r="57" spans="1:20" s="40" customFormat="1" ht="15" hidden="1" customHeight="1">
      <c r="A57" s="23">
        <v>56</v>
      </c>
      <c r="B57" s="208">
        <v>9600</v>
      </c>
      <c r="C57" s="23" t="str">
        <f>IFERROR(VLOOKUP(B57,[7]DSML!E:J,6,0),"")</f>
        <v/>
      </c>
      <c r="D57" s="23" t="str">
        <f>IFERROR(VLOOKUP(B57,[7]DSML!E:G,3,0),"")</f>
        <v/>
      </c>
      <c r="E57" s="28" t="s">
        <v>1254</v>
      </c>
      <c r="F57" s="28" t="s">
        <v>1258</v>
      </c>
      <c r="G57" s="29">
        <v>11323553</v>
      </c>
      <c r="H57" s="29" t="s">
        <v>885</v>
      </c>
      <c r="I57" s="29" t="s">
        <v>711</v>
      </c>
      <c r="J57" s="29" t="s">
        <v>912</v>
      </c>
      <c r="K57" s="29">
        <v>1997</v>
      </c>
      <c r="L57" s="31">
        <v>23</v>
      </c>
      <c r="M57" s="31">
        <v>5</v>
      </c>
      <c r="N57" s="28" t="s">
        <v>20</v>
      </c>
      <c r="O57" s="31">
        <v>12000000</v>
      </c>
      <c r="P57" s="31" t="s">
        <v>21</v>
      </c>
      <c r="Q57" s="29"/>
      <c r="R57" s="29"/>
      <c r="S57" s="29"/>
      <c r="T57" s="42"/>
    </row>
    <row r="58" spans="1:20" s="40" customFormat="1" ht="15" hidden="1" customHeight="1">
      <c r="A58" s="23">
        <v>57</v>
      </c>
      <c r="B58" s="208">
        <v>9379</v>
      </c>
      <c r="C58" s="23" t="str">
        <f>IFERROR(VLOOKUP(B58,[7]DSML!E:J,6,0),"")</f>
        <v/>
      </c>
      <c r="D58" s="23" t="str">
        <f>IFERROR(VLOOKUP(B58,[7]DSML!E:G,3,0),"")</f>
        <v/>
      </c>
      <c r="E58" s="28" t="s">
        <v>1254</v>
      </c>
      <c r="F58" s="28" t="s">
        <v>1260</v>
      </c>
      <c r="G58" s="29">
        <v>10237657</v>
      </c>
      <c r="H58" s="29" t="s">
        <v>1195</v>
      </c>
      <c r="I58" s="29" t="s">
        <v>710</v>
      </c>
      <c r="J58" s="29" t="s">
        <v>1196</v>
      </c>
      <c r="K58" s="29">
        <v>1990</v>
      </c>
      <c r="L58" s="31">
        <v>23</v>
      </c>
      <c r="M58" s="31">
        <v>5</v>
      </c>
      <c r="N58" s="28" t="s">
        <v>20</v>
      </c>
      <c r="O58" s="31">
        <v>15000000</v>
      </c>
      <c r="P58" s="31" t="s">
        <v>21</v>
      </c>
      <c r="Q58" s="29" t="s">
        <v>1197</v>
      </c>
      <c r="R58" s="29"/>
      <c r="S58" s="29"/>
      <c r="T58" s="42"/>
    </row>
    <row r="59" spans="1:20" s="40" customFormat="1" ht="15" hidden="1" customHeight="1">
      <c r="A59" s="23">
        <v>58</v>
      </c>
      <c r="B59" s="208">
        <v>9332</v>
      </c>
      <c r="C59" s="23" t="str">
        <f>IFERROR(VLOOKUP(B59,[7]DSML!E:J,6,0),"")</f>
        <v/>
      </c>
      <c r="D59" s="23" t="str">
        <f>IFERROR(VLOOKUP(B59,[7]DSML!E:G,3,0),"")</f>
        <v/>
      </c>
      <c r="E59" s="28" t="s">
        <v>1254</v>
      </c>
      <c r="F59" s="47" t="s">
        <v>1261</v>
      </c>
      <c r="G59" s="29">
        <v>10237657</v>
      </c>
      <c r="H59" s="29" t="s">
        <v>763</v>
      </c>
      <c r="I59" s="29" t="s">
        <v>716</v>
      </c>
      <c r="J59" s="29" t="s">
        <v>1229</v>
      </c>
      <c r="K59" s="29">
        <v>1965</v>
      </c>
      <c r="L59" s="31">
        <v>24</v>
      </c>
      <c r="M59" s="31">
        <v>5</v>
      </c>
      <c r="N59" s="28" t="s">
        <v>17</v>
      </c>
      <c r="O59" s="31">
        <v>35000000</v>
      </c>
      <c r="P59" s="31" t="s">
        <v>21</v>
      </c>
      <c r="Q59" s="29" t="s">
        <v>1404</v>
      </c>
      <c r="R59" s="29"/>
      <c r="S59" s="29"/>
      <c r="T59" s="42"/>
    </row>
    <row r="60" spans="1:20" s="40" customFormat="1" ht="15" hidden="1" customHeight="1">
      <c r="A60" s="23">
        <v>59</v>
      </c>
      <c r="B60" s="208">
        <v>9600</v>
      </c>
      <c r="C60" s="23" t="str">
        <f>IFERROR(VLOOKUP(B60,[7]DSML!E:J,6,0),"")</f>
        <v/>
      </c>
      <c r="D60" s="23" t="str">
        <f>IFERROR(VLOOKUP(B60,[7]DSML!E:G,3,0),"")</f>
        <v/>
      </c>
      <c r="E60" s="28" t="s">
        <v>1254</v>
      </c>
      <c r="F60" s="28" t="s">
        <v>1258</v>
      </c>
      <c r="G60" s="29"/>
      <c r="H60" s="29" t="s">
        <v>885</v>
      </c>
      <c r="I60" s="29" t="s">
        <v>711</v>
      </c>
      <c r="J60" s="29" t="s">
        <v>1230</v>
      </c>
      <c r="K60" s="29">
        <v>1988</v>
      </c>
      <c r="L60" s="31">
        <v>24</v>
      </c>
      <c r="M60" s="31">
        <v>5</v>
      </c>
      <c r="N60" s="28" t="s">
        <v>20</v>
      </c>
      <c r="O60" s="31" t="s">
        <v>1405</v>
      </c>
      <c r="P60" s="31" t="s">
        <v>734</v>
      </c>
      <c r="Q60" s="29"/>
      <c r="R60" s="29"/>
      <c r="S60" s="29"/>
      <c r="T60" s="42"/>
    </row>
    <row r="61" spans="1:20" s="40" customFormat="1" ht="15" hidden="1" customHeight="1">
      <c r="A61" s="23">
        <v>60</v>
      </c>
      <c r="B61" s="208">
        <v>9385</v>
      </c>
      <c r="C61" s="23" t="str">
        <f>IFERROR(VLOOKUP(B61,[7]DSML!E:J,6,0),"")</f>
        <v/>
      </c>
      <c r="D61" s="23" t="str">
        <f>IFERROR(VLOOKUP(B61,[7]DSML!E:G,3,0),"")</f>
        <v/>
      </c>
      <c r="E61" s="28" t="s">
        <v>1254</v>
      </c>
      <c r="F61" s="28" t="s">
        <v>1255</v>
      </c>
      <c r="G61" s="29">
        <v>10799498</v>
      </c>
      <c r="H61" s="29" t="s">
        <v>1256</v>
      </c>
      <c r="I61" s="29" t="s">
        <v>712</v>
      </c>
      <c r="J61" s="29" t="s">
        <v>1257</v>
      </c>
      <c r="K61" s="29">
        <v>1990</v>
      </c>
      <c r="L61" s="31">
        <v>25</v>
      </c>
      <c r="M61" s="31">
        <v>5</v>
      </c>
      <c r="N61" s="28" t="s">
        <v>20</v>
      </c>
      <c r="O61" s="31">
        <v>15000000</v>
      </c>
      <c r="P61" s="31" t="s">
        <v>21</v>
      </c>
      <c r="Q61" s="29" t="s">
        <v>1406</v>
      </c>
      <c r="R61" s="29"/>
      <c r="S61" s="29"/>
      <c r="T61" s="42"/>
    </row>
    <row r="62" spans="1:20" s="40" customFormat="1" ht="15" hidden="1" customHeight="1">
      <c r="A62" s="23">
        <v>61</v>
      </c>
      <c r="B62" s="208">
        <v>9343</v>
      </c>
      <c r="C62" s="23" t="str">
        <f>IFERROR(VLOOKUP(B62,[7]DSML!E:J,6,0),"")</f>
        <v/>
      </c>
      <c r="D62" s="23" t="str">
        <f>IFERROR(VLOOKUP(B62,[7]DSML!E:G,3,0),"")</f>
        <v/>
      </c>
      <c r="E62" s="28" t="s">
        <v>1254</v>
      </c>
      <c r="F62" s="28" t="s">
        <v>1261</v>
      </c>
      <c r="G62" s="29">
        <v>10799498</v>
      </c>
      <c r="H62" s="29" t="s">
        <v>1362</v>
      </c>
      <c r="I62" s="29" t="s">
        <v>709</v>
      </c>
      <c r="J62" s="29" t="s">
        <v>1363</v>
      </c>
      <c r="K62" s="29">
        <v>1992</v>
      </c>
      <c r="L62" s="31">
        <v>26</v>
      </c>
      <c r="M62" s="31">
        <v>5</v>
      </c>
      <c r="N62" s="28" t="s">
        <v>20</v>
      </c>
      <c r="O62" s="31">
        <v>15000000</v>
      </c>
      <c r="P62" s="31" t="s">
        <v>21</v>
      </c>
      <c r="Q62" s="29"/>
      <c r="R62" s="29"/>
      <c r="S62" s="29"/>
      <c r="T62" s="42"/>
    </row>
    <row r="63" spans="1:20" s="40" customFormat="1" ht="15" hidden="1" customHeight="1">
      <c r="A63" s="23">
        <v>62</v>
      </c>
      <c r="B63" s="208">
        <v>9386</v>
      </c>
      <c r="C63" s="23" t="str">
        <f>IFERROR(VLOOKUP(B63,[7]DSML!E:J,6,0),"")</f>
        <v/>
      </c>
      <c r="D63" s="23" t="str">
        <f>IFERROR(VLOOKUP(B63,[7]DSML!E:G,3,0),"")</f>
        <v/>
      </c>
      <c r="E63" s="28" t="s">
        <v>1254</v>
      </c>
      <c r="F63" s="28" t="s">
        <v>1261</v>
      </c>
      <c r="G63" s="29">
        <v>10799498</v>
      </c>
      <c r="H63" s="29" t="s">
        <v>1364</v>
      </c>
      <c r="I63" s="29" t="s">
        <v>709</v>
      </c>
      <c r="J63" s="29" t="s">
        <v>1365</v>
      </c>
      <c r="K63" s="29">
        <v>1984</v>
      </c>
      <c r="L63" s="31">
        <v>26</v>
      </c>
      <c r="M63" s="31">
        <v>5</v>
      </c>
      <c r="N63" s="28" t="s">
        <v>17</v>
      </c>
      <c r="O63" s="31">
        <v>20000000</v>
      </c>
      <c r="P63" s="31" t="s">
        <v>21</v>
      </c>
      <c r="Q63" s="29"/>
      <c r="R63" s="29"/>
      <c r="S63" s="29"/>
      <c r="T63" s="42"/>
    </row>
    <row r="64" spans="1:20" s="40" customFormat="1" ht="15" hidden="1" customHeight="1">
      <c r="A64" s="23">
        <v>63</v>
      </c>
      <c r="B64" s="208">
        <v>9332</v>
      </c>
      <c r="C64" s="23" t="str">
        <f>IFERROR(VLOOKUP(B64,[7]DSML!E:J,6,0),"")</f>
        <v/>
      </c>
      <c r="D64" s="23" t="str">
        <f>IFERROR(VLOOKUP(B64,[7]DSML!E:G,3,0),"")</f>
        <v/>
      </c>
      <c r="E64" s="28" t="s">
        <v>1254</v>
      </c>
      <c r="F64" s="28" t="s">
        <v>1261</v>
      </c>
      <c r="G64" s="29">
        <v>10799498</v>
      </c>
      <c r="H64" s="29" t="s">
        <v>1366</v>
      </c>
      <c r="I64" s="29" t="s">
        <v>712</v>
      </c>
      <c r="J64" s="29" t="s">
        <v>1367</v>
      </c>
      <c r="K64" s="29">
        <v>1969</v>
      </c>
      <c r="L64" s="31">
        <v>26</v>
      </c>
      <c r="M64" s="31">
        <v>5</v>
      </c>
      <c r="N64" s="28" t="s">
        <v>17</v>
      </c>
      <c r="O64" s="31">
        <v>25000000</v>
      </c>
      <c r="P64" s="31" t="s">
        <v>21</v>
      </c>
      <c r="Q64" s="29"/>
      <c r="R64" s="29"/>
      <c r="S64" s="29"/>
      <c r="T64" s="42"/>
    </row>
    <row r="65" spans="1:20" s="40" customFormat="1" ht="15" hidden="1" customHeight="1">
      <c r="A65" s="23">
        <v>64</v>
      </c>
      <c r="B65" s="208">
        <v>9332</v>
      </c>
      <c r="C65" s="23" t="str">
        <f>IFERROR(VLOOKUP(B65,[7]DSML!E:J,6,0),"")</f>
        <v/>
      </c>
      <c r="D65" s="23" t="str">
        <f>IFERROR(VLOOKUP(B65,[7]DSML!E:G,3,0),"")</f>
        <v/>
      </c>
      <c r="E65" s="28" t="s">
        <v>1254</v>
      </c>
      <c r="F65" s="28" t="s">
        <v>1261</v>
      </c>
      <c r="G65" s="29"/>
      <c r="H65" s="29" t="s">
        <v>1368</v>
      </c>
      <c r="I65" s="29"/>
      <c r="J65" s="29" t="s">
        <v>1369</v>
      </c>
      <c r="K65" s="29">
        <v>1982</v>
      </c>
      <c r="L65" s="31">
        <v>26</v>
      </c>
      <c r="M65" s="31">
        <v>5</v>
      </c>
      <c r="N65" s="28" t="s">
        <v>17</v>
      </c>
      <c r="O65" s="31">
        <v>30000000</v>
      </c>
      <c r="P65" s="31" t="s">
        <v>734</v>
      </c>
      <c r="Q65" s="29"/>
      <c r="R65" s="29"/>
      <c r="S65" s="29"/>
      <c r="T65" s="42"/>
    </row>
    <row r="66" spans="1:20" s="40" customFormat="1" ht="15" hidden="1" customHeight="1">
      <c r="A66" s="23">
        <v>65</v>
      </c>
      <c r="B66" s="208">
        <v>9379</v>
      </c>
      <c r="C66" s="23" t="str">
        <f>IFERROR(VLOOKUP(B66,[7]DSML!E:J,6,0),"")</f>
        <v/>
      </c>
      <c r="D66" s="23" t="str">
        <f>IFERROR(VLOOKUP(B66,[7]DSML!E:G,3,0),"")</f>
        <v/>
      </c>
      <c r="E66" s="28" t="s">
        <v>1254</v>
      </c>
      <c r="F66" s="28" t="s">
        <v>1370</v>
      </c>
      <c r="G66" s="29">
        <v>10266160</v>
      </c>
      <c r="H66" s="29" t="s">
        <v>1371</v>
      </c>
      <c r="I66" s="29" t="s">
        <v>712</v>
      </c>
      <c r="J66" s="29" t="s">
        <v>1372</v>
      </c>
      <c r="K66" s="29">
        <v>1981</v>
      </c>
      <c r="L66" s="31">
        <v>26</v>
      </c>
      <c r="M66" s="31">
        <v>5</v>
      </c>
      <c r="N66" s="28" t="s">
        <v>17</v>
      </c>
      <c r="O66" s="31" t="s">
        <v>1373</v>
      </c>
      <c r="P66" s="31" t="s">
        <v>21</v>
      </c>
      <c r="Q66" s="29" t="s">
        <v>1374</v>
      </c>
      <c r="R66" s="29"/>
      <c r="S66" s="29"/>
      <c r="T66" s="42"/>
    </row>
    <row r="67" spans="1:20" s="40" customFormat="1" ht="15" hidden="1" customHeight="1">
      <c r="A67" s="23">
        <v>66</v>
      </c>
      <c r="B67" s="208">
        <v>9379</v>
      </c>
      <c r="C67" s="23" t="str">
        <f>IFERROR(VLOOKUP(B67,[7]DSML!E:J,6,0),"")</f>
        <v/>
      </c>
      <c r="D67" s="23" t="str">
        <f>IFERROR(VLOOKUP(B67,[7]DSML!E:G,3,0),"")</f>
        <v/>
      </c>
      <c r="E67" s="28" t="s">
        <v>1254</v>
      </c>
      <c r="F67" s="28" t="s">
        <v>1370</v>
      </c>
      <c r="G67" s="29">
        <v>10237657</v>
      </c>
      <c r="H67" s="29" t="s">
        <v>1375</v>
      </c>
      <c r="I67" s="29" t="s">
        <v>710</v>
      </c>
      <c r="J67" s="29" t="s">
        <v>1376</v>
      </c>
      <c r="K67" s="29">
        <v>1983</v>
      </c>
      <c r="L67" s="31">
        <v>26</v>
      </c>
      <c r="M67" s="31">
        <v>5</v>
      </c>
      <c r="N67" s="28" t="s">
        <v>19</v>
      </c>
      <c r="O67" s="31" t="s">
        <v>1283</v>
      </c>
      <c r="P67" s="31" t="s">
        <v>734</v>
      </c>
      <c r="Q67" s="29"/>
      <c r="R67" s="29"/>
      <c r="S67" s="29"/>
      <c r="T67" s="42"/>
    </row>
    <row r="68" spans="1:20" s="40" customFormat="1" ht="15" hidden="1" customHeight="1">
      <c r="A68" s="23">
        <v>67</v>
      </c>
      <c r="B68" s="208">
        <v>9379</v>
      </c>
      <c r="C68" s="23" t="str">
        <f>IFERROR(VLOOKUP(B68,[7]DSML!E:J,6,0),"")</f>
        <v/>
      </c>
      <c r="D68" s="23" t="str">
        <f>IFERROR(VLOOKUP(B68,[7]DSML!E:G,3,0),"")</f>
        <v/>
      </c>
      <c r="E68" s="28" t="s">
        <v>1254</v>
      </c>
      <c r="F68" s="28" t="s">
        <v>1370</v>
      </c>
      <c r="G68" s="29">
        <v>10211933</v>
      </c>
      <c r="H68" s="29" t="s">
        <v>1377</v>
      </c>
      <c r="I68" s="29" t="s">
        <v>712</v>
      </c>
      <c r="J68" s="29" t="s">
        <v>1378</v>
      </c>
      <c r="K68" s="29">
        <v>1964</v>
      </c>
      <c r="L68" s="31">
        <v>26</v>
      </c>
      <c r="M68" s="31">
        <v>5</v>
      </c>
      <c r="N68" s="28" t="s">
        <v>17</v>
      </c>
      <c r="O68" s="31">
        <v>25000000</v>
      </c>
      <c r="P68" s="31" t="s">
        <v>21</v>
      </c>
      <c r="Q68" s="29" t="s">
        <v>1379</v>
      </c>
      <c r="R68" s="29"/>
      <c r="S68" s="29"/>
      <c r="T68" s="42"/>
    </row>
    <row r="69" spans="1:20" s="40" customFormat="1" ht="15" hidden="1" customHeight="1">
      <c r="A69" s="23">
        <v>68</v>
      </c>
      <c r="B69" s="208">
        <v>9379</v>
      </c>
      <c r="C69" s="23" t="str">
        <f>IFERROR(VLOOKUP(B69,[7]DSML!E:J,6,0),"")</f>
        <v/>
      </c>
      <c r="D69" s="23" t="str">
        <f>IFERROR(VLOOKUP(B69,[7]DSML!E:G,3,0),"")</f>
        <v/>
      </c>
      <c r="E69" s="28" t="s">
        <v>1254</v>
      </c>
      <c r="F69" s="28" t="s">
        <v>1370</v>
      </c>
      <c r="G69" s="29">
        <v>11106713</v>
      </c>
      <c r="H69" s="29" t="s">
        <v>1380</v>
      </c>
      <c r="I69" s="29" t="s">
        <v>712</v>
      </c>
      <c r="J69" s="29" t="s">
        <v>1381</v>
      </c>
      <c r="K69" s="29">
        <v>1958</v>
      </c>
      <c r="L69" s="31">
        <v>26</v>
      </c>
      <c r="M69" s="31">
        <v>5</v>
      </c>
      <c r="N69" s="28" t="s">
        <v>17</v>
      </c>
      <c r="O69" s="31" t="s">
        <v>1278</v>
      </c>
      <c r="P69" s="31" t="s">
        <v>21</v>
      </c>
      <c r="Q69" s="29"/>
      <c r="R69" s="29"/>
      <c r="S69" s="29"/>
      <c r="T69" s="42"/>
    </row>
    <row r="70" spans="1:20" s="40" customFormat="1" ht="15" hidden="1" customHeight="1">
      <c r="A70" s="23">
        <v>69</v>
      </c>
      <c r="B70" s="208">
        <v>9386</v>
      </c>
      <c r="C70" s="23" t="str">
        <f>IFERROR(VLOOKUP(B70,[7]DSML!E:J,6,0),"")</f>
        <v/>
      </c>
      <c r="D70" s="23" t="str">
        <f>IFERROR(VLOOKUP(B70,[7]DSML!E:G,3,0),"")</f>
        <v/>
      </c>
      <c r="E70" s="28" t="s">
        <v>1254</v>
      </c>
      <c r="F70" s="28" t="s">
        <v>1391</v>
      </c>
      <c r="G70" s="29">
        <v>1156862</v>
      </c>
      <c r="H70" s="29" t="s">
        <v>1392</v>
      </c>
      <c r="I70" s="29" t="s">
        <v>710</v>
      </c>
      <c r="J70" s="29" t="s">
        <v>1392</v>
      </c>
      <c r="K70" s="29">
        <v>1999</v>
      </c>
      <c r="L70" s="31">
        <v>29</v>
      </c>
      <c r="M70" s="31">
        <v>5</v>
      </c>
      <c r="N70" s="28" t="s">
        <v>17</v>
      </c>
      <c r="O70" s="31">
        <v>50000000</v>
      </c>
      <c r="P70" s="31" t="s">
        <v>734</v>
      </c>
      <c r="Q70" s="29"/>
      <c r="R70" s="29"/>
      <c r="S70" s="29"/>
      <c r="T70" s="42"/>
    </row>
    <row r="71" spans="1:20" s="40" customFormat="1" ht="15" hidden="1" customHeight="1">
      <c r="A71" s="23">
        <v>70</v>
      </c>
      <c r="B71" s="208">
        <v>9379</v>
      </c>
      <c r="C71" s="23" t="str">
        <f>IFERROR(VLOOKUP(B71,[7]DSML!E:J,6,0),"")</f>
        <v/>
      </c>
      <c r="D71" s="23" t="str">
        <f>IFERROR(VLOOKUP(B71,[7]DSML!E:G,3,0),"")</f>
        <v/>
      </c>
      <c r="E71" s="28" t="s">
        <v>1254</v>
      </c>
      <c r="F71" s="28" t="s">
        <v>1407</v>
      </c>
      <c r="G71" s="29">
        <v>1156832</v>
      </c>
      <c r="H71" s="29" t="s">
        <v>1408</v>
      </c>
      <c r="I71" s="29" t="s">
        <v>710</v>
      </c>
      <c r="J71" s="29" t="s">
        <v>1047</v>
      </c>
      <c r="K71" s="29">
        <v>1996</v>
      </c>
      <c r="L71" s="31">
        <v>30</v>
      </c>
      <c r="M71" s="31">
        <v>5</v>
      </c>
      <c r="N71" s="28" t="s">
        <v>17</v>
      </c>
      <c r="O71" s="31">
        <v>25000000</v>
      </c>
      <c r="P71" s="31" t="s">
        <v>21</v>
      </c>
      <c r="Q71" s="29"/>
      <c r="R71" s="29"/>
      <c r="S71" s="29"/>
      <c r="T71" s="42"/>
    </row>
    <row r="72" spans="1:20" s="40" customFormat="1" ht="15" hidden="1" customHeight="1">
      <c r="A72" s="23">
        <v>71</v>
      </c>
      <c r="B72" s="209">
        <v>9352</v>
      </c>
      <c r="C72" s="23" t="str">
        <f>IFERROR(VLOOKUP(B72,[7]DSML!E:J,6,0),"")</f>
        <v/>
      </c>
      <c r="D72" s="23" t="str">
        <f>IFERROR(VLOOKUP(B72,[7]DSML!E:G,3,0),"")</f>
        <v/>
      </c>
      <c r="E72" s="50" t="s">
        <v>1124</v>
      </c>
      <c r="F72" s="50" t="s">
        <v>1269</v>
      </c>
      <c r="G72" s="51">
        <v>10718413</v>
      </c>
      <c r="H72" s="51" t="s">
        <v>1007</v>
      </c>
      <c r="I72" s="50" t="s">
        <v>709</v>
      </c>
      <c r="J72" s="51" t="s">
        <v>1009</v>
      </c>
      <c r="K72" s="52">
        <v>27619</v>
      </c>
      <c r="L72" s="53">
        <v>3</v>
      </c>
      <c r="M72" s="53">
        <v>4</v>
      </c>
      <c r="N72" s="50" t="s">
        <v>16</v>
      </c>
      <c r="O72" s="53" t="s">
        <v>1271</v>
      </c>
      <c r="P72" s="53" t="s">
        <v>22</v>
      </c>
      <c r="Q72" s="51" t="s">
        <v>1010</v>
      </c>
      <c r="R72" s="51" t="s">
        <v>1011</v>
      </c>
      <c r="S72" s="51"/>
      <c r="T72" s="51" t="s">
        <v>1012</v>
      </c>
    </row>
    <row r="73" spans="1:20" s="40" customFormat="1" ht="15" hidden="1" customHeight="1">
      <c r="A73" s="23">
        <v>72</v>
      </c>
      <c r="B73" s="209">
        <v>9352</v>
      </c>
      <c r="C73" s="23" t="str">
        <f>IFERROR(VLOOKUP(B73,[7]DSML!E:J,6,0),"")</f>
        <v/>
      </c>
      <c r="D73" s="23" t="str">
        <f>IFERROR(VLOOKUP(B73,[7]DSML!E:G,3,0),"")</f>
        <v/>
      </c>
      <c r="E73" s="50" t="s">
        <v>1124</v>
      </c>
      <c r="F73" s="50" t="s">
        <v>1269</v>
      </c>
      <c r="G73" s="51">
        <v>10712160</v>
      </c>
      <c r="H73" s="51" t="s">
        <v>917</v>
      </c>
      <c r="I73" s="50" t="s">
        <v>709</v>
      </c>
      <c r="J73" s="51" t="s">
        <v>1013</v>
      </c>
      <c r="K73" s="52">
        <v>33885</v>
      </c>
      <c r="L73" s="53">
        <v>18</v>
      </c>
      <c r="M73" s="53">
        <v>4</v>
      </c>
      <c r="N73" s="50" t="s">
        <v>16</v>
      </c>
      <c r="O73" s="53">
        <v>25000000</v>
      </c>
      <c r="P73" s="54" t="s">
        <v>734</v>
      </c>
      <c r="Q73" s="51" t="s">
        <v>1014</v>
      </c>
      <c r="R73" s="51" t="s">
        <v>1015</v>
      </c>
      <c r="S73" s="51"/>
      <c r="T73" s="52"/>
    </row>
    <row r="74" spans="1:20" s="40" customFormat="1" ht="15" hidden="1" customHeight="1">
      <c r="A74" s="23">
        <v>73</v>
      </c>
      <c r="B74" s="209">
        <v>9352</v>
      </c>
      <c r="C74" s="23" t="str">
        <f>IFERROR(VLOOKUP(B74,[7]DSML!E:J,6,0),"")</f>
        <v/>
      </c>
      <c r="D74" s="23" t="str">
        <f>IFERROR(VLOOKUP(B74,[7]DSML!E:G,3,0),"")</f>
        <v/>
      </c>
      <c r="E74" s="50" t="s">
        <v>1124</v>
      </c>
      <c r="F74" s="50" t="s">
        <v>1269</v>
      </c>
      <c r="G74" s="51">
        <v>10712160</v>
      </c>
      <c r="H74" s="51" t="s">
        <v>1008</v>
      </c>
      <c r="I74" s="50" t="s">
        <v>709</v>
      </c>
      <c r="J74" s="51" t="s">
        <v>1016</v>
      </c>
      <c r="K74" s="51" t="s">
        <v>1017</v>
      </c>
      <c r="L74" s="53">
        <v>3</v>
      </c>
      <c r="M74" s="53">
        <v>4</v>
      </c>
      <c r="N74" s="50" t="s">
        <v>16</v>
      </c>
      <c r="O74" s="53" t="s">
        <v>1270</v>
      </c>
      <c r="P74" s="31" t="s">
        <v>21</v>
      </c>
      <c r="Q74" s="51" t="s">
        <v>1010</v>
      </c>
      <c r="R74" s="51" t="s">
        <v>1018</v>
      </c>
      <c r="S74" s="51"/>
      <c r="T74" s="51" t="s">
        <v>1012</v>
      </c>
    </row>
    <row r="75" spans="1:20" s="40" customFormat="1" ht="15" hidden="1" customHeight="1">
      <c r="A75" s="23">
        <v>74</v>
      </c>
      <c r="B75" s="209">
        <v>9352</v>
      </c>
      <c r="C75" s="23" t="str">
        <f>IFERROR(VLOOKUP(B75,[7]DSML!E:J,6,0),"")</f>
        <v/>
      </c>
      <c r="D75" s="23" t="str">
        <f>IFERROR(VLOOKUP(B75,[7]DSML!E:G,3,0),"")</f>
        <v/>
      </c>
      <c r="E75" s="50" t="s">
        <v>1124</v>
      </c>
      <c r="F75" s="50" t="s">
        <v>1269</v>
      </c>
      <c r="G75" s="51">
        <v>10712160</v>
      </c>
      <c r="H75" s="51" t="s">
        <v>1008</v>
      </c>
      <c r="I75" s="50" t="s">
        <v>709</v>
      </c>
      <c r="J75" s="51" t="s">
        <v>1019</v>
      </c>
      <c r="K75" s="51" t="s">
        <v>1020</v>
      </c>
      <c r="L75" s="53">
        <v>3</v>
      </c>
      <c r="M75" s="53">
        <v>4</v>
      </c>
      <c r="N75" s="50" t="s">
        <v>16</v>
      </c>
      <c r="O75" s="53" t="s">
        <v>1270</v>
      </c>
      <c r="P75" s="31" t="s">
        <v>21</v>
      </c>
      <c r="Q75" s="51" t="s">
        <v>1010</v>
      </c>
      <c r="R75" s="51" t="s">
        <v>1018</v>
      </c>
      <c r="S75" s="51"/>
      <c r="T75" s="51" t="s">
        <v>1012</v>
      </c>
    </row>
    <row r="76" spans="1:20" s="40" customFormat="1" ht="15" hidden="1" customHeight="1">
      <c r="A76" s="23">
        <v>75</v>
      </c>
      <c r="B76" s="209">
        <v>9352</v>
      </c>
      <c r="C76" s="23" t="str">
        <f>IFERROR(VLOOKUP(B76,[7]DSML!E:J,6,0),"")</f>
        <v/>
      </c>
      <c r="D76" s="23" t="str">
        <f>IFERROR(VLOOKUP(B76,[7]DSML!E:G,3,0),"")</f>
        <v/>
      </c>
      <c r="E76" s="50" t="s">
        <v>1124</v>
      </c>
      <c r="F76" s="50" t="s">
        <v>1269</v>
      </c>
      <c r="G76" s="51">
        <v>10712160</v>
      </c>
      <c r="H76" s="51" t="s">
        <v>1008</v>
      </c>
      <c r="I76" s="50" t="s">
        <v>709</v>
      </c>
      <c r="J76" s="51" t="s">
        <v>1021</v>
      </c>
      <c r="K76" s="51" t="s">
        <v>1022</v>
      </c>
      <c r="L76" s="53">
        <v>3</v>
      </c>
      <c r="M76" s="53">
        <v>4</v>
      </c>
      <c r="N76" s="50" t="s">
        <v>20</v>
      </c>
      <c r="O76" s="53" t="s">
        <v>1270</v>
      </c>
      <c r="P76" s="31" t="s">
        <v>21</v>
      </c>
      <c r="Q76" s="51" t="s">
        <v>1023</v>
      </c>
      <c r="R76" s="51"/>
      <c r="S76" s="51"/>
      <c r="T76" s="52"/>
    </row>
    <row r="77" spans="1:20" s="40" customFormat="1" ht="15" hidden="1" customHeight="1">
      <c r="A77" s="23">
        <v>76</v>
      </c>
      <c r="B77" s="209">
        <v>9352</v>
      </c>
      <c r="C77" s="23" t="str">
        <f>IFERROR(VLOOKUP(B77,[7]DSML!E:J,6,0),"")</f>
        <v/>
      </c>
      <c r="D77" s="23" t="str">
        <f>IFERROR(VLOOKUP(B77,[7]DSML!E:G,3,0),"")</f>
        <v/>
      </c>
      <c r="E77" s="50" t="s">
        <v>1124</v>
      </c>
      <c r="F77" s="50" t="s">
        <v>1269</v>
      </c>
      <c r="G77" s="51">
        <v>10712160</v>
      </c>
      <c r="H77" s="51" t="s">
        <v>1008</v>
      </c>
      <c r="I77" s="50" t="s">
        <v>709</v>
      </c>
      <c r="J77" s="51" t="s">
        <v>1024</v>
      </c>
      <c r="K77" s="52">
        <v>20952</v>
      </c>
      <c r="L77" s="53">
        <v>3</v>
      </c>
      <c r="M77" s="53">
        <v>4</v>
      </c>
      <c r="N77" s="50" t="s">
        <v>20</v>
      </c>
      <c r="O77" s="53" t="s">
        <v>1270</v>
      </c>
      <c r="P77" s="31" t="s">
        <v>21</v>
      </c>
      <c r="Q77" s="51" t="s">
        <v>1025</v>
      </c>
      <c r="R77" s="51"/>
      <c r="S77" s="51"/>
      <c r="T77" s="52"/>
    </row>
    <row r="78" spans="1:20" s="40" customFormat="1" ht="15" hidden="1" customHeight="1">
      <c r="A78" s="23">
        <v>77</v>
      </c>
      <c r="B78" s="209">
        <v>9352</v>
      </c>
      <c r="C78" s="23" t="str">
        <f>IFERROR(VLOOKUP(B78,[7]DSML!E:J,6,0),"")</f>
        <v/>
      </c>
      <c r="D78" s="23" t="str">
        <f>IFERROR(VLOOKUP(B78,[7]DSML!E:G,3,0),"")</f>
        <v/>
      </c>
      <c r="E78" s="50" t="s">
        <v>1124</v>
      </c>
      <c r="F78" s="50" t="s">
        <v>1269</v>
      </c>
      <c r="G78" s="51">
        <v>11206321</v>
      </c>
      <c r="H78" s="51" t="s">
        <v>1026</v>
      </c>
      <c r="I78" s="50" t="s">
        <v>709</v>
      </c>
      <c r="J78" s="51" t="s">
        <v>1027</v>
      </c>
      <c r="K78" s="52">
        <v>28980</v>
      </c>
      <c r="L78" s="53">
        <v>4</v>
      </c>
      <c r="M78" s="53">
        <v>4</v>
      </c>
      <c r="N78" s="50" t="s">
        <v>16</v>
      </c>
      <c r="O78" s="53" t="s">
        <v>1272</v>
      </c>
      <c r="P78" s="53" t="s">
        <v>22</v>
      </c>
      <c r="Q78" s="51" t="s">
        <v>1010</v>
      </c>
      <c r="R78" s="51" t="s">
        <v>1018</v>
      </c>
      <c r="S78" s="51"/>
      <c r="T78" s="51" t="s">
        <v>1012</v>
      </c>
    </row>
    <row r="79" spans="1:20" s="40" customFormat="1" ht="15" hidden="1" customHeight="1">
      <c r="A79" s="23">
        <v>78</v>
      </c>
      <c r="B79" s="209">
        <v>9352</v>
      </c>
      <c r="C79" s="23" t="str">
        <f>IFERROR(VLOOKUP(B79,[7]DSML!E:J,6,0),"")</f>
        <v/>
      </c>
      <c r="D79" s="23" t="str">
        <f>IFERROR(VLOOKUP(B79,[7]DSML!E:G,3,0),"")</f>
        <v/>
      </c>
      <c r="E79" s="50" t="s">
        <v>1124</v>
      </c>
      <c r="F79" s="50" t="s">
        <v>1269</v>
      </c>
      <c r="G79" s="51">
        <v>11206321</v>
      </c>
      <c r="H79" s="51" t="s">
        <v>1026</v>
      </c>
      <c r="I79" s="50" t="s">
        <v>709</v>
      </c>
      <c r="J79" s="50" t="s">
        <v>1028</v>
      </c>
      <c r="K79" s="52">
        <v>25573</v>
      </c>
      <c r="L79" s="53">
        <v>4</v>
      </c>
      <c r="M79" s="53">
        <v>4</v>
      </c>
      <c r="N79" s="50" t="s">
        <v>16</v>
      </c>
      <c r="O79" s="53" t="s">
        <v>1273</v>
      </c>
      <c r="P79" s="53" t="s">
        <v>22</v>
      </c>
      <c r="Q79" s="51" t="s">
        <v>739</v>
      </c>
      <c r="R79" s="51"/>
      <c r="S79" s="51"/>
      <c r="T79" s="52"/>
    </row>
    <row r="80" spans="1:20" s="40" customFormat="1" ht="15" hidden="1" customHeight="1">
      <c r="A80" s="23">
        <v>79</v>
      </c>
      <c r="B80" s="209">
        <v>9352</v>
      </c>
      <c r="C80" s="23" t="str">
        <f>IFERROR(VLOOKUP(B80,[7]DSML!E:J,6,0),"")</f>
        <v/>
      </c>
      <c r="D80" s="23" t="str">
        <f>IFERROR(VLOOKUP(B80,[7]DSML!E:G,3,0),"")</f>
        <v/>
      </c>
      <c r="E80" s="50" t="s">
        <v>1124</v>
      </c>
      <c r="F80" s="50" t="s">
        <v>1269</v>
      </c>
      <c r="G80" s="51">
        <v>11292690</v>
      </c>
      <c r="H80" s="51" t="s">
        <v>1029</v>
      </c>
      <c r="I80" s="50" t="s">
        <v>709</v>
      </c>
      <c r="J80" s="51" t="s">
        <v>1030</v>
      </c>
      <c r="K80" s="52">
        <v>30053</v>
      </c>
      <c r="L80" s="53">
        <v>6</v>
      </c>
      <c r="M80" s="53">
        <v>4</v>
      </c>
      <c r="N80" s="50" t="s">
        <v>16</v>
      </c>
      <c r="O80" s="53" t="s">
        <v>1274</v>
      </c>
      <c r="P80" s="31" t="s">
        <v>21</v>
      </c>
      <c r="Q80" s="51" t="s">
        <v>1010</v>
      </c>
      <c r="R80" s="51" t="s">
        <v>1018</v>
      </c>
      <c r="S80" s="51"/>
      <c r="T80" s="51" t="s">
        <v>1012</v>
      </c>
    </row>
    <row r="81" spans="1:20" s="40" customFormat="1" ht="15" hidden="1" customHeight="1">
      <c r="A81" s="23">
        <v>80</v>
      </c>
      <c r="B81" s="209">
        <v>9352</v>
      </c>
      <c r="C81" s="23" t="str">
        <f>IFERROR(VLOOKUP(B81,[7]DSML!E:J,6,0),"")</f>
        <v/>
      </c>
      <c r="D81" s="23" t="str">
        <f>IFERROR(VLOOKUP(B81,[7]DSML!E:G,3,0),"")</f>
        <v/>
      </c>
      <c r="E81" s="50" t="s">
        <v>1124</v>
      </c>
      <c r="F81" s="50" t="s">
        <v>1269</v>
      </c>
      <c r="G81" s="51">
        <v>11340814</v>
      </c>
      <c r="H81" s="51" t="s">
        <v>819</v>
      </c>
      <c r="I81" s="50" t="s">
        <v>709</v>
      </c>
      <c r="J81" s="51" t="s">
        <v>820</v>
      </c>
      <c r="K81" s="55">
        <v>30291</v>
      </c>
      <c r="L81" s="53">
        <v>12</v>
      </c>
      <c r="M81" s="53">
        <v>4</v>
      </c>
      <c r="N81" s="50" t="s">
        <v>17</v>
      </c>
      <c r="O81" s="53" t="s">
        <v>1275</v>
      </c>
      <c r="P81" s="31" t="s">
        <v>21</v>
      </c>
      <c r="Q81" s="51" t="s">
        <v>821</v>
      </c>
      <c r="R81" s="51" t="s">
        <v>822</v>
      </c>
      <c r="S81" s="51"/>
      <c r="T81" s="52"/>
    </row>
    <row r="82" spans="1:20" s="40" customFormat="1" ht="15" hidden="1" customHeight="1">
      <c r="A82" s="23">
        <v>81</v>
      </c>
      <c r="B82" s="209">
        <v>9352</v>
      </c>
      <c r="C82" s="23" t="str">
        <f>IFERROR(VLOOKUP(B82,[7]DSML!E:J,6,0),"")</f>
        <v/>
      </c>
      <c r="D82" s="23" t="str">
        <f>IFERROR(VLOOKUP(B82,[7]DSML!E:G,3,0),"")</f>
        <v/>
      </c>
      <c r="E82" s="50" t="s">
        <v>1124</v>
      </c>
      <c r="F82" s="50" t="s">
        <v>1269</v>
      </c>
      <c r="G82" s="51">
        <v>10718413</v>
      </c>
      <c r="H82" s="51" t="s">
        <v>1031</v>
      </c>
      <c r="I82" s="50" t="s">
        <v>709</v>
      </c>
      <c r="J82" s="51" t="s">
        <v>1032</v>
      </c>
      <c r="K82" s="51" t="s">
        <v>1033</v>
      </c>
      <c r="L82" s="53">
        <v>18</v>
      </c>
      <c r="M82" s="53">
        <v>4</v>
      </c>
      <c r="N82" s="50" t="s">
        <v>16</v>
      </c>
      <c r="O82" s="53" t="s">
        <v>1276</v>
      </c>
      <c r="P82" s="53" t="s">
        <v>22</v>
      </c>
      <c r="Q82" s="53" t="s">
        <v>1034</v>
      </c>
      <c r="R82" s="51" t="s">
        <v>1035</v>
      </c>
      <c r="S82" s="51"/>
      <c r="T82" s="52"/>
    </row>
    <row r="83" spans="1:20" s="40" customFormat="1" ht="15" hidden="1" customHeight="1">
      <c r="A83" s="23">
        <v>82</v>
      </c>
      <c r="B83" s="209">
        <v>9352</v>
      </c>
      <c r="C83" s="23" t="str">
        <f>IFERROR(VLOOKUP(B83,[7]DSML!E:J,6,0),"")</f>
        <v/>
      </c>
      <c r="D83" s="23" t="str">
        <f>IFERROR(VLOOKUP(B83,[7]DSML!E:G,3,0),"")</f>
        <v/>
      </c>
      <c r="E83" s="50" t="s">
        <v>1124</v>
      </c>
      <c r="F83" s="50" t="s">
        <v>1269</v>
      </c>
      <c r="G83" s="51">
        <v>10712160</v>
      </c>
      <c r="H83" s="51" t="s">
        <v>917</v>
      </c>
      <c r="I83" s="50" t="s">
        <v>709</v>
      </c>
      <c r="J83" s="51" t="s">
        <v>1036</v>
      </c>
      <c r="K83" s="56">
        <v>30142</v>
      </c>
      <c r="L83" s="53">
        <v>18</v>
      </c>
      <c r="M83" s="53">
        <v>4</v>
      </c>
      <c r="N83" s="50" t="s">
        <v>16</v>
      </c>
      <c r="O83" s="53">
        <v>50000000</v>
      </c>
      <c r="P83" s="54" t="s">
        <v>734</v>
      </c>
      <c r="Q83" s="53" t="s">
        <v>1034</v>
      </c>
      <c r="R83" s="51" t="s">
        <v>1037</v>
      </c>
      <c r="S83" s="51"/>
      <c r="T83" s="51" t="s">
        <v>1012</v>
      </c>
    </row>
    <row r="84" spans="1:20" s="40" customFormat="1" ht="15" hidden="1" customHeight="1">
      <c r="A84" s="23">
        <v>83</v>
      </c>
      <c r="B84" s="209">
        <v>9352</v>
      </c>
      <c r="C84" s="23" t="str">
        <f>IFERROR(VLOOKUP(B84,[7]DSML!E:J,6,0),"")</f>
        <v/>
      </c>
      <c r="D84" s="23" t="str">
        <f>IFERROR(VLOOKUP(B84,[7]DSML!E:G,3,0),"")</f>
        <v/>
      </c>
      <c r="E84" s="50" t="s">
        <v>1124</v>
      </c>
      <c r="F84" s="50" t="s">
        <v>1269</v>
      </c>
      <c r="G84" s="51">
        <v>10712160</v>
      </c>
      <c r="H84" s="51" t="s">
        <v>917</v>
      </c>
      <c r="I84" s="50" t="s">
        <v>709</v>
      </c>
      <c r="J84" s="51" t="s">
        <v>1038</v>
      </c>
      <c r="K84" s="56">
        <v>30929</v>
      </c>
      <c r="L84" s="53">
        <v>18</v>
      </c>
      <c r="M84" s="53">
        <v>4</v>
      </c>
      <c r="N84" s="50" t="s">
        <v>16</v>
      </c>
      <c r="O84" s="53">
        <v>50000000</v>
      </c>
      <c r="P84" s="54" t="s">
        <v>734</v>
      </c>
      <c r="Q84" s="53" t="s">
        <v>1034</v>
      </c>
      <c r="R84" s="51" t="s">
        <v>1037</v>
      </c>
      <c r="S84" s="51"/>
      <c r="T84" s="51" t="s">
        <v>1012</v>
      </c>
    </row>
    <row r="85" spans="1:20" s="40" customFormat="1" ht="15" hidden="1" customHeight="1">
      <c r="A85" s="23">
        <v>84</v>
      </c>
      <c r="B85" s="209">
        <v>9352</v>
      </c>
      <c r="C85" s="23" t="str">
        <f>IFERROR(VLOOKUP(B85,[7]DSML!E:J,6,0),"")</f>
        <v/>
      </c>
      <c r="D85" s="23" t="str">
        <f>IFERROR(VLOOKUP(B85,[7]DSML!E:G,3,0),"")</f>
        <v/>
      </c>
      <c r="E85" s="50" t="s">
        <v>1124</v>
      </c>
      <c r="F85" s="50" t="s">
        <v>1269</v>
      </c>
      <c r="G85" s="51">
        <v>11082737</v>
      </c>
      <c r="H85" s="51" t="s">
        <v>1039</v>
      </c>
      <c r="I85" s="50" t="s">
        <v>709</v>
      </c>
      <c r="J85" s="51" t="s">
        <v>1040</v>
      </c>
      <c r="K85" s="51">
        <v>30777</v>
      </c>
      <c r="L85" s="53">
        <v>18</v>
      </c>
      <c r="M85" s="53">
        <v>4</v>
      </c>
      <c r="N85" s="50" t="s">
        <v>16</v>
      </c>
      <c r="O85" s="53">
        <v>15000000</v>
      </c>
      <c r="P85" s="54" t="s">
        <v>734</v>
      </c>
      <c r="Q85" s="53" t="s">
        <v>1034</v>
      </c>
      <c r="R85" s="51"/>
      <c r="S85" s="51"/>
      <c r="T85" s="51" t="s">
        <v>1012</v>
      </c>
    </row>
    <row r="86" spans="1:20" s="40" customFormat="1" ht="15" hidden="1" customHeight="1">
      <c r="A86" s="23">
        <v>85</v>
      </c>
      <c r="B86" s="209">
        <v>9352</v>
      </c>
      <c r="C86" s="23" t="str">
        <f>IFERROR(VLOOKUP(B86,[7]DSML!E:J,6,0),"")</f>
        <v/>
      </c>
      <c r="D86" s="23" t="str">
        <f>IFERROR(VLOOKUP(B86,[7]DSML!E:G,3,0),"")</f>
        <v/>
      </c>
      <c r="E86" s="50" t="s">
        <v>1124</v>
      </c>
      <c r="F86" s="50" t="s">
        <v>1269</v>
      </c>
      <c r="G86" s="51">
        <v>11116792</v>
      </c>
      <c r="H86" s="51" t="s">
        <v>1041</v>
      </c>
      <c r="I86" s="50" t="s">
        <v>709</v>
      </c>
      <c r="J86" s="51" t="s">
        <v>1042</v>
      </c>
      <c r="K86" s="51">
        <v>42334</v>
      </c>
      <c r="L86" s="53">
        <v>20</v>
      </c>
      <c r="M86" s="53">
        <v>4</v>
      </c>
      <c r="N86" s="50" t="s">
        <v>17</v>
      </c>
      <c r="O86" s="53" t="s">
        <v>1270</v>
      </c>
      <c r="P86" s="31" t="s">
        <v>21</v>
      </c>
      <c r="Q86" s="53" t="s">
        <v>1043</v>
      </c>
      <c r="R86" s="51"/>
      <c r="S86" s="51"/>
      <c r="T86" s="52"/>
    </row>
    <row r="87" spans="1:20" s="40" customFormat="1" ht="15" hidden="1" customHeight="1">
      <c r="A87" s="23">
        <v>86</v>
      </c>
      <c r="B87" s="209">
        <v>9352</v>
      </c>
      <c r="C87" s="23" t="str">
        <f>IFERROR(VLOOKUP(B87,[7]DSML!E:J,6,0),"")</f>
        <v/>
      </c>
      <c r="D87" s="23" t="str">
        <f>IFERROR(VLOOKUP(B87,[7]DSML!E:G,3,0),"")</f>
        <v/>
      </c>
      <c r="E87" s="50" t="s">
        <v>1124</v>
      </c>
      <c r="F87" s="50" t="s">
        <v>1269</v>
      </c>
      <c r="G87" s="51">
        <v>11116792</v>
      </c>
      <c r="H87" s="51" t="s">
        <v>1041</v>
      </c>
      <c r="I87" s="50" t="s">
        <v>709</v>
      </c>
      <c r="J87" s="51" t="s">
        <v>1044</v>
      </c>
      <c r="K87" s="56">
        <v>42730</v>
      </c>
      <c r="L87" s="53">
        <v>20</v>
      </c>
      <c r="M87" s="53">
        <v>4</v>
      </c>
      <c r="N87" s="50" t="s">
        <v>17</v>
      </c>
      <c r="O87" s="53" t="s">
        <v>1270</v>
      </c>
      <c r="P87" s="31" t="s">
        <v>21</v>
      </c>
      <c r="Q87" s="53" t="s">
        <v>1043</v>
      </c>
      <c r="R87" s="51"/>
      <c r="S87" s="51"/>
      <c r="T87" s="52"/>
    </row>
    <row r="88" spans="1:20" s="40" customFormat="1" ht="15" hidden="1" customHeight="1">
      <c r="A88" s="23">
        <v>87</v>
      </c>
      <c r="B88" s="209">
        <v>9352</v>
      </c>
      <c r="C88" s="23" t="str">
        <f>IFERROR(VLOOKUP(B88,[7]DSML!E:J,6,0),"")</f>
        <v/>
      </c>
      <c r="D88" s="23" t="str">
        <f>IFERROR(VLOOKUP(B88,[7]DSML!E:G,3,0),"")</f>
        <v/>
      </c>
      <c r="E88" s="50" t="s">
        <v>1124</v>
      </c>
      <c r="F88" s="50" t="s">
        <v>1269</v>
      </c>
      <c r="G88" s="51">
        <v>11340814</v>
      </c>
      <c r="H88" s="51" t="s">
        <v>819</v>
      </c>
      <c r="I88" s="50" t="s">
        <v>709</v>
      </c>
      <c r="J88" s="51" t="s">
        <v>1045</v>
      </c>
      <c r="K88" s="56">
        <v>30095</v>
      </c>
      <c r="L88" s="53">
        <v>20</v>
      </c>
      <c r="M88" s="53">
        <v>4</v>
      </c>
      <c r="N88" s="50" t="s">
        <v>17</v>
      </c>
      <c r="O88" s="53" t="s">
        <v>1277</v>
      </c>
      <c r="P88" s="31" t="s">
        <v>21</v>
      </c>
      <c r="Q88" s="53" t="s">
        <v>1046</v>
      </c>
      <c r="R88" s="51"/>
      <c r="S88" s="51"/>
      <c r="T88" s="52"/>
    </row>
    <row r="89" spans="1:20" s="40" customFormat="1" ht="15" hidden="1" customHeight="1">
      <c r="A89" s="23">
        <v>88</v>
      </c>
      <c r="B89" s="209">
        <v>9352</v>
      </c>
      <c r="C89" s="23" t="str">
        <f>IFERROR(VLOOKUP(B89,[7]DSML!E:J,6,0),"")</f>
        <v/>
      </c>
      <c r="D89" s="23" t="str">
        <f>IFERROR(VLOOKUP(B89,[7]DSML!E:G,3,0),"")</f>
        <v/>
      </c>
      <c r="E89" s="50" t="s">
        <v>1124</v>
      </c>
      <c r="F89" s="50" t="s">
        <v>1269</v>
      </c>
      <c r="G89" s="51">
        <v>11292690</v>
      </c>
      <c r="H89" s="51" t="s">
        <v>1047</v>
      </c>
      <c r="I89" s="50" t="s">
        <v>709</v>
      </c>
      <c r="J89" s="51" t="s">
        <v>1048</v>
      </c>
      <c r="K89" s="56">
        <v>38285</v>
      </c>
      <c r="L89" s="53">
        <v>20</v>
      </c>
      <c r="M89" s="53">
        <v>4</v>
      </c>
      <c r="N89" s="50" t="s">
        <v>17</v>
      </c>
      <c r="O89" s="53" t="s">
        <v>1271</v>
      </c>
      <c r="P89" s="31" t="s">
        <v>21</v>
      </c>
      <c r="Q89" s="53" t="s">
        <v>1046</v>
      </c>
      <c r="R89" s="51"/>
      <c r="S89" s="51"/>
      <c r="T89" s="52"/>
    </row>
    <row r="90" spans="1:20" s="40" customFormat="1" ht="15" hidden="1" customHeight="1">
      <c r="A90" s="23">
        <v>89</v>
      </c>
      <c r="B90" s="209">
        <v>9352</v>
      </c>
      <c r="C90" s="23" t="str">
        <f>IFERROR(VLOOKUP(B90,[7]DSML!E:J,6,0),"")</f>
        <v/>
      </c>
      <c r="D90" s="23" t="str">
        <f>IFERROR(VLOOKUP(B90,[7]DSML!E:G,3,0),"")</f>
        <v/>
      </c>
      <c r="E90" s="50" t="s">
        <v>1124</v>
      </c>
      <c r="F90" s="50" t="s">
        <v>1269</v>
      </c>
      <c r="G90" s="51">
        <v>11340814</v>
      </c>
      <c r="H90" s="51" t="s">
        <v>819</v>
      </c>
      <c r="I90" s="50" t="s">
        <v>709</v>
      </c>
      <c r="J90" s="51" t="s">
        <v>1049</v>
      </c>
      <c r="K90" s="56">
        <v>33124</v>
      </c>
      <c r="L90" s="53">
        <v>20</v>
      </c>
      <c r="M90" s="53">
        <v>4</v>
      </c>
      <c r="N90" s="50" t="s">
        <v>17</v>
      </c>
      <c r="O90" s="53" t="s">
        <v>1270</v>
      </c>
      <c r="P90" s="31" t="s">
        <v>21</v>
      </c>
      <c r="Q90" s="53" t="s">
        <v>1046</v>
      </c>
      <c r="R90" s="51"/>
      <c r="S90" s="51"/>
      <c r="T90" s="52"/>
    </row>
    <row r="91" spans="1:20" s="40" customFormat="1" ht="15" hidden="1" customHeight="1">
      <c r="A91" s="23">
        <v>91</v>
      </c>
      <c r="B91" s="209">
        <v>9352</v>
      </c>
      <c r="C91" s="23" t="str">
        <f>IFERROR(VLOOKUP(B91,[7]DSML!E:J,6,0),"")</f>
        <v/>
      </c>
      <c r="D91" s="23" t="str">
        <f>IFERROR(VLOOKUP(B91,[7]DSML!E:G,3,0),"")</f>
        <v/>
      </c>
      <c r="E91" s="50" t="s">
        <v>1124</v>
      </c>
      <c r="F91" s="50" t="s">
        <v>1269</v>
      </c>
      <c r="G91" s="51">
        <v>11206321</v>
      </c>
      <c r="H91" s="51" t="s">
        <v>802</v>
      </c>
      <c r="I91" s="50" t="s">
        <v>712</v>
      </c>
      <c r="J91" s="51" t="s">
        <v>1050</v>
      </c>
      <c r="K91" s="56">
        <v>33095</v>
      </c>
      <c r="L91" s="53">
        <v>20</v>
      </c>
      <c r="M91" s="53">
        <v>4</v>
      </c>
      <c r="N91" s="50" t="s">
        <v>17</v>
      </c>
      <c r="O91" s="53" t="s">
        <v>1270</v>
      </c>
      <c r="P91" s="31" t="s">
        <v>21</v>
      </c>
      <c r="Q91" s="53" t="s">
        <v>1046</v>
      </c>
      <c r="R91" s="51"/>
      <c r="S91" s="51"/>
      <c r="T91" s="52"/>
    </row>
    <row r="92" spans="1:20" s="40" customFormat="1" ht="15" hidden="1" customHeight="1">
      <c r="A92" s="23">
        <v>92</v>
      </c>
      <c r="B92" s="209">
        <v>9352</v>
      </c>
      <c r="C92" s="23" t="str">
        <f>IFERROR(VLOOKUP(B92,[7]DSML!E:J,6,0),"")</f>
        <v/>
      </c>
      <c r="D92" s="23" t="str">
        <f>IFERROR(VLOOKUP(B92,[7]DSML!E:G,3,0),"")</f>
        <v/>
      </c>
      <c r="E92" s="50" t="s">
        <v>1124</v>
      </c>
      <c r="F92" s="50" t="s">
        <v>1269</v>
      </c>
      <c r="G92" s="51">
        <v>11206321</v>
      </c>
      <c r="H92" s="51" t="s">
        <v>802</v>
      </c>
      <c r="I92" s="50" t="s">
        <v>709</v>
      </c>
      <c r="J92" s="51" t="s">
        <v>1051</v>
      </c>
      <c r="K92" s="56">
        <v>34253</v>
      </c>
      <c r="L92" s="53">
        <v>28</v>
      </c>
      <c r="M92" s="53">
        <v>4</v>
      </c>
      <c r="N92" s="50" t="s">
        <v>18</v>
      </c>
      <c r="O92" s="53">
        <v>20275000</v>
      </c>
      <c r="P92" s="54" t="s">
        <v>734</v>
      </c>
      <c r="Q92" s="53"/>
      <c r="R92" s="51"/>
      <c r="S92" s="51"/>
      <c r="T92" s="52"/>
    </row>
    <row r="93" spans="1:20" s="40" customFormat="1" ht="15" hidden="1" customHeight="1">
      <c r="A93" s="23">
        <v>93</v>
      </c>
      <c r="B93" s="209">
        <v>9352</v>
      </c>
      <c r="C93" s="23" t="str">
        <f>IFERROR(VLOOKUP(B93,[7]DSML!E:J,6,0),"")</f>
        <v/>
      </c>
      <c r="D93" s="23" t="str">
        <f>IFERROR(VLOOKUP(B93,[7]DSML!E:G,3,0),"")</f>
        <v/>
      </c>
      <c r="E93" s="50" t="s">
        <v>1124</v>
      </c>
      <c r="F93" s="50" t="s">
        <v>1269</v>
      </c>
      <c r="G93" s="51">
        <v>11206321</v>
      </c>
      <c r="H93" s="51" t="s">
        <v>802</v>
      </c>
      <c r="I93" s="50" t="s">
        <v>709</v>
      </c>
      <c r="J93" s="51" t="s">
        <v>803</v>
      </c>
      <c r="K93" s="56">
        <v>33203</v>
      </c>
      <c r="L93" s="53">
        <v>11</v>
      </c>
      <c r="M93" s="53">
        <v>5</v>
      </c>
      <c r="N93" s="50" t="s">
        <v>16</v>
      </c>
      <c r="O93" s="53" t="s">
        <v>1278</v>
      </c>
      <c r="P93" s="53" t="s">
        <v>735</v>
      </c>
      <c r="Q93" s="51" t="s">
        <v>804</v>
      </c>
      <c r="R93" s="50"/>
      <c r="S93" s="50"/>
      <c r="T93" s="57">
        <v>45066</v>
      </c>
    </row>
    <row r="94" spans="1:20" s="40" customFormat="1" ht="15" hidden="1" customHeight="1">
      <c r="A94" s="23">
        <v>94</v>
      </c>
      <c r="B94" s="209">
        <v>9351</v>
      </c>
      <c r="C94" s="23" t="str">
        <f>IFERROR(VLOOKUP(B94,[7]DSML!E:J,6,0),"")</f>
        <v/>
      </c>
      <c r="D94" s="23" t="str">
        <f>IFERROR(VLOOKUP(B94,[7]DSML!E:G,3,0),"")</f>
        <v/>
      </c>
      <c r="E94" s="50" t="s">
        <v>1124</v>
      </c>
      <c r="F94" s="50" t="s">
        <v>1266</v>
      </c>
      <c r="G94" s="50">
        <v>11092835</v>
      </c>
      <c r="H94" s="50" t="s">
        <v>805</v>
      </c>
      <c r="I94" s="50" t="s">
        <v>712</v>
      </c>
      <c r="J94" s="57" t="s">
        <v>806</v>
      </c>
      <c r="K94" s="57">
        <v>33000</v>
      </c>
      <c r="L94" s="54">
        <v>11</v>
      </c>
      <c r="M94" s="54">
        <v>5</v>
      </c>
      <c r="N94" s="50" t="s">
        <v>20</v>
      </c>
      <c r="O94" s="54">
        <v>20000000</v>
      </c>
      <c r="P94" s="31" t="s">
        <v>21</v>
      </c>
      <c r="Q94" s="50" t="s">
        <v>807</v>
      </c>
      <c r="R94" s="50"/>
      <c r="S94" s="50"/>
      <c r="T94" s="57"/>
    </row>
    <row r="95" spans="1:20" s="40" customFormat="1" ht="15" hidden="1" customHeight="1">
      <c r="A95" s="23">
        <v>95</v>
      </c>
      <c r="B95" s="209">
        <v>9351</v>
      </c>
      <c r="C95" s="23" t="str">
        <f>IFERROR(VLOOKUP(B95,[7]DSML!E:J,6,0),"")</f>
        <v/>
      </c>
      <c r="D95" s="23" t="str">
        <f>IFERROR(VLOOKUP(B95,[7]DSML!E:G,3,0),"")</f>
        <v/>
      </c>
      <c r="E95" s="50" t="s">
        <v>1124</v>
      </c>
      <c r="F95" s="50" t="s">
        <v>1266</v>
      </c>
      <c r="G95" s="58">
        <v>11417971</v>
      </c>
      <c r="H95" s="50" t="s">
        <v>808</v>
      </c>
      <c r="I95" s="50" t="s">
        <v>709</v>
      </c>
      <c r="J95" s="57" t="s">
        <v>809</v>
      </c>
      <c r="K95" s="57">
        <v>32275</v>
      </c>
      <c r="L95" s="54">
        <v>11</v>
      </c>
      <c r="M95" s="54">
        <v>5</v>
      </c>
      <c r="N95" s="50" t="s">
        <v>20</v>
      </c>
      <c r="O95" s="54">
        <v>20000000</v>
      </c>
      <c r="P95" s="31" t="s">
        <v>21</v>
      </c>
      <c r="Q95" s="50" t="s">
        <v>810</v>
      </c>
      <c r="R95" s="50"/>
      <c r="S95" s="50"/>
      <c r="T95" s="57"/>
    </row>
    <row r="96" spans="1:20" s="40" customFormat="1" ht="15" hidden="1" customHeight="1">
      <c r="A96" s="23">
        <v>96</v>
      </c>
      <c r="B96" s="209">
        <v>9349</v>
      </c>
      <c r="C96" s="23" t="str">
        <f>IFERROR(VLOOKUP(B96,[7]DSML!E:J,6,0),"")</f>
        <v/>
      </c>
      <c r="D96" s="23" t="str">
        <f>IFERROR(VLOOKUP(B96,[7]DSML!E:G,3,0),"")</f>
        <v/>
      </c>
      <c r="E96" s="50" t="s">
        <v>1124</v>
      </c>
      <c r="F96" s="50" t="s">
        <v>1264</v>
      </c>
      <c r="G96" s="50">
        <v>10953329</v>
      </c>
      <c r="H96" s="50" t="s">
        <v>811</v>
      </c>
      <c r="I96" s="50" t="s">
        <v>709</v>
      </c>
      <c r="J96" s="50" t="s">
        <v>812</v>
      </c>
      <c r="K96" s="59"/>
      <c r="L96" s="54">
        <v>11</v>
      </c>
      <c r="M96" s="54">
        <v>5</v>
      </c>
      <c r="N96" s="50" t="s">
        <v>16</v>
      </c>
      <c r="O96" s="54">
        <v>14000000</v>
      </c>
      <c r="P96" s="31" t="s">
        <v>21</v>
      </c>
      <c r="Q96" s="51" t="s">
        <v>813</v>
      </c>
      <c r="R96" s="50"/>
      <c r="S96" s="50"/>
      <c r="T96" s="51" t="s">
        <v>1052</v>
      </c>
    </row>
    <row r="97" spans="1:20" s="40" customFormat="1" ht="15" hidden="1" customHeight="1">
      <c r="A97" s="23">
        <v>97</v>
      </c>
      <c r="B97" s="209">
        <v>9354</v>
      </c>
      <c r="C97" s="23" t="str">
        <f>IFERROR(VLOOKUP(B97,[7]DSML!E:J,6,0),"")</f>
        <v/>
      </c>
      <c r="D97" s="23" t="str">
        <f>IFERROR(VLOOKUP(B97,[7]DSML!E:G,3,0),"")</f>
        <v/>
      </c>
      <c r="E97" s="50" t="s">
        <v>1124</v>
      </c>
      <c r="F97" s="50" t="s">
        <v>1265</v>
      </c>
      <c r="G97" s="50"/>
      <c r="H97" s="50" t="s">
        <v>823</v>
      </c>
      <c r="I97" s="50" t="s">
        <v>713</v>
      </c>
      <c r="J97" s="50" t="s">
        <v>824</v>
      </c>
      <c r="K97" s="59">
        <v>41812</v>
      </c>
      <c r="L97" s="54">
        <v>12</v>
      </c>
      <c r="M97" s="54">
        <v>5</v>
      </c>
      <c r="N97" s="50" t="s">
        <v>17</v>
      </c>
      <c r="O97" s="54">
        <v>12306000</v>
      </c>
      <c r="P97" s="54" t="s">
        <v>734</v>
      </c>
      <c r="Q97" s="50"/>
      <c r="R97" s="50"/>
      <c r="S97" s="50"/>
      <c r="T97" s="57"/>
    </row>
    <row r="98" spans="1:20" s="40" customFormat="1" ht="15" hidden="1" customHeight="1">
      <c r="A98" s="23">
        <v>98</v>
      </c>
      <c r="B98" s="209">
        <v>9354</v>
      </c>
      <c r="C98" s="23" t="str">
        <f>IFERROR(VLOOKUP(B98,[7]DSML!E:J,6,0),"")</f>
        <v/>
      </c>
      <c r="D98" s="23" t="str">
        <f>IFERROR(VLOOKUP(B98,[7]DSML!E:G,3,0),"")</f>
        <v/>
      </c>
      <c r="E98" s="50" t="s">
        <v>1124</v>
      </c>
      <c r="F98" s="50" t="s">
        <v>1265</v>
      </c>
      <c r="G98" s="50"/>
      <c r="H98" s="50" t="s">
        <v>825</v>
      </c>
      <c r="I98" s="50" t="s">
        <v>710</v>
      </c>
      <c r="J98" s="50" t="s">
        <v>826</v>
      </c>
      <c r="K98" s="59">
        <v>22316</v>
      </c>
      <c r="L98" s="54">
        <v>12</v>
      </c>
      <c r="M98" s="54">
        <v>5</v>
      </c>
      <c r="N98" s="50" t="s">
        <v>16</v>
      </c>
      <c r="O98" s="54">
        <v>30014000</v>
      </c>
      <c r="P98" s="54" t="s">
        <v>734</v>
      </c>
      <c r="Q98" s="50"/>
      <c r="R98" s="50"/>
      <c r="S98" s="50"/>
      <c r="T98" s="57"/>
    </row>
    <row r="99" spans="1:20" s="40" customFormat="1" ht="15" hidden="1" customHeight="1">
      <c r="A99" s="23">
        <v>99</v>
      </c>
      <c r="B99" s="209">
        <v>9354</v>
      </c>
      <c r="C99" s="23" t="str">
        <f>IFERROR(VLOOKUP(B99,[7]DSML!E:J,6,0),"")</f>
        <v/>
      </c>
      <c r="D99" s="23" t="str">
        <f>IFERROR(VLOOKUP(B99,[7]DSML!E:G,3,0),"")</f>
        <v/>
      </c>
      <c r="E99" s="50" t="s">
        <v>1124</v>
      </c>
      <c r="F99" s="50" t="s">
        <v>1265</v>
      </c>
      <c r="G99" s="50"/>
      <c r="H99" s="50" t="s">
        <v>846</v>
      </c>
      <c r="I99" s="50" t="s">
        <v>713</v>
      </c>
      <c r="J99" s="50" t="s">
        <v>847</v>
      </c>
      <c r="K99" s="59">
        <v>29252</v>
      </c>
      <c r="L99" s="54">
        <v>15</v>
      </c>
      <c r="M99" s="54">
        <v>5</v>
      </c>
      <c r="N99" s="50" t="s">
        <v>17</v>
      </c>
      <c r="O99" s="54">
        <v>17000000</v>
      </c>
      <c r="P99" s="31" t="s">
        <v>21</v>
      </c>
      <c r="Q99" s="50" t="s">
        <v>848</v>
      </c>
      <c r="R99" s="50"/>
      <c r="S99" s="50"/>
      <c r="T99" s="57"/>
    </row>
    <row r="100" spans="1:20" s="40" customFormat="1" ht="15" hidden="1" customHeight="1">
      <c r="A100" s="23">
        <v>100</v>
      </c>
      <c r="B100" s="209">
        <v>9354</v>
      </c>
      <c r="C100" s="23" t="str">
        <f>IFERROR(VLOOKUP(B100,[7]DSML!E:J,6,0),"")</f>
        <v/>
      </c>
      <c r="D100" s="23" t="str">
        <f>IFERROR(VLOOKUP(B100,[7]DSML!E:G,3,0),"")</f>
        <v/>
      </c>
      <c r="E100" s="50" t="s">
        <v>1124</v>
      </c>
      <c r="F100" s="50" t="s">
        <v>1265</v>
      </c>
      <c r="G100" s="50"/>
      <c r="H100" s="50" t="s">
        <v>896</v>
      </c>
      <c r="I100" s="50" t="s">
        <v>712</v>
      </c>
      <c r="J100" s="50" t="s">
        <v>897</v>
      </c>
      <c r="K100" s="59">
        <v>32143</v>
      </c>
      <c r="L100" s="54">
        <v>16</v>
      </c>
      <c r="M100" s="54">
        <v>5</v>
      </c>
      <c r="N100" s="50" t="s">
        <v>17</v>
      </c>
      <c r="O100" s="54">
        <v>20000000</v>
      </c>
      <c r="P100" s="31" t="s">
        <v>21</v>
      </c>
      <c r="Q100" s="51" t="s">
        <v>813</v>
      </c>
      <c r="R100" s="50"/>
      <c r="S100" s="50"/>
      <c r="T100" s="57"/>
    </row>
    <row r="101" spans="1:20" s="40" customFormat="1" ht="15" hidden="1" customHeight="1">
      <c r="A101" s="23">
        <v>101</v>
      </c>
      <c r="B101" s="209">
        <v>9389</v>
      </c>
      <c r="C101" s="23" t="str">
        <f>IFERROR(VLOOKUP(B101,[7]DSML!E:J,6,0),"")</f>
        <v/>
      </c>
      <c r="D101" s="23" t="str">
        <f>IFERROR(VLOOKUP(B101,[7]DSML!E:G,3,0),"")</f>
        <v/>
      </c>
      <c r="E101" s="50" t="s">
        <v>1124</v>
      </c>
      <c r="F101" s="50" t="s">
        <v>1268</v>
      </c>
      <c r="G101" s="50">
        <v>10841684</v>
      </c>
      <c r="H101" s="50" t="s">
        <v>801</v>
      </c>
      <c r="I101" s="50" t="s">
        <v>709</v>
      </c>
      <c r="J101" s="50" t="s">
        <v>814</v>
      </c>
      <c r="K101" s="59">
        <v>28883</v>
      </c>
      <c r="L101" s="54">
        <v>10</v>
      </c>
      <c r="M101" s="54">
        <v>5</v>
      </c>
      <c r="N101" s="50" t="s">
        <v>16</v>
      </c>
      <c r="O101" s="54">
        <v>30000000</v>
      </c>
      <c r="P101" s="54" t="s">
        <v>734</v>
      </c>
      <c r="Q101" s="50"/>
      <c r="R101" s="50"/>
      <c r="S101" s="50"/>
      <c r="T101" s="57"/>
    </row>
    <row r="102" spans="1:20" s="40" customFormat="1" ht="15" hidden="1" customHeight="1">
      <c r="A102" s="23">
        <v>102</v>
      </c>
      <c r="B102" s="209">
        <v>9389</v>
      </c>
      <c r="C102" s="23" t="str">
        <f>IFERROR(VLOOKUP(B102,[7]DSML!E:J,6,0),"")</f>
        <v/>
      </c>
      <c r="D102" s="23" t="str">
        <f>IFERROR(VLOOKUP(B102,[7]DSML!E:G,3,0),"")</f>
        <v/>
      </c>
      <c r="E102" s="50" t="s">
        <v>1124</v>
      </c>
      <c r="F102" s="50" t="s">
        <v>1268</v>
      </c>
      <c r="G102" s="50">
        <v>10841684</v>
      </c>
      <c r="H102" s="50" t="s">
        <v>801</v>
      </c>
      <c r="I102" s="50" t="s">
        <v>709</v>
      </c>
      <c r="J102" s="50" t="s">
        <v>815</v>
      </c>
      <c r="K102" s="59">
        <v>28870</v>
      </c>
      <c r="L102" s="54">
        <v>10</v>
      </c>
      <c r="M102" s="54">
        <v>5</v>
      </c>
      <c r="N102" s="50" t="s">
        <v>16</v>
      </c>
      <c r="O102" s="54">
        <v>12000000</v>
      </c>
      <c r="P102" s="54" t="s">
        <v>734</v>
      </c>
      <c r="Q102" s="50"/>
      <c r="R102" s="50"/>
      <c r="S102" s="50"/>
      <c r="T102" s="57"/>
    </row>
    <row r="103" spans="1:20" s="40" customFormat="1" ht="15" hidden="1" customHeight="1">
      <c r="A103" s="23">
        <v>103</v>
      </c>
      <c r="B103" s="209">
        <v>9388</v>
      </c>
      <c r="C103" s="23" t="str">
        <f>IFERROR(VLOOKUP(B103,[7]DSML!E:J,6,0),"")</f>
        <v/>
      </c>
      <c r="D103" s="23" t="str">
        <f>IFERROR(VLOOKUP(B103,[7]DSML!E:G,3,0),"")</f>
        <v/>
      </c>
      <c r="E103" s="50" t="s">
        <v>1124</v>
      </c>
      <c r="F103" s="50" t="s">
        <v>1268</v>
      </c>
      <c r="G103" s="50">
        <v>10720894</v>
      </c>
      <c r="H103" s="50" t="s">
        <v>816</v>
      </c>
      <c r="I103" s="50" t="s">
        <v>712</v>
      </c>
      <c r="J103" s="50" t="s">
        <v>817</v>
      </c>
      <c r="K103" s="59">
        <v>31047</v>
      </c>
      <c r="L103" s="54">
        <v>11</v>
      </c>
      <c r="M103" s="54">
        <v>5</v>
      </c>
      <c r="N103" s="50" t="s">
        <v>20</v>
      </c>
      <c r="O103" s="54">
        <v>20000000</v>
      </c>
      <c r="P103" s="31" t="s">
        <v>21</v>
      </c>
      <c r="Q103" s="50" t="s">
        <v>818</v>
      </c>
      <c r="R103" s="50"/>
      <c r="S103" s="50"/>
      <c r="T103" s="57"/>
    </row>
    <row r="104" spans="1:20" s="40" customFormat="1" ht="15" hidden="1" customHeight="1">
      <c r="A104" s="23">
        <v>104</v>
      </c>
      <c r="B104" s="209">
        <v>9347</v>
      </c>
      <c r="C104" s="23" t="str">
        <f>IFERROR(VLOOKUP(B104,[7]DSML!E:J,6,0),"")</f>
        <v/>
      </c>
      <c r="D104" s="23" t="str">
        <f>IFERROR(VLOOKUP(B104,[7]DSML!E:G,3,0),"")</f>
        <v/>
      </c>
      <c r="E104" s="50" t="s">
        <v>1124</v>
      </c>
      <c r="F104" s="50" t="s">
        <v>1279</v>
      </c>
      <c r="G104" s="51">
        <v>11126594</v>
      </c>
      <c r="H104" s="50" t="s">
        <v>1053</v>
      </c>
      <c r="I104" s="50" t="s">
        <v>709</v>
      </c>
      <c r="J104" s="50" t="s">
        <v>1054</v>
      </c>
      <c r="K104" s="59">
        <v>28735</v>
      </c>
      <c r="L104" s="54">
        <v>11</v>
      </c>
      <c r="M104" s="54">
        <v>5</v>
      </c>
      <c r="N104" s="50" t="s">
        <v>16</v>
      </c>
      <c r="O104" s="54">
        <v>20121000</v>
      </c>
      <c r="P104" s="54" t="s">
        <v>734</v>
      </c>
      <c r="Q104" s="50" t="s">
        <v>1055</v>
      </c>
      <c r="R104" s="50"/>
      <c r="S104" s="50"/>
      <c r="T104" s="57"/>
    </row>
    <row r="105" spans="1:20" s="40" customFormat="1" ht="15" hidden="1" customHeight="1">
      <c r="A105" s="23">
        <v>105</v>
      </c>
      <c r="B105" s="209">
        <v>9351</v>
      </c>
      <c r="C105" s="23" t="str">
        <f>IFERROR(VLOOKUP(B105,[7]DSML!E:J,6,0),"")</f>
        <v/>
      </c>
      <c r="D105" s="23" t="str">
        <f>IFERROR(VLOOKUP(B105,[7]DSML!E:G,3,0),"")</f>
        <v/>
      </c>
      <c r="E105" s="50" t="s">
        <v>1124</v>
      </c>
      <c r="F105" s="50" t="s">
        <v>1269</v>
      </c>
      <c r="G105" s="50">
        <v>11092835</v>
      </c>
      <c r="H105" s="50" t="s">
        <v>827</v>
      </c>
      <c r="I105" s="50" t="s">
        <v>712</v>
      </c>
      <c r="J105" s="50" t="s">
        <v>828</v>
      </c>
      <c r="K105" s="59">
        <v>30293</v>
      </c>
      <c r="L105" s="54">
        <v>12</v>
      </c>
      <c r="M105" s="54">
        <v>5</v>
      </c>
      <c r="N105" s="50" t="s">
        <v>17</v>
      </c>
      <c r="O105" s="54">
        <v>20000000</v>
      </c>
      <c r="P105" s="31" t="s">
        <v>21</v>
      </c>
      <c r="Q105" s="50" t="s">
        <v>829</v>
      </c>
      <c r="R105" s="50"/>
      <c r="S105" s="50"/>
      <c r="T105" s="57"/>
    </row>
    <row r="106" spans="1:20" s="40" customFormat="1" ht="15" hidden="1" customHeight="1">
      <c r="A106" s="23">
        <v>106</v>
      </c>
      <c r="B106" s="209">
        <v>9349</v>
      </c>
      <c r="C106" s="23" t="str">
        <f>IFERROR(VLOOKUP(B106,[7]DSML!E:J,6,0),"")</f>
        <v/>
      </c>
      <c r="D106" s="23" t="str">
        <f>IFERROR(VLOOKUP(B106,[7]DSML!E:G,3,0),"")</f>
        <v/>
      </c>
      <c r="E106" s="50" t="s">
        <v>1124</v>
      </c>
      <c r="F106" s="50" t="s">
        <v>1264</v>
      </c>
      <c r="G106" s="50"/>
      <c r="H106" s="50" t="s">
        <v>830</v>
      </c>
      <c r="I106" s="50" t="s">
        <v>709</v>
      </c>
      <c r="J106" s="50" t="s">
        <v>831</v>
      </c>
      <c r="K106" s="59"/>
      <c r="L106" s="54">
        <v>12</v>
      </c>
      <c r="M106" s="54">
        <v>5</v>
      </c>
      <c r="N106" s="50" t="s">
        <v>16</v>
      </c>
      <c r="O106" s="54">
        <v>10000000</v>
      </c>
      <c r="P106" s="31" t="s">
        <v>21</v>
      </c>
      <c r="Q106" s="50" t="s">
        <v>818</v>
      </c>
      <c r="R106" s="50"/>
      <c r="S106" s="50"/>
      <c r="T106" s="57"/>
    </row>
    <row r="107" spans="1:20" s="40" customFormat="1" ht="15" hidden="1" customHeight="1">
      <c r="A107" s="23">
        <v>107</v>
      </c>
      <c r="B107" s="209">
        <v>9352</v>
      </c>
      <c r="C107" s="23" t="str">
        <f>IFERROR(VLOOKUP(B107,[7]DSML!E:J,6,0),"")</f>
        <v/>
      </c>
      <c r="D107" s="23" t="str">
        <f>IFERROR(VLOOKUP(B107,[7]DSML!E:G,3,0),"")</f>
        <v/>
      </c>
      <c r="E107" s="50" t="s">
        <v>1124</v>
      </c>
      <c r="F107" s="50" t="s">
        <v>1269</v>
      </c>
      <c r="G107" s="51">
        <v>11292690</v>
      </c>
      <c r="H107" s="60" t="s">
        <v>1047</v>
      </c>
      <c r="I107" s="50" t="s">
        <v>709</v>
      </c>
      <c r="J107" s="51" t="s">
        <v>1056</v>
      </c>
      <c r="K107" s="51" t="s">
        <v>1057</v>
      </c>
      <c r="L107" s="54">
        <v>12</v>
      </c>
      <c r="M107" s="54">
        <v>5</v>
      </c>
      <c r="N107" s="50" t="s">
        <v>16</v>
      </c>
      <c r="O107" s="54">
        <v>14034000</v>
      </c>
      <c r="P107" s="54" t="s">
        <v>734</v>
      </c>
      <c r="Q107" s="50" t="s">
        <v>1058</v>
      </c>
      <c r="R107" s="50" t="s">
        <v>1280</v>
      </c>
      <c r="S107" s="50"/>
      <c r="T107" s="57"/>
    </row>
    <row r="108" spans="1:20" s="40" customFormat="1" ht="15" hidden="1" customHeight="1">
      <c r="A108" s="23">
        <v>108</v>
      </c>
      <c r="B108" s="209">
        <v>9350</v>
      </c>
      <c r="C108" s="23" t="str">
        <f>IFERROR(VLOOKUP(B108,[7]DSML!E:J,6,0),"")</f>
        <v/>
      </c>
      <c r="D108" s="23" t="str">
        <f>IFERROR(VLOOKUP(B108,[7]DSML!E:G,3,0),"")</f>
        <v/>
      </c>
      <c r="E108" s="50" t="s">
        <v>1124</v>
      </c>
      <c r="F108" s="50" t="s">
        <v>1281</v>
      </c>
      <c r="G108" s="50">
        <v>10045861</v>
      </c>
      <c r="H108" s="50" t="s">
        <v>849</v>
      </c>
      <c r="I108" s="50" t="s">
        <v>709</v>
      </c>
      <c r="J108" s="50" t="s">
        <v>850</v>
      </c>
      <c r="K108" s="59">
        <v>28844</v>
      </c>
      <c r="L108" s="54">
        <v>15</v>
      </c>
      <c r="M108" s="54">
        <v>5</v>
      </c>
      <c r="N108" s="50" t="s">
        <v>20</v>
      </c>
      <c r="O108" s="54">
        <v>15000000</v>
      </c>
      <c r="P108" s="31" t="s">
        <v>21</v>
      </c>
      <c r="Q108" s="50" t="s">
        <v>851</v>
      </c>
      <c r="R108" s="50"/>
      <c r="S108" s="50"/>
      <c r="T108" s="57"/>
    </row>
    <row r="109" spans="1:20" s="40" customFormat="1" ht="15" hidden="1" customHeight="1">
      <c r="A109" s="23">
        <v>109</v>
      </c>
      <c r="B109" s="209">
        <v>9353</v>
      </c>
      <c r="C109" s="23" t="str">
        <f>IFERROR(VLOOKUP(B109,[7]DSML!E:J,6,0),"")</f>
        <v/>
      </c>
      <c r="D109" s="23" t="str">
        <f>IFERROR(VLOOKUP(B109,[7]DSML!E:G,3,0),"")</f>
        <v/>
      </c>
      <c r="E109" s="50" t="s">
        <v>1124</v>
      </c>
      <c r="F109" s="50" t="s">
        <v>872</v>
      </c>
      <c r="G109" s="50">
        <v>11129997</v>
      </c>
      <c r="H109" s="50" t="s">
        <v>898</v>
      </c>
      <c r="I109" s="50" t="s">
        <v>712</v>
      </c>
      <c r="J109" s="50" t="s">
        <v>899</v>
      </c>
      <c r="K109" s="50" t="s">
        <v>1059</v>
      </c>
      <c r="L109" s="54">
        <v>16</v>
      </c>
      <c r="M109" s="54">
        <v>5</v>
      </c>
      <c r="N109" s="50" t="s">
        <v>20</v>
      </c>
      <c r="O109" s="54">
        <v>15000000</v>
      </c>
      <c r="P109" s="31" t="s">
        <v>21</v>
      </c>
      <c r="Q109" s="50" t="s">
        <v>900</v>
      </c>
      <c r="R109" s="50"/>
      <c r="S109" s="50"/>
      <c r="T109" s="57"/>
    </row>
    <row r="110" spans="1:20" s="40" customFormat="1" ht="15" hidden="1" customHeight="1">
      <c r="A110" s="23">
        <v>110</v>
      </c>
      <c r="B110" s="209">
        <v>9388</v>
      </c>
      <c r="C110" s="23" t="str">
        <f>IFERROR(VLOOKUP(B110,[7]DSML!E:J,6,0),"")</f>
        <v/>
      </c>
      <c r="D110" s="23" t="str">
        <f>IFERROR(VLOOKUP(B110,[7]DSML!E:G,3,0),"")</f>
        <v/>
      </c>
      <c r="E110" s="50" t="s">
        <v>1124</v>
      </c>
      <c r="F110" s="50" t="s">
        <v>1268</v>
      </c>
      <c r="G110" s="50">
        <v>10720894</v>
      </c>
      <c r="H110" s="50" t="s">
        <v>816</v>
      </c>
      <c r="I110" s="50" t="s">
        <v>712</v>
      </c>
      <c r="J110" s="50" t="s">
        <v>901</v>
      </c>
      <c r="K110" s="59" t="s">
        <v>902</v>
      </c>
      <c r="L110" s="54">
        <v>16</v>
      </c>
      <c r="M110" s="54">
        <v>5</v>
      </c>
      <c r="N110" s="50" t="s">
        <v>20</v>
      </c>
      <c r="O110" s="54">
        <v>18000000</v>
      </c>
      <c r="P110" s="31" t="s">
        <v>21</v>
      </c>
      <c r="Q110" s="50" t="s">
        <v>903</v>
      </c>
      <c r="R110" s="50"/>
      <c r="S110" s="50"/>
      <c r="T110" s="57"/>
    </row>
    <row r="111" spans="1:20" s="40" customFormat="1" ht="15" hidden="1" customHeight="1">
      <c r="A111" s="23">
        <v>111</v>
      </c>
      <c r="B111" s="209">
        <v>9349</v>
      </c>
      <c r="C111" s="23" t="str">
        <f>IFERROR(VLOOKUP(B111,[7]DSML!E:J,6,0),"")</f>
        <v/>
      </c>
      <c r="D111" s="23" t="str">
        <f>IFERROR(VLOOKUP(B111,[7]DSML!E:G,3,0),"")</f>
        <v/>
      </c>
      <c r="E111" s="50" t="s">
        <v>1124</v>
      </c>
      <c r="F111" s="50" t="s">
        <v>1264</v>
      </c>
      <c r="G111" s="50"/>
      <c r="H111" s="50" t="s">
        <v>740</v>
      </c>
      <c r="I111" s="50" t="s">
        <v>712</v>
      </c>
      <c r="J111" s="50" t="s">
        <v>904</v>
      </c>
      <c r="K111" s="50">
        <v>1973</v>
      </c>
      <c r="L111" s="54">
        <v>16</v>
      </c>
      <c r="M111" s="54">
        <v>5</v>
      </c>
      <c r="N111" s="50" t="s">
        <v>17</v>
      </c>
      <c r="O111" s="54">
        <v>20000000</v>
      </c>
      <c r="P111" s="31" t="s">
        <v>21</v>
      </c>
      <c r="Q111" s="50" t="s">
        <v>905</v>
      </c>
      <c r="R111" s="50"/>
      <c r="S111" s="50"/>
      <c r="T111" s="57"/>
    </row>
    <row r="112" spans="1:20" s="40" customFormat="1" ht="15" hidden="1" customHeight="1">
      <c r="A112" s="23">
        <v>112</v>
      </c>
      <c r="B112" s="209">
        <v>9349</v>
      </c>
      <c r="C112" s="23" t="str">
        <f>IFERROR(VLOOKUP(B112,[7]DSML!E:J,6,0),"")</f>
        <v/>
      </c>
      <c r="D112" s="23" t="str">
        <f>IFERROR(VLOOKUP(B112,[7]DSML!E:G,3,0),"")</f>
        <v/>
      </c>
      <c r="E112" s="50" t="s">
        <v>1124</v>
      </c>
      <c r="F112" s="50" t="s">
        <v>1264</v>
      </c>
      <c r="G112" s="50"/>
      <c r="H112" s="50" t="s">
        <v>906</v>
      </c>
      <c r="I112" s="50" t="s">
        <v>712</v>
      </c>
      <c r="J112" s="50" t="s">
        <v>907</v>
      </c>
      <c r="K112" s="50">
        <v>1984</v>
      </c>
      <c r="L112" s="54">
        <v>16</v>
      </c>
      <c r="M112" s="54">
        <v>5</v>
      </c>
      <c r="N112" s="50" t="s">
        <v>17</v>
      </c>
      <c r="O112" s="54">
        <v>20000000</v>
      </c>
      <c r="P112" s="53" t="s">
        <v>22</v>
      </c>
      <c r="Q112" s="50" t="s">
        <v>908</v>
      </c>
      <c r="R112" s="50"/>
      <c r="S112" s="50"/>
      <c r="T112" s="57"/>
    </row>
    <row r="113" spans="1:20" s="40" customFormat="1" ht="15" hidden="1" customHeight="1">
      <c r="A113" s="23">
        <v>113</v>
      </c>
      <c r="B113" s="210">
        <v>9348</v>
      </c>
      <c r="C113" s="23" t="str">
        <f>IFERROR(VLOOKUP(B113,[7]DSML!E:J,6,0),"")</f>
        <v/>
      </c>
      <c r="D113" s="23" t="str">
        <f>IFERROR(VLOOKUP(B113,[7]DSML!E:G,3,0),"")</f>
        <v/>
      </c>
      <c r="E113" s="50" t="s">
        <v>1124</v>
      </c>
      <c r="F113" s="50" t="s">
        <v>1267</v>
      </c>
      <c r="G113" s="51">
        <v>11081757</v>
      </c>
      <c r="H113" s="51" t="s">
        <v>750</v>
      </c>
      <c r="I113" s="51" t="s">
        <v>709</v>
      </c>
      <c r="J113" s="51" t="s">
        <v>751</v>
      </c>
      <c r="K113" s="51" t="s">
        <v>708</v>
      </c>
      <c r="L113" s="54">
        <v>8</v>
      </c>
      <c r="M113" s="53">
        <v>5</v>
      </c>
      <c r="N113" s="51" t="s">
        <v>16</v>
      </c>
      <c r="O113" s="53">
        <v>16533000</v>
      </c>
      <c r="P113" s="54" t="s">
        <v>734</v>
      </c>
      <c r="Q113" s="51" t="s">
        <v>752</v>
      </c>
      <c r="R113" s="51"/>
      <c r="S113" s="51"/>
      <c r="T113" s="57"/>
    </row>
    <row r="114" spans="1:20" s="40" customFormat="1" ht="15" hidden="1" customHeight="1">
      <c r="A114" s="23">
        <v>114</v>
      </c>
      <c r="B114" s="210">
        <v>9348</v>
      </c>
      <c r="C114" s="23" t="str">
        <f>IFERROR(VLOOKUP(B114,[7]DSML!E:J,6,0),"")</f>
        <v/>
      </c>
      <c r="D114" s="23" t="str">
        <f>IFERROR(VLOOKUP(B114,[7]DSML!E:G,3,0),"")</f>
        <v/>
      </c>
      <c r="E114" s="50" t="s">
        <v>1124</v>
      </c>
      <c r="F114" s="50" t="s">
        <v>1267</v>
      </c>
      <c r="G114" s="51">
        <v>11081757</v>
      </c>
      <c r="H114" s="51" t="s">
        <v>750</v>
      </c>
      <c r="I114" s="51" t="s">
        <v>709</v>
      </c>
      <c r="J114" s="51" t="s">
        <v>1060</v>
      </c>
      <c r="K114" s="51" t="s">
        <v>708</v>
      </c>
      <c r="L114" s="54">
        <v>12</v>
      </c>
      <c r="M114" s="53">
        <v>5</v>
      </c>
      <c r="N114" s="51" t="s">
        <v>16</v>
      </c>
      <c r="O114" s="53">
        <v>15560000</v>
      </c>
      <c r="P114" s="54" t="s">
        <v>734</v>
      </c>
      <c r="Q114" s="51" t="s">
        <v>1061</v>
      </c>
      <c r="R114" s="51"/>
      <c r="S114" s="51"/>
      <c r="T114" s="57"/>
    </row>
    <row r="115" spans="1:20" s="40" customFormat="1" ht="15" hidden="1" customHeight="1">
      <c r="A115" s="23">
        <v>115</v>
      </c>
      <c r="B115" s="210">
        <v>9348</v>
      </c>
      <c r="C115" s="23" t="str">
        <f>IFERROR(VLOOKUP(B115,[7]DSML!E:J,6,0),"")</f>
        <v/>
      </c>
      <c r="D115" s="23" t="str">
        <f>IFERROR(VLOOKUP(B115,[7]DSML!E:G,3,0),"")</f>
        <v/>
      </c>
      <c r="E115" s="50" t="s">
        <v>1124</v>
      </c>
      <c r="F115" s="50" t="s">
        <v>1267</v>
      </c>
      <c r="G115" s="51">
        <v>11212463</v>
      </c>
      <c r="H115" s="51" t="s">
        <v>909</v>
      </c>
      <c r="I115" s="51" t="s">
        <v>712</v>
      </c>
      <c r="J115" s="51" t="s">
        <v>910</v>
      </c>
      <c r="K115" s="51" t="s">
        <v>707</v>
      </c>
      <c r="L115" s="54">
        <v>16</v>
      </c>
      <c r="M115" s="53">
        <v>5</v>
      </c>
      <c r="N115" s="51" t="s">
        <v>17</v>
      </c>
      <c r="O115" s="54">
        <v>15000000</v>
      </c>
      <c r="P115" s="31" t="s">
        <v>21</v>
      </c>
      <c r="Q115" s="51" t="s">
        <v>911</v>
      </c>
      <c r="R115" s="51"/>
      <c r="S115" s="51"/>
      <c r="T115" s="57"/>
    </row>
    <row r="116" spans="1:20" s="40" customFormat="1" ht="15" hidden="1" customHeight="1">
      <c r="A116" s="23">
        <v>116</v>
      </c>
      <c r="B116" s="210">
        <v>9348</v>
      </c>
      <c r="C116" s="23" t="str">
        <f>IFERROR(VLOOKUP(B116,[7]DSML!E:J,6,0),"")</f>
        <v/>
      </c>
      <c r="D116" s="23" t="str">
        <f>IFERROR(VLOOKUP(B116,[7]DSML!E:G,3,0),"")</f>
        <v/>
      </c>
      <c r="E116" s="50" t="s">
        <v>1124</v>
      </c>
      <c r="F116" s="50" t="s">
        <v>1267</v>
      </c>
      <c r="G116" s="51">
        <v>10507114</v>
      </c>
      <c r="H116" s="51" t="s">
        <v>912</v>
      </c>
      <c r="I116" s="51" t="s">
        <v>712</v>
      </c>
      <c r="J116" s="51" t="s">
        <v>913</v>
      </c>
      <c r="K116" s="51" t="s">
        <v>707</v>
      </c>
      <c r="L116" s="54">
        <v>16</v>
      </c>
      <c r="M116" s="53">
        <v>5</v>
      </c>
      <c r="N116" s="51" t="s">
        <v>20</v>
      </c>
      <c r="O116" s="54">
        <v>15000000</v>
      </c>
      <c r="P116" s="31" t="s">
        <v>21</v>
      </c>
      <c r="Q116" s="51" t="s">
        <v>914</v>
      </c>
      <c r="R116" s="51"/>
      <c r="S116" s="51"/>
      <c r="T116" s="57"/>
    </row>
    <row r="117" spans="1:20" s="40" customFormat="1" ht="15" hidden="1" customHeight="1">
      <c r="A117" s="23">
        <v>117</v>
      </c>
      <c r="B117" s="209">
        <v>9352</v>
      </c>
      <c r="C117" s="23" t="str">
        <f>IFERROR(VLOOKUP(B117,[7]DSML!E:J,6,0),"")</f>
        <v/>
      </c>
      <c r="D117" s="23" t="str">
        <f>IFERROR(VLOOKUP(B117,[7]DSML!E:G,3,0),"")</f>
        <v/>
      </c>
      <c r="E117" s="50" t="s">
        <v>1124</v>
      </c>
      <c r="F117" s="50" t="s">
        <v>1269</v>
      </c>
      <c r="G117" s="51">
        <v>11340814</v>
      </c>
      <c r="H117" s="51" t="s">
        <v>819</v>
      </c>
      <c r="I117" s="51" t="s">
        <v>709</v>
      </c>
      <c r="J117" s="50" t="s">
        <v>915</v>
      </c>
      <c r="K117" s="57">
        <v>28260</v>
      </c>
      <c r="L117" s="54">
        <v>17</v>
      </c>
      <c r="M117" s="54">
        <v>5</v>
      </c>
      <c r="N117" s="50" t="s">
        <v>16</v>
      </c>
      <c r="O117" s="54">
        <v>25000000</v>
      </c>
      <c r="P117" s="54" t="s">
        <v>734</v>
      </c>
      <c r="Q117" s="50" t="s">
        <v>916</v>
      </c>
      <c r="R117" s="50"/>
      <c r="S117" s="50"/>
      <c r="T117" s="57"/>
    </row>
    <row r="118" spans="1:20" s="40" customFormat="1" ht="15" hidden="1" customHeight="1">
      <c r="A118" s="23">
        <v>118</v>
      </c>
      <c r="B118" s="209">
        <v>9352</v>
      </c>
      <c r="C118" s="23" t="str">
        <f>IFERROR(VLOOKUP(B118,[7]DSML!E:J,6,0),"")</f>
        <v/>
      </c>
      <c r="D118" s="23" t="str">
        <f>IFERROR(VLOOKUP(B118,[7]DSML!E:G,3,0),"")</f>
        <v/>
      </c>
      <c r="E118" s="50" t="s">
        <v>1124</v>
      </c>
      <c r="F118" s="50" t="s">
        <v>1269</v>
      </c>
      <c r="G118" s="51">
        <v>10712160</v>
      </c>
      <c r="H118" s="51" t="s">
        <v>917</v>
      </c>
      <c r="I118" s="51" t="s">
        <v>709</v>
      </c>
      <c r="J118" s="50" t="s">
        <v>918</v>
      </c>
      <c r="K118" s="59">
        <v>27788</v>
      </c>
      <c r="L118" s="54">
        <v>17</v>
      </c>
      <c r="M118" s="54">
        <v>5</v>
      </c>
      <c r="N118" s="50" t="s">
        <v>16</v>
      </c>
      <c r="O118" s="54">
        <v>20000000</v>
      </c>
      <c r="P118" s="31" t="s">
        <v>21</v>
      </c>
      <c r="Q118" s="50" t="s">
        <v>919</v>
      </c>
      <c r="R118" s="50"/>
      <c r="S118" s="50"/>
      <c r="T118" s="57"/>
    </row>
    <row r="119" spans="1:20" s="40" customFormat="1" ht="15" hidden="1" customHeight="1">
      <c r="A119" s="23">
        <v>119</v>
      </c>
      <c r="B119" s="209">
        <v>9350</v>
      </c>
      <c r="C119" s="23" t="str">
        <f>IFERROR(VLOOKUP(B119,[7]DSML!E:J,6,0),"")</f>
        <v/>
      </c>
      <c r="D119" s="23" t="str">
        <f>IFERROR(VLOOKUP(B119,[7]DSML!E:G,3,0),"")</f>
        <v/>
      </c>
      <c r="E119" s="50" t="s">
        <v>1124</v>
      </c>
      <c r="F119" s="50" t="s">
        <v>1281</v>
      </c>
      <c r="G119" s="50">
        <v>10846268</v>
      </c>
      <c r="H119" s="50" t="s">
        <v>920</v>
      </c>
      <c r="I119" s="51" t="s">
        <v>709</v>
      </c>
      <c r="J119" s="50" t="s">
        <v>921</v>
      </c>
      <c r="K119" s="59">
        <v>33370</v>
      </c>
      <c r="L119" s="54">
        <v>17</v>
      </c>
      <c r="M119" s="54">
        <v>5</v>
      </c>
      <c r="N119" s="50" t="s">
        <v>20</v>
      </c>
      <c r="O119" s="54">
        <v>15000000</v>
      </c>
      <c r="P119" s="31" t="s">
        <v>21</v>
      </c>
      <c r="Q119" s="50"/>
      <c r="R119" s="50"/>
      <c r="S119" s="50"/>
      <c r="T119" s="57"/>
    </row>
    <row r="120" spans="1:20" s="40" customFormat="1" ht="15" hidden="1" customHeight="1">
      <c r="A120" s="23">
        <v>120</v>
      </c>
      <c r="B120" s="210">
        <v>9348</v>
      </c>
      <c r="C120" s="23" t="str">
        <f>IFERROR(VLOOKUP(B120,[7]DSML!E:J,6,0),"")</f>
        <v/>
      </c>
      <c r="D120" s="23" t="str">
        <f>IFERROR(VLOOKUP(B120,[7]DSML!E:G,3,0),"")</f>
        <v/>
      </c>
      <c r="E120" s="50" t="s">
        <v>1124</v>
      </c>
      <c r="F120" s="50" t="s">
        <v>1267</v>
      </c>
      <c r="G120" s="61">
        <v>10191304</v>
      </c>
      <c r="H120" s="51" t="s">
        <v>922</v>
      </c>
      <c r="I120" s="60" t="s">
        <v>712</v>
      </c>
      <c r="J120" s="51" t="s">
        <v>923</v>
      </c>
      <c r="K120" s="56">
        <v>26306</v>
      </c>
      <c r="L120" s="54">
        <v>17</v>
      </c>
      <c r="M120" s="62">
        <v>5</v>
      </c>
      <c r="N120" s="60" t="s">
        <v>20</v>
      </c>
      <c r="O120" s="62"/>
      <c r="P120" s="62" t="s">
        <v>22</v>
      </c>
      <c r="Q120" s="60" t="s">
        <v>924</v>
      </c>
      <c r="R120" s="60"/>
      <c r="S120" s="60"/>
      <c r="T120" s="57"/>
    </row>
    <row r="121" spans="1:20" s="40" customFormat="1" ht="15" hidden="1" customHeight="1">
      <c r="A121" s="23">
        <v>121</v>
      </c>
      <c r="B121" s="209">
        <v>9349</v>
      </c>
      <c r="C121" s="23" t="str">
        <f>IFERROR(VLOOKUP(B121,[7]DSML!E:J,6,0),"")</f>
        <v/>
      </c>
      <c r="D121" s="23" t="str">
        <f>IFERROR(VLOOKUP(B121,[7]DSML!E:G,3,0),"")</f>
        <v/>
      </c>
      <c r="E121" s="50" t="s">
        <v>1124</v>
      </c>
      <c r="F121" s="50" t="s">
        <v>1264</v>
      </c>
      <c r="G121" s="50"/>
      <c r="H121" s="50" t="s">
        <v>740</v>
      </c>
      <c r="I121" s="51" t="s">
        <v>712</v>
      </c>
      <c r="J121" s="50" t="s">
        <v>970</v>
      </c>
      <c r="K121" s="59">
        <v>30315</v>
      </c>
      <c r="L121" s="54">
        <v>18</v>
      </c>
      <c r="M121" s="54">
        <v>5</v>
      </c>
      <c r="N121" s="50" t="s">
        <v>17</v>
      </c>
      <c r="O121" s="54">
        <v>20068000</v>
      </c>
      <c r="P121" s="31" t="s">
        <v>21</v>
      </c>
      <c r="Q121" s="50" t="s">
        <v>971</v>
      </c>
      <c r="R121" s="50"/>
      <c r="S121" s="50"/>
      <c r="T121" s="57"/>
    </row>
    <row r="122" spans="1:20" s="40" customFormat="1" ht="15" hidden="1" customHeight="1">
      <c r="A122" s="23">
        <v>122</v>
      </c>
      <c r="B122" s="209">
        <v>9351</v>
      </c>
      <c r="C122" s="23" t="str">
        <f>IFERROR(VLOOKUP(B122,[7]DSML!E:J,6,0),"")</f>
        <v/>
      </c>
      <c r="D122" s="23" t="str">
        <f>IFERROR(VLOOKUP(B122,[7]DSML!E:G,3,0),"")</f>
        <v/>
      </c>
      <c r="E122" s="50" t="s">
        <v>1124</v>
      </c>
      <c r="F122" s="50" t="s">
        <v>1269</v>
      </c>
      <c r="G122" s="58">
        <v>11092835</v>
      </c>
      <c r="H122" s="63" t="s">
        <v>972</v>
      </c>
      <c r="I122" s="51" t="s">
        <v>712</v>
      </c>
      <c r="J122" s="50" t="s">
        <v>973</v>
      </c>
      <c r="K122" s="59">
        <v>31413</v>
      </c>
      <c r="L122" s="54">
        <v>18</v>
      </c>
      <c r="M122" s="54">
        <v>5</v>
      </c>
      <c r="N122" s="50" t="s">
        <v>20</v>
      </c>
      <c r="O122" s="54">
        <v>30000000</v>
      </c>
      <c r="P122" s="31" t="s">
        <v>21</v>
      </c>
      <c r="Q122" s="50" t="s">
        <v>974</v>
      </c>
      <c r="R122" s="50"/>
      <c r="S122" s="50"/>
      <c r="T122" s="57"/>
    </row>
    <row r="123" spans="1:20" s="40" customFormat="1" ht="15" hidden="1" customHeight="1">
      <c r="A123" s="23">
        <v>123</v>
      </c>
      <c r="B123" s="209">
        <v>9352</v>
      </c>
      <c r="C123" s="23" t="str">
        <f>IFERROR(VLOOKUP(B123,[7]DSML!E:J,6,0),"")</f>
        <v/>
      </c>
      <c r="D123" s="23" t="str">
        <f>IFERROR(VLOOKUP(B123,[7]DSML!E:G,3,0),"")</f>
        <v/>
      </c>
      <c r="E123" s="50" t="s">
        <v>1124</v>
      </c>
      <c r="F123" s="50" t="s">
        <v>1269</v>
      </c>
      <c r="G123" s="51">
        <v>10191307</v>
      </c>
      <c r="H123" s="50" t="s">
        <v>975</v>
      </c>
      <c r="I123" s="51" t="s">
        <v>712</v>
      </c>
      <c r="J123" s="50" t="s">
        <v>976</v>
      </c>
      <c r="K123" s="59">
        <v>36097</v>
      </c>
      <c r="L123" s="54">
        <v>18</v>
      </c>
      <c r="M123" s="54">
        <v>5</v>
      </c>
      <c r="N123" s="50" t="s">
        <v>20</v>
      </c>
      <c r="O123" s="54">
        <v>15000000</v>
      </c>
      <c r="P123" s="54" t="s">
        <v>734</v>
      </c>
      <c r="Q123" s="50" t="s">
        <v>977</v>
      </c>
      <c r="R123" s="50" t="s">
        <v>739</v>
      </c>
      <c r="S123" s="50"/>
      <c r="T123" s="57"/>
    </row>
    <row r="124" spans="1:20" s="40" customFormat="1" ht="15" hidden="1" customHeight="1">
      <c r="A124" s="23">
        <v>124</v>
      </c>
      <c r="B124" s="210">
        <v>9348</v>
      </c>
      <c r="C124" s="23" t="str">
        <f>IFERROR(VLOOKUP(B124,[7]DSML!E:J,6,0),"")</f>
        <v/>
      </c>
      <c r="D124" s="23" t="str">
        <f>IFERROR(VLOOKUP(B124,[7]DSML!E:G,3,0),"")</f>
        <v/>
      </c>
      <c r="E124" s="50" t="s">
        <v>1124</v>
      </c>
      <c r="F124" s="64" t="s">
        <v>1267</v>
      </c>
      <c r="G124" s="65">
        <v>10191304</v>
      </c>
      <c r="H124" s="51" t="s">
        <v>922</v>
      </c>
      <c r="I124" s="60" t="s">
        <v>712</v>
      </c>
      <c r="J124" s="60" t="s">
        <v>978</v>
      </c>
      <c r="K124" s="56">
        <v>26920</v>
      </c>
      <c r="L124" s="54">
        <v>18</v>
      </c>
      <c r="M124" s="62">
        <v>5</v>
      </c>
      <c r="N124" s="60" t="s">
        <v>17</v>
      </c>
      <c r="O124" s="62"/>
      <c r="P124" s="31" t="s">
        <v>21</v>
      </c>
      <c r="Q124" s="60" t="s">
        <v>1062</v>
      </c>
      <c r="R124" s="60"/>
      <c r="S124" s="60"/>
      <c r="T124" s="57"/>
    </row>
    <row r="125" spans="1:20" s="40" customFormat="1" ht="15" hidden="1" customHeight="1">
      <c r="A125" s="23">
        <v>125</v>
      </c>
      <c r="B125" s="211">
        <v>9348</v>
      </c>
      <c r="C125" s="23" t="str">
        <f>IFERROR(VLOOKUP(B125,[7]DSML!E:J,6,0),"")</f>
        <v/>
      </c>
      <c r="D125" s="23" t="str">
        <f>IFERROR(VLOOKUP(B125,[7]DSML!E:G,3,0),"")</f>
        <v/>
      </c>
      <c r="E125" s="50" t="s">
        <v>1124</v>
      </c>
      <c r="F125" s="64" t="s">
        <v>1267</v>
      </c>
      <c r="G125" s="67">
        <v>11212463</v>
      </c>
      <c r="H125" s="66" t="s">
        <v>909</v>
      </c>
      <c r="I125" s="68" t="s">
        <v>712</v>
      </c>
      <c r="J125" s="68" t="s">
        <v>979</v>
      </c>
      <c r="K125" s="66">
        <v>1977</v>
      </c>
      <c r="L125" s="54">
        <v>18</v>
      </c>
      <c r="M125" s="69">
        <v>5</v>
      </c>
      <c r="N125" s="68" t="s">
        <v>17</v>
      </c>
      <c r="O125" s="69"/>
      <c r="P125" s="31" t="s">
        <v>21</v>
      </c>
      <c r="Q125" s="68" t="s">
        <v>1063</v>
      </c>
      <c r="R125" s="68"/>
      <c r="S125" s="68"/>
      <c r="T125" s="57"/>
    </row>
    <row r="126" spans="1:20" s="40" customFormat="1" ht="15" hidden="1" customHeight="1">
      <c r="A126" s="23">
        <v>126</v>
      </c>
      <c r="B126" s="209">
        <v>9351</v>
      </c>
      <c r="C126" s="23" t="str">
        <f>IFERROR(VLOOKUP(B126,[7]DSML!E:J,6,0),"")</f>
        <v/>
      </c>
      <c r="D126" s="23" t="str">
        <f>IFERROR(VLOOKUP(B126,[7]DSML!E:G,3,0),"")</f>
        <v/>
      </c>
      <c r="E126" s="50" t="s">
        <v>1124</v>
      </c>
      <c r="F126" s="50" t="s">
        <v>1269</v>
      </c>
      <c r="G126" s="58">
        <v>108179321</v>
      </c>
      <c r="H126" s="50" t="s">
        <v>996</v>
      </c>
      <c r="I126" s="51" t="s">
        <v>709</v>
      </c>
      <c r="J126" s="50" t="s">
        <v>997</v>
      </c>
      <c r="K126" s="59">
        <v>28909</v>
      </c>
      <c r="L126" s="54">
        <v>19</v>
      </c>
      <c r="M126" s="54">
        <v>5</v>
      </c>
      <c r="N126" s="50" t="s">
        <v>16</v>
      </c>
      <c r="O126" s="54">
        <v>50000000</v>
      </c>
      <c r="P126" s="31" t="s">
        <v>21</v>
      </c>
      <c r="Q126" s="50" t="s">
        <v>998</v>
      </c>
      <c r="R126" s="50"/>
      <c r="S126" s="50"/>
      <c r="T126" s="57"/>
    </row>
    <row r="127" spans="1:20" s="40" customFormat="1" ht="15" hidden="1" customHeight="1">
      <c r="A127" s="23">
        <v>127</v>
      </c>
      <c r="B127" s="209">
        <v>9351</v>
      </c>
      <c r="C127" s="23" t="str">
        <f>IFERROR(VLOOKUP(B127,[7]DSML!E:J,6,0),"")</f>
        <v/>
      </c>
      <c r="D127" s="23" t="str">
        <f>IFERROR(VLOOKUP(B127,[7]DSML!E:G,3,0),"")</f>
        <v/>
      </c>
      <c r="E127" s="50" t="s">
        <v>1124</v>
      </c>
      <c r="F127" s="50" t="s">
        <v>1269</v>
      </c>
      <c r="G127" s="58">
        <v>108179321</v>
      </c>
      <c r="H127" s="50" t="s">
        <v>996</v>
      </c>
      <c r="I127" s="51" t="s">
        <v>709</v>
      </c>
      <c r="J127" s="50" t="s">
        <v>999</v>
      </c>
      <c r="K127" s="59">
        <v>28875</v>
      </c>
      <c r="L127" s="54">
        <v>19</v>
      </c>
      <c r="M127" s="54">
        <v>5</v>
      </c>
      <c r="N127" s="50" t="s">
        <v>16</v>
      </c>
      <c r="O127" s="54">
        <v>40000000</v>
      </c>
      <c r="P127" s="31" t="s">
        <v>21</v>
      </c>
      <c r="Q127" s="50" t="s">
        <v>1000</v>
      </c>
      <c r="R127" s="50"/>
      <c r="S127" s="50"/>
      <c r="T127" s="57"/>
    </row>
    <row r="128" spans="1:20" s="40" customFormat="1" ht="15" hidden="1" customHeight="1">
      <c r="A128" s="23">
        <v>128</v>
      </c>
      <c r="B128" s="209">
        <v>9351</v>
      </c>
      <c r="C128" s="23" t="str">
        <f>IFERROR(VLOOKUP(B128,[7]DSML!E:J,6,0),"")</f>
        <v/>
      </c>
      <c r="D128" s="23" t="str">
        <f>IFERROR(VLOOKUP(B128,[7]DSML!E:G,3,0),"")</f>
        <v/>
      </c>
      <c r="E128" s="50" t="s">
        <v>1124</v>
      </c>
      <c r="F128" s="50" t="s">
        <v>1269</v>
      </c>
      <c r="G128" s="58">
        <v>11417971</v>
      </c>
      <c r="H128" s="50" t="s">
        <v>808</v>
      </c>
      <c r="I128" s="51" t="s">
        <v>709</v>
      </c>
      <c r="J128" s="50" t="s">
        <v>1001</v>
      </c>
      <c r="K128" s="59">
        <v>33242</v>
      </c>
      <c r="L128" s="54">
        <v>19</v>
      </c>
      <c r="M128" s="54">
        <v>5</v>
      </c>
      <c r="N128" s="50" t="s">
        <v>20</v>
      </c>
      <c r="O128" s="54">
        <v>50000000</v>
      </c>
      <c r="P128" s="31" t="s">
        <v>21</v>
      </c>
      <c r="Q128" s="50" t="s">
        <v>1000</v>
      </c>
      <c r="R128" s="50"/>
      <c r="S128" s="50"/>
      <c r="T128" s="57"/>
    </row>
    <row r="129" spans="1:20" s="40" customFormat="1" ht="15" hidden="1" customHeight="1">
      <c r="A129" s="23">
        <v>129</v>
      </c>
      <c r="B129" s="209">
        <v>9388</v>
      </c>
      <c r="C129" s="23" t="str">
        <f>IFERROR(VLOOKUP(B129,[7]DSML!E:J,6,0),"")</f>
        <v/>
      </c>
      <c r="D129" s="23" t="str">
        <f>IFERROR(VLOOKUP(B129,[7]DSML!E:G,3,0),"")</f>
        <v/>
      </c>
      <c r="E129" s="50" t="s">
        <v>1124</v>
      </c>
      <c r="F129" s="70" t="s">
        <v>1268</v>
      </c>
      <c r="G129" s="50">
        <v>10281322</v>
      </c>
      <c r="H129" s="50" t="s">
        <v>1002</v>
      </c>
      <c r="I129" s="51" t="s">
        <v>709</v>
      </c>
      <c r="J129" s="50" t="s">
        <v>1003</v>
      </c>
      <c r="K129" s="59">
        <v>31457</v>
      </c>
      <c r="L129" s="54">
        <v>19</v>
      </c>
      <c r="M129" s="54">
        <v>5</v>
      </c>
      <c r="N129" s="50" t="s">
        <v>16</v>
      </c>
      <c r="O129" s="54">
        <v>50000000</v>
      </c>
      <c r="P129" s="31" t="s">
        <v>21</v>
      </c>
      <c r="Q129" s="50" t="s">
        <v>1004</v>
      </c>
      <c r="R129" s="50" t="s">
        <v>1282</v>
      </c>
      <c r="S129" s="50"/>
      <c r="T129" s="57"/>
    </row>
    <row r="130" spans="1:20" s="40" customFormat="1" ht="15" hidden="1" customHeight="1">
      <c r="A130" s="23">
        <v>130</v>
      </c>
      <c r="B130" s="209">
        <v>9353</v>
      </c>
      <c r="C130" s="23" t="str">
        <f>IFERROR(VLOOKUP(B130,[7]DSML!E:J,6,0),"")</f>
        <v/>
      </c>
      <c r="D130" s="23" t="str">
        <f>IFERROR(VLOOKUP(B130,[7]DSML!E:G,3,0),"")</f>
        <v/>
      </c>
      <c r="E130" s="50" t="s">
        <v>1124</v>
      </c>
      <c r="F130" s="70" t="s">
        <v>872</v>
      </c>
      <c r="G130" s="71">
        <v>10831035</v>
      </c>
      <c r="H130" s="50" t="s">
        <v>1161</v>
      </c>
      <c r="I130" s="51" t="s">
        <v>709</v>
      </c>
      <c r="J130" s="50" t="s">
        <v>1162</v>
      </c>
      <c r="K130" s="50">
        <v>1981</v>
      </c>
      <c r="L130" s="54">
        <v>20</v>
      </c>
      <c r="M130" s="54">
        <v>5</v>
      </c>
      <c r="N130" s="50" t="s">
        <v>16</v>
      </c>
      <c r="O130" s="54">
        <v>30000000</v>
      </c>
      <c r="P130" s="54" t="s">
        <v>734</v>
      </c>
      <c r="Q130" s="50" t="s">
        <v>1163</v>
      </c>
      <c r="R130" s="50"/>
      <c r="S130" s="50"/>
      <c r="T130" s="57"/>
    </row>
    <row r="131" spans="1:20" s="40" customFormat="1" ht="15" hidden="1" customHeight="1">
      <c r="A131" s="23">
        <v>131</v>
      </c>
      <c r="B131" s="209">
        <v>9351</v>
      </c>
      <c r="C131" s="23" t="str">
        <f>IFERROR(VLOOKUP(B131,[7]DSML!E:J,6,0),"")</f>
        <v/>
      </c>
      <c r="D131" s="23" t="str">
        <f>IFERROR(VLOOKUP(B131,[7]DSML!E:G,3,0),"")</f>
        <v/>
      </c>
      <c r="E131" s="50" t="s">
        <v>1124</v>
      </c>
      <c r="F131" s="63" t="s">
        <v>1266</v>
      </c>
      <c r="G131" s="63">
        <v>11274391</v>
      </c>
      <c r="H131" s="58" t="s">
        <v>1164</v>
      </c>
      <c r="I131" s="51" t="s">
        <v>709</v>
      </c>
      <c r="J131" s="50" t="s">
        <v>1165</v>
      </c>
      <c r="K131" s="59">
        <v>33088</v>
      </c>
      <c r="L131" s="54">
        <v>22</v>
      </c>
      <c r="M131" s="54">
        <v>5</v>
      </c>
      <c r="N131" s="50" t="s">
        <v>16</v>
      </c>
      <c r="O131" s="54">
        <v>20000000</v>
      </c>
      <c r="P131" s="31" t="s">
        <v>21</v>
      </c>
      <c r="Q131" s="50" t="s">
        <v>1166</v>
      </c>
      <c r="R131" s="50"/>
      <c r="S131" s="50"/>
      <c r="T131" s="57"/>
    </row>
    <row r="132" spans="1:20" s="40" customFormat="1" ht="15" hidden="1" customHeight="1">
      <c r="A132" s="23">
        <v>132</v>
      </c>
      <c r="B132" s="209">
        <v>9349</v>
      </c>
      <c r="C132" s="23" t="str">
        <f>IFERROR(VLOOKUP(B132,[7]DSML!E:J,6,0),"")</f>
        <v/>
      </c>
      <c r="D132" s="23" t="str">
        <f>IFERROR(VLOOKUP(B132,[7]DSML!E:G,3,0),"")</f>
        <v/>
      </c>
      <c r="E132" s="50" t="s">
        <v>1124</v>
      </c>
      <c r="F132" s="50" t="s">
        <v>1264</v>
      </c>
      <c r="G132" s="50">
        <v>10283929</v>
      </c>
      <c r="H132" s="50" t="s">
        <v>1167</v>
      </c>
      <c r="I132" s="51" t="s">
        <v>712</v>
      </c>
      <c r="J132" s="50" t="s">
        <v>1168</v>
      </c>
      <c r="K132" s="59">
        <v>31048</v>
      </c>
      <c r="L132" s="54">
        <v>22</v>
      </c>
      <c r="M132" s="54">
        <v>5</v>
      </c>
      <c r="N132" s="50" t="s">
        <v>17</v>
      </c>
      <c r="O132" s="54">
        <v>13675000</v>
      </c>
      <c r="P132" s="31" t="s">
        <v>21</v>
      </c>
      <c r="Q132" s="50" t="s">
        <v>1169</v>
      </c>
      <c r="R132" s="50"/>
      <c r="S132" s="50"/>
      <c r="T132" s="57"/>
    </row>
    <row r="133" spans="1:20" s="40" customFormat="1" ht="15" hidden="1" customHeight="1">
      <c r="A133" s="23">
        <v>133</v>
      </c>
      <c r="B133" s="209">
        <v>9349</v>
      </c>
      <c r="C133" s="23" t="str">
        <f>IFERROR(VLOOKUP(B133,[7]DSML!E:J,6,0),"")</f>
        <v/>
      </c>
      <c r="D133" s="23" t="str">
        <f>IFERROR(VLOOKUP(B133,[7]DSML!E:G,3,0),"")</f>
        <v/>
      </c>
      <c r="E133" s="50" t="s">
        <v>1124</v>
      </c>
      <c r="F133" s="50" t="s">
        <v>1264</v>
      </c>
      <c r="G133" s="50">
        <v>10028538</v>
      </c>
      <c r="H133" s="50" t="s">
        <v>906</v>
      </c>
      <c r="I133" s="51" t="s">
        <v>712</v>
      </c>
      <c r="J133" s="50" t="s">
        <v>1170</v>
      </c>
      <c r="K133" s="59">
        <v>26963</v>
      </c>
      <c r="L133" s="54">
        <v>22</v>
      </c>
      <c r="M133" s="54">
        <v>5</v>
      </c>
      <c r="N133" s="50" t="s">
        <v>17</v>
      </c>
      <c r="O133" s="54">
        <v>16425000</v>
      </c>
      <c r="P133" s="31" t="s">
        <v>21</v>
      </c>
      <c r="Q133" s="50" t="s">
        <v>1171</v>
      </c>
      <c r="R133" s="50"/>
      <c r="S133" s="50"/>
      <c r="T133" s="57"/>
    </row>
    <row r="134" spans="1:20" s="40" customFormat="1" ht="15" hidden="1" customHeight="1">
      <c r="A134" s="23">
        <v>134</v>
      </c>
      <c r="B134" s="209">
        <v>9350</v>
      </c>
      <c r="C134" s="23" t="str">
        <f>IFERROR(VLOOKUP(B134,[7]DSML!E:J,6,0),"")</f>
        <v/>
      </c>
      <c r="D134" s="23" t="str">
        <f>IFERROR(VLOOKUP(B134,[7]DSML!E:G,3,0),"")</f>
        <v/>
      </c>
      <c r="E134" s="50" t="s">
        <v>1124</v>
      </c>
      <c r="F134" s="50" t="s">
        <v>1281</v>
      </c>
      <c r="G134" s="50">
        <v>10011058</v>
      </c>
      <c r="H134" s="50" t="s">
        <v>1172</v>
      </c>
      <c r="I134" s="51" t="s">
        <v>712</v>
      </c>
      <c r="J134" s="50" t="s">
        <v>1173</v>
      </c>
      <c r="K134" s="59">
        <v>27261</v>
      </c>
      <c r="L134" s="54">
        <v>22</v>
      </c>
      <c r="M134" s="54">
        <v>5</v>
      </c>
      <c r="N134" s="50" t="s">
        <v>20</v>
      </c>
      <c r="O134" s="54">
        <v>15000000</v>
      </c>
      <c r="P134" s="31" t="s">
        <v>21</v>
      </c>
      <c r="Q134" s="50"/>
      <c r="R134" s="50"/>
      <c r="S134" s="50"/>
      <c r="T134" s="57"/>
    </row>
    <row r="135" spans="1:20" s="40" customFormat="1" ht="15" hidden="1" customHeight="1">
      <c r="A135" s="23">
        <v>135</v>
      </c>
      <c r="B135" s="212">
        <v>9347</v>
      </c>
      <c r="C135" s="23" t="str">
        <f>IFERROR(VLOOKUP(B135,[7]DSML!E:J,6,0),"")</f>
        <v/>
      </c>
      <c r="D135" s="23" t="str">
        <f>IFERROR(VLOOKUP(B135,[7]DSML!E:G,3,0),"")</f>
        <v/>
      </c>
      <c r="E135" s="50" t="s">
        <v>1124</v>
      </c>
      <c r="F135" s="63" t="s">
        <v>1279</v>
      </c>
      <c r="G135" s="60">
        <v>11182882</v>
      </c>
      <c r="H135" s="60" t="s">
        <v>1174</v>
      </c>
      <c r="I135" s="60" t="s">
        <v>712</v>
      </c>
      <c r="J135" s="60" t="s">
        <v>1175</v>
      </c>
      <c r="K135" s="72">
        <v>31936</v>
      </c>
      <c r="L135" s="54">
        <v>22</v>
      </c>
      <c r="M135" s="62">
        <v>5</v>
      </c>
      <c r="N135" s="60" t="s">
        <v>17</v>
      </c>
      <c r="O135" s="62" t="s">
        <v>1283</v>
      </c>
      <c r="P135" s="31" t="s">
        <v>21</v>
      </c>
      <c r="Q135" s="60" t="s">
        <v>1176</v>
      </c>
      <c r="R135" s="60"/>
      <c r="S135" s="60"/>
      <c r="T135" s="73"/>
    </row>
    <row r="136" spans="1:20" s="40" customFormat="1" ht="15" hidden="1" customHeight="1">
      <c r="A136" s="23">
        <v>136</v>
      </c>
      <c r="B136" s="209">
        <v>9351</v>
      </c>
      <c r="C136" s="23" t="str">
        <f>IFERROR(VLOOKUP(B136,[7]DSML!E:J,6,0),"")</f>
        <v/>
      </c>
      <c r="D136" s="23" t="str">
        <f>IFERROR(VLOOKUP(B136,[7]DSML!E:G,3,0),"")</f>
        <v/>
      </c>
      <c r="E136" s="50" t="s">
        <v>1124</v>
      </c>
      <c r="F136" s="63" t="s">
        <v>1266</v>
      </c>
      <c r="G136" s="58">
        <v>11216923</v>
      </c>
      <c r="H136" s="58" t="s">
        <v>827</v>
      </c>
      <c r="I136" s="51" t="s">
        <v>712</v>
      </c>
      <c r="J136" s="50" t="s">
        <v>1179</v>
      </c>
      <c r="K136" s="59">
        <v>33008</v>
      </c>
      <c r="L136" s="54">
        <f t="shared" ref="L136:L139" si="0">23</f>
        <v>23</v>
      </c>
      <c r="M136" s="54">
        <v>5</v>
      </c>
      <c r="N136" s="50" t="s">
        <v>20</v>
      </c>
      <c r="O136" s="54">
        <v>17000000</v>
      </c>
      <c r="P136" s="31" t="s">
        <v>21</v>
      </c>
      <c r="Q136" s="50" t="s">
        <v>1180</v>
      </c>
      <c r="R136" s="50"/>
      <c r="S136" s="50"/>
      <c r="T136" s="57"/>
    </row>
    <row r="137" spans="1:20" s="40" customFormat="1" ht="15" hidden="1" customHeight="1">
      <c r="A137" s="23">
        <v>137</v>
      </c>
      <c r="B137" s="209">
        <v>9349</v>
      </c>
      <c r="C137" s="23" t="str">
        <f>IFERROR(VLOOKUP(B137,[7]DSML!E:J,6,0),"")</f>
        <v/>
      </c>
      <c r="D137" s="23" t="str">
        <f>IFERROR(VLOOKUP(B137,[7]DSML!E:G,3,0),"")</f>
        <v/>
      </c>
      <c r="E137" s="50" t="s">
        <v>1124</v>
      </c>
      <c r="F137" s="50" t="s">
        <v>1264</v>
      </c>
      <c r="G137" s="50">
        <v>10028538</v>
      </c>
      <c r="H137" s="50" t="s">
        <v>906</v>
      </c>
      <c r="I137" s="51" t="s">
        <v>712</v>
      </c>
      <c r="J137" s="50" t="s">
        <v>1181</v>
      </c>
      <c r="K137" s="59">
        <v>27625</v>
      </c>
      <c r="L137" s="54">
        <f t="shared" si="0"/>
        <v>23</v>
      </c>
      <c r="M137" s="54">
        <v>5</v>
      </c>
      <c r="N137" s="50" t="s">
        <v>17</v>
      </c>
      <c r="O137" s="54">
        <v>16142000</v>
      </c>
      <c r="P137" s="31" t="s">
        <v>21</v>
      </c>
      <c r="Q137" s="50" t="s">
        <v>1182</v>
      </c>
      <c r="R137" s="50"/>
      <c r="S137" s="50"/>
      <c r="T137" s="57"/>
    </row>
    <row r="138" spans="1:20" s="40" customFormat="1" ht="15" hidden="1" customHeight="1">
      <c r="A138" s="23">
        <v>138</v>
      </c>
      <c r="B138" s="209">
        <v>9349</v>
      </c>
      <c r="C138" s="23" t="str">
        <f>IFERROR(VLOOKUP(B138,[7]DSML!E:J,6,0),"")</f>
        <v/>
      </c>
      <c r="D138" s="23" t="str">
        <f>IFERROR(VLOOKUP(B138,[7]DSML!E:G,3,0),"")</f>
        <v/>
      </c>
      <c r="E138" s="50" t="s">
        <v>1124</v>
      </c>
      <c r="F138" s="50" t="s">
        <v>1264</v>
      </c>
      <c r="G138" s="50"/>
      <c r="H138" s="50" t="s">
        <v>740</v>
      </c>
      <c r="I138" s="51" t="s">
        <v>712</v>
      </c>
      <c r="J138" s="50" t="s">
        <v>1183</v>
      </c>
      <c r="K138" s="59">
        <v>26110</v>
      </c>
      <c r="L138" s="54">
        <f t="shared" si="0"/>
        <v>23</v>
      </c>
      <c r="M138" s="54">
        <v>5</v>
      </c>
      <c r="N138" s="50" t="s">
        <v>17</v>
      </c>
      <c r="O138" s="54">
        <v>17718000</v>
      </c>
      <c r="P138" s="31" t="s">
        <v>21</v>
      </c>
      <c r="Q138" s="50" t="s">
        <v>1184</v>
      </c>
      <c r="R138" s="50"/>
      <c r="S138" s="50"/>
      <c r="T138" s="57"/>
    </row>
    <row r="139" spans="1:20" s="40" customFormat="1" ht="15" hidden="1" customHeight="1">
      <c r="A139" s="23">
        <v>139</v>
      </c>
      <c r="B139" s="209">
        <v>9352</v>
      </c>
      <c r="C139" s="23" t="str">
        <f>IFERROR(VLOOKUP(B139,[7]DSML!E:J,6,0),"")</f>
        <v/>
      </c>
      <c r="D139" s="23" t="str">
        <f>IFERROR(VLOOKUP(B139,[7]DSML!E:G,3,0),"")</f>
        <v/>
      </c>
      <c r="E139" s="50" t="s">
        <v>1124</v>
      </c>
      <c r="F139" s="50" t="s">
        <v>1269</v>
      </c>
      <c r="G139" s="51">
        <v>10712160</v>
      </c>
      <c r="H139" s="51" t="s">
        <v>917</v>
      </c>
      <c r="I139" s="51" t="s">
        <v>709</v>
      </c>
      <c r="J139" s="50" t="s">
        <v>1185</v>
      </c>
      <c r="K139" s="59">
        <v>38402</v>
      </c>
      <c r="L139" s="54">
        <f t="shared" si="0"/>
        <v>23</v>
      </c>
      <c r="M139" s="54">
        <v>5</v>
      </c>
      <c r="N139" s="50" t="s">
        <v>16</v>
      </c>
      <c r="O139" s="54">
        <v>20000000</v>
      </c>
      <c r="P139" s="54" t="s">
        <v>734</v>
      </c>
      <c r="Q139" s="50" t="s">
        <v>1186</v>
      </c>
      <c r="R139" s="50" t="s">
        <v>1284</v>
      </c>
      <c r="S139" s="50"/>
      <c r="T139" s="57"/>
    </row>
    <row r="140" spans="1:20" s="40" customFormat="1" ht="15" hidden="1" customHeight="1">
      <c r="A140" s="23">
        <v>140</v>
      </c>
      <c r="B140" s="209">
        <v>9349</v>
      </c>
      <c r="C140" s="23" t="str">
        <f>IFERROR(VLOOKUP(B140,[7]DSML!E:J,6,0),"")</f>
        <v/>
      </c>
      <c r="D140" s="23" t="str">
        <f>IFERROR(VLOOKUP(B140,[7]DSML!E:G,3,0),"")</f>
        <v/>
      </c>
      <c r="E140" s="50" t="s">
        <v>1124</v>
      </c>
      <c r="F140" s="50" t="s">
        <v>1264</v>
      </c>
      <c r="G140" s="50">
        <v>10011566</v>
      </c>
      <c r="H140" s="50" t="s">
        <v>740</v>
      </c>
      <c r="I140" s="51" t="s">
        <v>712</v>
      </c>
      <c r="J140" s="50" t="s">
        <v>1235</v>
      </c>
      <c r="K140" s="59">
        <v>29138</v>
      </c>
      <c r="L140" s="54">
        <v>24</v>
      </c>
      <c r="M140" s="54">
        <v>5</v>
      </c>
      <c r="N140" s="50" t="s">
        <v>17</v>
      </c>
      <c r="O140" s="54">
        <v>13818000</v>
      </c>
      <c r="P140" s="31" t="s">
        <v>21</v>
      </c>
      <c r="Q140" s="50" t="s">
        <v>1236</v>
      </c>
      <c r="R140" s="50"/>
      <c r="S140" s="50"/>
      <c r="T140" s="57"/>
    </row>
    <row r="141" spans="1:20" s="40" customFormat="1" ht="15" hidden="1" customHeight="1">
      <c r="A141" s="23">
        <v>141</v>
      </c>
      <c r="B141" s="209">
        <v>9349</v>
      </c>
      <c r="C141" s="23" t="str">
        <f>IFERROR(VLOOKUP(B141,[7]DSML!E:J,6,0),"")</f>
        <v/>
      </c>
      <c r="D141" s="23" t="str">
        <f>IFERROR(VLOOKUP(B141,[7]DSML!E:G,3,0),"")</f>
        <v/>
      </c>
      <c r="E141" s="50" t="s">
        <v>1124</v>
      </c>
      <c r="F141" s="50" t="s">
        <v>1264</v>
      </c>
      <c r="G141" s="50">
        <v>10028538</v>
      </c>
      <c r="H141" s="50" t="s">
        <v>906</v>
      </c>
      <c r="I141" s="51" t="s">
        <v>712</v>
      </c>
      <c r="J141" s="50" t="s">
        <v>1237</v>
      </c>
      <c r="K141" s="50">
        <v>1987</v>
      </c>
      <c r="L141" s="54">
        <v>24</v>
      </c>
      <c r="M141" s="54">
        <v>5</v>
      </c>
      <c r="N141" s="50" t="s">
        <v>17</v>
      </c>
      <c r="O141" s="54">
        <v>12417000</v>
      </c>
      <c r="P141" s="31" t="s">
        <v>21</v>
      </c>
      <c r="Q141" s="50" t="s">
        <v>1238</v>
      </c>
      <c r="R141" s="50"/>
      <c r="S141" s="50"/>
      <c r="T141" s="57"/>
    </row>
    <row r="142" spans="1:20" s="40" customFormat="1" ht="15" hidden="1" customHeight="1">
      <c r="A142" s="23">
        <v>142</v>
      </c>
      <c r="B142" s="209">
        <v>9349</v>
      </c>
      <c r="C142" s="23" t="str">
        <f>IFERROR(VLOOKUP(B142,[7]DSML!E:J,6,0),"")</f>
        <v/>
      </c>
      <c r="D142" s="23" t="str">
        <f>IFERROR(VLOOKUP(B142,[7]DSML!E:G,3,0),"")</f>
        <v/>
      </c>
      <c r="E142" s="50" t="s">
        <v>1124</v>
      </c>
      <c r="F142" s="50" t="s">
        <v>1264</v>
      </c>
      <c r="G142" s="50">
        <v>100283929</v>
      </c>
      <c r="H142" s="50" t="s">
        <v>1167</v>
      </c>
      <c r="I142" s="51" t="s">
        <v>712</v>
      </c>
      <c r="J142" s="50" t="s">
        <v>1239</v>
      </c>
      <c r="K142" s="59">
        <v>30540</v>
      </c>
      <c r="L142" s="54">
        <v>24</v>
      </c>
      <c r="M142" s="54">
        <v>5</v>
      </c>
      <c r="N142" s="50" t="s">
        <v>16</v>
      </c>
      <c r="O142" s="54">
        <v>13211000</v>
      </c>
      <c r="P142" s="31" t="s">
        <v>21</v>
      </c>
      <c r="Q142" s="50" t="s">
        <v>1240</v>
      </c>
      <c r="R142" s="50"/>
      <c r="S142" s="50"/>
      <c r="T142" s="57"/>
    </row>
    <row r="143" spans="1:20" s="40" customFormat="1" ht="15" hidden="1" customHeight="1">
      <c r="A143" s="23">
        <v>143</v>
      </c>
      <c r="B143" s="209">
        <v>9351</v>
      </c>
      <c r="C143" s="23" t="str">
        <f>IFERROR(VLOOKUP(B143,[7]DSML!E:J,6,0),"")</f>
        <v/>
      </c>
      <c r="D143" s="23" t="str">
        <f>IFERROR(VLOOKUP(B143,[7]DSML!E:G,3,0),"")</f>
        <v/>
      </c>
      <c r="E143" s="50" t="s">
        <v>1124</v>
      </c>
      <c r="F143" s="58" t="s">
        <v>1266</v>
      </c>
      <c r="G143" s="58">
        <v>10909129</v>
      </c>
      <c r="H143" s="50" t="s">
        <v>1244</v>
      </c>
      <c r="I143" s="51" t="s">
        <v>709</v>
      </c>
      <c r="J143" s="50" t="s">
        <v>1245</v>
      </c>
      <c r="K143" s="59">
        <v>30815</v>
      </c>
      <c r="L143" s="54">
        <v>25</v>
      </c>
      <c r="M143" s="54">
        <v>5</v>
      </c>
      <c r="N143" s="50" t="s">
        <v>20</v>
      </c>
      <c r="O143" s="54">
        <v>24000000</v>
      </c>
      <c r="P143" s="31" t="s">
        <v>21</v>
      </c>
      <c r="Q143" s="50" t="s">
        <v>1246</v>
      </c>
      <c r="R143" s="50"/>
      <c r="S143" s="50"/>
      <c r="T143" s="57"/>
    </row>
    <row r="144" spans="1:20" s="40" customFormat="1" ht="15" hidden="1" customHeight="1">
      <c r="A144" s="23">
        <v>144</v>
      </c>
      <c r="B144" s="209">
        <v>9351</v>
      </c>
      <c r="C144" s="23" t="str">
        <f>IFERROR(VLOOKUP(B144,[7]DSML!E:J,6,0),"")</f>
        <v/>
      </c>
      <c r="D144" s="23" t="str">
        <f>IFERROR(VLOOKUP(B144,[7]DSML!E:G,3,0),"")</f>
        <v/>
      </c>
      <c r="E144" s="50" t="s">
        <v>1124</v>
      </c>
      <c r="F144" s="58" t="s">
        <v>1266</v>
      </c>
      <c r="G144" s="58">
        <v>10909129</v>
      </c>
      <c r="H144" s="50" t="s">
        <v>1244</v>
      </c>
      <c r="I144" s="51" t="s">
        <v>709</v>
      </c>
      <c r="J144" s="50" t="s">
        <v>1247</v>
      </c>
      <c r="K144" s="59">
        <v>28008</v>
      </c>
      <c r="L144" s="54">
        <v>25</v>
      </c>
      <c r="M144" s="54">
        <v>5</v>
      </c>
      <c r="N144" s="50" t="s">
        <v>17</v>
      </c>
      <c r="O144" s="54">
        <v>34000000</v>
      </c>
      <c r="P144" s="31" t="s">
        <v>21</v>
      </c>
      <c r="Q144" s="50" t="s">
        <v>1248</v>
      </c>
      <c r="R144" s="50"/>
      <c r="S144" s="50"/>
      <c r="T144" s="57"/>
    </row>
    <row r="145" spans="1:20" s="40" customFormat="1" ht="15" hidden="1" customHeight="1">
      <c r="A145" s="23">
        <v>145</v>
      </c>
      <c r="B145" s="209">
        <v>9351</v>
      </c>
      <c r="C145" s="23" t="str">
        <f>IFERROR(VLOOKUP(B145,[7]DSML!E:J,6,0),"")</f>
        <v/>
      </c>
      <c r="D145" s="23" t="str">
        <f>IFERROR(VLOOKUP(B145,[7]DSML!E:G,3,0),"")</f>
        <v/>
      </c>
      <c r="E145" s="50" t="s">
        <v>1124</v>
      </c>
      <c r="F145" s="58" t="s">
        <v>1266</v>
      </c>
      <c r="G145" s="58">
        <v>10909129</v>
      </c>
      <c r="H145" s="50" t="s">
        <v>1244</v>
      </c>
      <c r="I145" s="51" t="s">
        <v>709</v>
      </c>
      <c r="J145" s="50" t="s">
        <v>1249</v>
      </c>
      <c r="K145" s="59">
        <v>37617</v>
      </c>
      <c r="L145" s="54">
        <v>25</v>
      </c>
      <c r="M145" s="54">
        <v>5</v>
      </c>
      <c r="N145" s="50" t="s">
        <v>17</v>
      </c>
      <c r="O145" s="54">
        <v>24000000</v>
      </c>
      <c r="P145" s="31" t="s">
        <v>21</v>
      </c>
      <c r="Q145" s="50" t="s">
        <v>1246</v>
      </c>
      <c r="R145" s="50"/>
      <c r="S145" s="50"/>
      <c r="T145" s="57"/>
    </row>
    <row r="146" spans="1:20" s="40" customFormat="1" ht="15" hidden="1" customHeight="1">
      <c r="A146" s="23">
        <v>146</v>
      </c>
      <c r="B146" s="209">
        <v>9350</v>
      </c>
      <c r="C146" s="23" t="str">
        <f>IFERROR(VLOOKUP(B146,[7]DSML!E:J,6,0),"")</f>
        <v/>
      </c>
      <c r="D146" s="23" t="str">
        <f>IFERROR(VLOOKUP(B146,[7]DSML!E:G,3,0),"")</f>
        <v/>
      </c>
      <c r="E146" s="50" t="s">
        <v>1124</v>
      </c>
      <c r="F146" s="58" t="s">
        <v>1266</v>
      </c>
      <c r="G146" s="50">
        <v>10389737</v>
      </c>
      <c r="H146" s="50" t="s">
        <v>1250</v>
      </c>
      <c r="I146" s="51" t="s">
        <v>712</v>
      </c>
      <c r="J146" s="50" t="s">
        <v>1251</v>
      </c>
      <c r="K146" s="59">
        <v>33166</v>
      </c>
      <c r="L146" s="54">
        <v>25</v>
      </c>
      <c r="M146" s="54">
        <v>5</v>
      </c>
      <c r="N146" s="50" t="s">
        <v>20</v>
      </c>
      <c r="O146" s="54">
        <v>20000000</v>
      </c>
      <c r="P146" s="31" t="s">
        <v>21</v>
      </c>
      <c r="Q146" s="50"/>
      <c r="R146" s="50"/>
      <c r="S146" s="50"/>
      <c r="T146" s="57"/>
    </row>
    <row r="147" spans="1:20" s="40" customFormat="1" ht="15" hidden="1" customHeight="1">
      <c r="A147" s="23">
        <v>147</v>
      </c>
      <c r="B147" s="210">
        <v>9348</v>
      </c>
      <c r="C147" s="23" t="str">
        <f>IFERROR(VLOOKUP(B147,[7]DSML!E:J,6,0),"")</f>
        <v/>
      </c>
      <c r="D147" s="23" t="str">
        <f>IFERROR(VLOOKUP(B147,[7]DSML!E:G,3,0),"")</f>
        <v/>
      </c>
      <c r="E147" s="50" t="s">
        <v>1124</v>
      </c>
      <c r="F147" s="63" t="s">
        <v>1267</v>
      </c>
      <c r="G147" s="60">
        <v>11195639</v>
      </c>
      <c r="H147" s="60" t="s">
        <v>1285</v>
      </c>
      <c r="I147" s="60" t="s">
        <v>709</v>
      </c>
      <c r="J147" s="51" t="s">
        <v>1286</v>
      </c>
      <c r="K147" s="56">
        <v>29890</v>
      </c>
      <c r="L147" s="53">
        <v>24</v>
      </c>
      <c r="M147" s="62">
        <v>5</v>
      </c>
      <c r="N147" s="60" t="s">
        <v>16</v>
      </c>
      <c r="O147" s="62">
        <v>30000000</v>
      </c>
      <c r="P147" s="54" t="s">
        <v>734</v>
      </c>
      <c r="Q147" s="60" t="s">
        <v>1287</v>
      </c>
      <c r="R147" s="60"/>
      <c r="S147" s="60"/>
      <c r="T147" s="57"/>
    </row>
    <row r="148" spans="1:20" s="40" customFormat="1" ht="15" hidden="1" customHeight="1">
      <c r="A148" s="23">
        <v>148</v>
      </c>
      <c r="B148" s="211">
        <v>9348</v>
      </c>
      <c r="C148" s="23" t="str">
        <f>IFERROR(VLOOKUP(B148,[7]DSML!E:J,6,0),"")</f>
        <v/>
      </c>
      <c r="D148" s="23" t="str">
        <f>IFERROR(VLOOKUP(B148,[7]DSML!E:G,3,0),"")</f>
        <v/>
      </c>
      <c r="E148" s="50" t="s">
        <v>1124</v>
      </c>
      <c r="F148" s="63" t="s">
        <v>1267</v>
      </c>
      <c r="G148" s="68">
        <v>10191304</v>
      </c>
      <c r="H148" s="68" t="s">
        <v>922</v>
      </c>
      <c r="I148" s="68" t="s">
        <v>712</v>
      </c>
      <c r="J148" s="66" t="s">
        <v>1252</v>
      </c>
      <c r="K148" s="74">
        <v>30726</v>
      </c>
      <c r="L148" s="75">
        <v>25</v>
      </c>
      <c r="M148" s="69">
        <v>5</v>
      </c>
      <c r="N148" s="68" t="s">
        <v>17</v>
      </c>
      <c r="O148" s="69"/>
      <c r="P148" s="31" t="s">
        <v>21</v>
      </c>
      <c r="Q148" s="68" t="s">
        <v>1253</v>
      </c>
      <c r="R148" s="68"/>
      <c r="S148" s="68"/>
      <c r="T148" s="57"/>
    </row>
    <row r="149" spans="1:20" s="40" customFormat="1" ht="15" hidden="1" customHeight="1">
      <c r="A149" s="23">
        <v>149</v>
      </c>
      <c r="B149" s="213">
        <v>9358</v>
      </c>
      <c r="C149" s="23" t="str">
        <f>IFERROR(VLOOKUP(B149,[7]DSML!E:J,6,0),"")</f>
        <v/>
      </c>
      <c r="D149" s="23" t="str">
        <f>IFERROR(VLOOKUP(B149,[7]DSML!E:G,3,0),"")</f>
        <v/>
      </c>
      <c r="E149" s="76" t="s">
        <v>1121</v>
      </c>
      <c r="F149" s="76" t="s">
        <v>1288</v>
      </c>
      <c r="G149" s="77">
        <v>10977862</v>
      </c>
      <c r="H149" s="78" t="s">
        <v>778</v>
      </c>
      <c r="I149" s="76" t="s">
        <v>709</v>
      </c>
      <c r="J149" s="79" t="s">
        <v>779</v>
      </c>
      <c r="K149" s="80">
        <v>33770</v>
      </c>
      <c r="L149" s="81">
        <v>4</v>
      </c>
      <c r="M149" s="82">
        <v>4</v>
      </c>
      <c r="N149" s="76" t="s">
        <v>16</v>
      </c>
      <c r="O149" s="83">
        <v>13155000</v>
      </c>
      <c r="P149" s="82" t="s">
        <v>734</v>
      </c>
      <c r="Q149" s="84" t="s">
        <v>780</v>
      </c>
      <c r="R149" s="84" t="s">
        <v>741</v>
      </c>
      <c r="S149" s="84" t="s">
        <v>781</v>
      </c>
      <c r="T149" s="84" t="s">
        <v>784</v>
      </c>
    </row>
    <row r="150" spans="1:20" s="40" customFormat="1" ht="15" hidden="1" customHeight="1">
      <c r="A150" s="23">
        <v>150</v>
      </c>
      <c r="B150" s="214">
        <v>9355</v>
      </c>
      <c r="C150" s="23" t="str">
        <f>IFERROR(VLOOKUP(B150,[7]DSML!E:J,6,0),"")</f>
        <v/>
      </c>
      <c r="D150" s="23" t="str">
        <f>IFERROR(VLOOKUP(B150,[7]DSML!E:G,3,0),"")</f>
        <v/>
      </c>
      <c r="E150" s="76" t="s">
        <v>1121</v>
      </c>
      <c r="F150" s="76" t="s">
        <v>1289</v>
      </c>
      <c r="G150" s="28">
        <v>10952621</v>
      </c>
      <c r="H150" s="28" t="s">
        <v>865</v>
      </c>
      <c r="I150" s="30" t="s">
        <v>710</v>
      </c>
      <c r="J150" s="28" t="s">
        <v>1290</v>
      </c>
      <c r="K150" s="37">
        <v>27632</v>
      </c>
      <c r="L150" s="31">
        <v>11</v>
      </c>
      <c r="M150" s="31">
        <v>4</v>
      </c>
      <c r="N150" s="28" t="s">
        <v>16</v>
      </c>
      <c r="O150" s="86">
        <v>12000000</v>
      </c>
      <c r="P150" s="21" t="s">
        <v>734</v>
      </c>
      <c r="Q150" s="29" t="s">
        <v>1291</v>
      </c>
      <c r="R150" s="29" t="s">
        <v>1292</v>
      </c>
      <c r="S150" s="29" t="s">
        <v>1293</v>
      </c>
      <c r="T150" s="29" t="s">
        <v>784</v>
      </c>
    </row>
    <row r="151" spans="1:20" s="40" customFormat="1" ht="15" hidden="1" customHeight="1">
      <c r="A151" s="23">
        <v>151</v>
      </c>
      <c r="B151" s="214">
        <v>9355</v>
      </c>
      <c r="C151" s="23" t="str">
        <f>IFERROR(VLOOKUP(B151,[7]DSML!E:J,6,0),"")</f>
        <v/>
      </c>
      <c r="D151" s="23" t="str">
        <f>IFERROR(VLOOKUP(B151,[7]DSML!E:G,3,0),"")</f>
        <v/>
      </c>
      <c r="E151" s="76" t="s">
        <v>1121</v>
      </c>
      <c r="F151" s="76" t="s">
        <v>1289</v>
      </c>
      <c r="G151" s="29">
        <v>11115202</v>
      </c>
      <c r="H151" s="43" t="s">
        <v>782</v>
      </c>
      <c r="I151" s="29" t="s">
        <v>710</v>
      </c>
      <c r="J151" s="28" t="s">
        <v>783</v>
      </c>
      <c r="K151" s="37">
        <v>30538</v>
      </c>
      <c r="L151" s="31">
        <v>15</v>
      </c>
      <c r="M151" s="31">
        <v>4</v>
      </c>
      <c r="N151" s="28" t="s">
        <v>20</v>
      </c>
      <c r="O151" s="86">
        <v>10882000</v>
      </c>
      <c r="P151" s="21" t="s">
        <v>734</v>
      </c>
      <c r="Q151" s="29" t="s">
        <v>1291</v>
      </c>
      <c r="R151" s="29" t="s">
        <v>1294</v>
      </c>
      <c r="S151" s="29" t="s">
        <v>1295</v>
      </c>
      <c r="T151" s="29" t="s">
        <v>784</v>
      </c>
    </row>
    <row r="152" spans="1:20" s="40" customFormat="1" ht="15" hidden="1" customHeight="1">
      <c r="A152" s="23">
        <v>152</v>
      </c>
      <c r="B152" s="214">
        <v>9366</v>
      </c>
      <c r="C152" s="23" t="str">
        <f>IFERROR(VLOOKUP(B152,[7]DSML!E:J,6,0),"")</f>
        <v/>
      </c>
      <c r="D152" s="23" t="str">
        <f>IFERROR(VLOOKUP(B152,[7]DSML!E:G,3,0),"")</f>
        <v/>
      </c>
      <c r="E152" s="76" t="s">
        <v>1121</v>
      </c>
      <c r="F152" s="76" t="s">
        <v>1296</v>
      </c>
      <c r="G152" s="87">
        <v>10512164</v>
      </c>
      <c r="H152" s="88" t="s">
        <v>862</v>
      </c>
      <c r="I152" s="30" t="s">
        <v>712</v>
      </c>
      <c r="J152" s="89" t="s">
        <v>863</v>
      </c>
      <c r="K152" s="90">
        <v>27310</v>
      </c>
      <c r="L152" s="91">
        <v>15</v>
      </c>
      <c r="M152" s="91">
        <v>5</v>
      </c>
      <c r="N152" s="28" t="s">
        <v>17</v>
      </c>
      <c r="O152" s="92">
        <v>17500000</v>
      </c>
      <c r="P152" s="93" t="s">
        <v>22</v>
      </c>
      <c r="Q152" s="29" t="s">
        <v>1297</v>
      </c>
      <c r="R152" s="29" t="s">
        <v>1298</v>
      </c>
      <c r="S152" s="29"/>
      <c r="T152" s="42"/>
    </row>
    <row r="153" spans="1:20" s="40" customFormat="1" ht="15" hidden="1" customHeight="1">
      <c r="A153" s="23">
        <v>153</v>
      </c>
      <c r="B153" s="214">
        <v>9361</v>
      </c>
      <c r="C153" s="23" t="str">
        <f>IFERROR(VLOOKUP(B153,[7]DSML!E:J,6,0),"")</f>
        <v/>
      </c>
      <c r="D153" s="23" t="str">
        <f>IFERROR(VLOOKUP(B153,[7]DSML!E:G,3,0),"")</f>
        <v/>
      </c>
      <c r="E153" s="76" t="s">
        <v>1121</v>
      </c>
      <c r="F153" s="76" t="s">
        <v>1289</v>
      </c>
      <c r="G153" s="94">
        <v>11142498</v>
      </c>
      <c r="H153" s="45" t="s">
        <v>787</v>
      </c>
      <c r="I153" s="95" t="s">
        <v>712</v>
      </c>
      <c r="J153" s="45" t="s">
        <v>788</v>
      </c>
      <c r="K153" s="96">
        <v>25526</v>
      </c>
      <c r="L153" s="45">
        <v>11</v>
      </c>
      <c r="M153" s="45">
        <v>5</v>
      </c>
      <c r="N153" s="97" t="s">
        <v>17</v>
      </c>
      <c r="O153" s="98">
        <v>13530000</v>
      </c>
      <c r="P153" s="93" t="s">
        <v>22</v>
      </c>
      <c r="Q153" s="99" t="s">
        <v>1299</v>
      </c>
      <c r="R153" s="100"/>
      <c r="S153" s="100"/>
      <c r="T153" s="101"/>
    </row>
    <row r="154" spans="1:20" s="40" customFormat="1" ht="15" hidden="1" customHeight="1">
      <c r="A154" s="23">
        <v>154</v>
      </c>
      <c r="B154" s="214">
        <v>9367</v>
      </c>
      <c r="C154" s="23" t="str">
        <f>IFERROR(VLOOKUP(B154,[7]DSML!E:J,6,0),"")</f>
        <v/>
      </c>
      <c r="D154" s="23" t="str">
        <f>IFERROR(VLOOKUP(B154,[7]DSML!E:G,3,0),"")</f>
        <v/>
      </c>
      <c r="E154" s="76" t="s">
        <v>1121</v>
      </c>
      <c r="F154" s="76" t="s">
        <v>1300</v>
      </c>
      <c r="G154" s="102">
        <v>10512870</v>
      </c>
      <c r="H154" s="103" t="s">
        <v>785</v>
      </c>
      <c r="I154" s="103" t="s">
        <v>712</v>
      </c>
      <c r="J154" s="103" t="s">
        <v>786</v>
      </c>
      <c r="K154" s="104">
        <v>27172</v>
      </c>
      <c r="L154" s="105">
        <v>11</v>
      </c>
      <c r="M154" s="21">
        <v>5</v>
      </c>
      <c r="N154" s="105" t="s">
        <v>17</v>
      </c>
      <c r="O154" s="21">
        <v>12500000</v>
      </c>
      <c r="P154" s="93" t="s">
        <v>22</v>
      </c>
      <c r="Q154" s="100" t="s">
        <v>1301</v>
      </c>
      <c r="R154" s="100"/>
      <c r="S154" s="100"/>
      <c r="T154" s="100"/>
    </row>
    <row r="155" spans="1:20" s="40" customFormat="1" ht="15" hidden="1" customHeight="1">
      <c r="A155" s="23">
        <v>155</v>
      </c>
      <c r="B155" s="215">
        <v>9355</v>
      </c>
      <c r="C155" s="23" t="str">
        <f>IFERROR(VLOOKUP(B155,[7]DSML!E:J,6,0),"")</f>
        <v/>
      </c>
      <c r="D155" s="23" t="str">
        <f>IFERROR(VLOOKUP(B155,[7]DSML!E:G,3,0),"")</f>
        <v/>
      </c>
      <c r="E155" s="76" t="s">
        <v>1121</v>
      </c>
      <c r="F155" s="76" t="s">
        <v>1289</v>
      </c>
      <c r="G155" s="106">
        <v>11023108</v>
      </c>
      <c r="H155" s="107" t="s">
        <v>870</v>
      </c>
      <c r="I155" s="108" t="s">
        <v>716</v>
      </c>
      <c r="J155" s="106" t="s">
        <v>1151</v>
      </c>
      <c r="K155" s="109">
        <v>32801</v>
      </c>
      <c r="L155" s="110">
        <v>22</v>
      </c>
      <c r="M155" s="110">
        <v>5</v>
      </c>
      <c r="N155" s="106" t="s">
        <v>20</v>
      </c>
      <c r="O155" s="111">
        <v>12000000</v>
      </c>
      <c r="P155" s="110" t="s">
        <v>22</v>
      </c>
      <c r="Q155" s="108" t="s">
        <v>1152</v>
      </c>
      <c r="R155" s="108"/>
      <c r="S155" s="108"/>
      <c r="T155" s="108"/>
    </row>
    <row r="156" spans="1:20" s="40" customFormat="1" ht="15" hidden="1" customHeight="1">
      <c r="A156" s="23">
        <v>156</v>
      </c>
      <c r="B156" s="214">
        <v>9355</v>
      </c>
      <c r="C156" s="23" t="str">
        <f>IFERROR(VLOOKUP(B156,[7]DSML!E:J,6,0),"")</f>
        <v/>
      </c>
      <c r="D156" s="23" t="str">
        <f>IFERROR(VLOOKUP(B156,[7]DSML!E:G,3,0),"")</f>
        <v/>
      </c>
      <c r="E156" s="76" t="s">
        <v>1121</v>
      </c>
      <c r="F156" s="76" t="s">
        <v>1289</v>
      </c>
      <c r="G156" s="100">
        <v>10694630</v>
      </c>
      <c r="H156" s="100" t="s">
        <v>868</v>
      </c>
      <c r="I156" s="100" t="s">
        <v>716</v>
      </c>
      <c r="J156" s="85" t="s">
        <v>1202</v>
      </c>
      <c r="K156" s="104">
        <v>27565</v>
      </c>
      <c r="L156" s="93">
        <v>23</v>
      </c>
      <c r="M156" s="93">
        <v>5</v>
      </c>
      <c r="N156" s="85" t="s">
        <v>20</v>
      </c>
      <c r="O156" s="112">
        <v>12000000</v>
      </c>
      <c r="P156" s="93" t="s">
        <v>22</v>
      </c>
      <c r="Q156" s="100" t="s">
        <v>1203</v>
      </c>
      <c r="R156" s="100"/>
      <c r="S156" s="100"/>
      <c r="T156" s="100"/>
    </row>
    <row r="157" spans="1:20" s="40" customFormat="1" ht="15" hidden="1" customHeight="1">
      <c r="A157" s="23">
        <v>157</v>
      </c>
      <c r="B157" s="214">
        <v>9355</v>
      </c>
      <c r="C157" s="23" t="str">
        <f>IFERROR(VLOOKUP(B157,[7]DSML!E:J,6,0),"")</f>
        <v/>
      </c>
      <c r="D157" s="23" t="str">
        <f>IFERROR(VLOOKUP(B157,[7]DSML!E:G,3,0),"")</f>
        <v/>
      </c>
      <c r="E157" s="76" t="s">
        <v>1121</v>
      </c>
      <c r="F157" s="76" t="s">
        <v>1289</v>
      </c>
      <c r="G157" s="100">
        <v>11092762</v>
      </c>
      <c r="H157" s="100" t="s">
        <v>958</v>
      </c>
      <c r="I157" s="100" t="s">
        <v>716</v>
      </c>
      <c r="J157" s="85" t="s">
        <v>1221</v>
      </c>
      <c r="K157" s="104">
        <v>25481</v>
      </c>
      <c r="L157" s="93">
        <v>24</v>
      </c>
      <c r="M157" s="93">
        <v>5</v>
      </c>
      <c r="N157" s="85" t="s">
        <v>20</v>
      </c>
      <c r="O157" s="112">
        <v>12000000</v>
      </c>
      <c r="P157" s="93" t="s">
        <v>22</v>
      </c>
      <c r="Q157" s="100" t="s">
        <v>1222</v>
      </c>
      <c r="R157" s="100"/>
      <c r="S157" s="100"/>
      <c r="T157" s="100"/>
    </row>
    <row r="158" spans="1:20" s="40" customFormat="1" ht="15" hidden="1" customHeight="1">
      <c r="A158" s="23">
        <v>158</v>
      </c>
      <c r="B158" s="214">
        <v>9355</v>
      </c>
      <c r="C158" s="23" t="str">
        <f>IFERROR(VLOOKUP(B158,[7]DSML!E:J,6,0),"")</f>
        <v/>
      </c>
      <c r="D158" s="23" t="str">
        <f>IFERROR(VLOOKUP(B158,[7]DSML!E:G,3,0),"")</f>
        <v/>
      </c>
      <c r="E158" s="76" t="s">
        <v>1121</v>
      </c>
      <c r="F158" s="76" t="s">
        <v>1289</v>
      </c>
      <c r="G158" s="85">
        <v>11023108</v>
      </c>
      <c r="H158" s="113" t="s">
        <v>870</v>
      </c>
      <c r="I158" s="100" t="s">
        <v>716</v>
      </c>
      <c r="J158" s="85" t="s">
        <v>1302</v>
      </c>
      <c r="K158" s="114">
        <v>33636</v>
      </c>
      <c r="L158" s="93">
        <v>9</v>
      </c>
      <c r="M158" s="93">
        <v>5</v>
      </c>
      <c r="N158" s="85" t="s">
        <v>20</v>
      </c>
      <c r="O158" s="112">
        <v>15000000</v>
      </c>
      <c r="P158" s="93" t="s">
        <v>22</v>
      </c>
      <c r="Q158" s="100" t="s">
        <v>1291</v>
      </c>
      <c r="R158" s="100" t="s">
        <v>1303</v>
      </c>
      <c r="S158" s="100"/>
      <c r="T158" s="100"/>
    </row>
    <row r="159" spans="1:20" s="40" customFormat="1" ht="15" hidden="1" customHeight="1">
      <c r="A159" s="23">
        <v>159</v>
      </c>
      <c r="B159" s="213">
        <v>9355</v>
      </c>
      <c r="C159" s="23" t="str">
        <f>IFERROR(VLOOKUP(B159,[7]DSML!E:J,6,0),"")</f>
        <v/>
      </c>
      <c r="D159" s="23" t="str">
        <f>IFERROR(VLOOKUP(B159,[7]DSML!E:G,3,0),"")</f>
        <v/>
      </c>
      <c r="E159" s="76" t="s">
        <v>1121</v>
      </c>
      <c r="F159" s="76" t="s">
        <v>1289</v>
      </c>
      <c r="G159" s="84">
        <v>11115202</v>
      </c>
      <c r="H159" s="115" t="s">
        <v>782</v>
      </c>
      <c r="I159" s="84" t="s">
        <v>710</v>
      </c>
      <c r="J159" s="76" t="s">
        <v>925</v>
      </c>
      <c r="K159" s="116">
        <v>31081</v>
      </c>
      <c r="L159" s="117">
        <v>17</v>
      </c>
      <c r="M159" s="117">
        <v>5</v>
      </c>
      <c r="N159" s="76" t="s">
        <v>20</v>
      </c>
      <c r="O159" s="118">
        <v>10000000</v>
      </c>
      <c r="P159" s="117" t="s">
        <v>22</v>
      </c>
      <c r="Q159" s="84" t="s">
        <v>867</v>
      </c>
      <c r="R159" s="84" t="s">
        <v>1304</v>
      </c>
      <c r="S159" s="84"/>
      <c r="T159" s="84"/>
    </row>
    <row r="160" spans="1:20" s="40" customFormat="1" ht="15" hidden="1" customHeight="1">
      <c r="A160" s="23">
        <v>160</v>
      </c>
      <c r="B160" s="214">
        <v>9355</v>
      </c>
      <c r="C160" s="23" t="str">
        <f>IFERROR(VLOOKUP(B160,[7]DSML!E:J,6,0),"")</f>
        <v/>
      </c>
      <c r="D160" s="23" t="str">
        <f>IFERROR(VLOOKUP(B160,[7]DSML!E:G,3,0),"")</f>
        <v/>
      </c>
      <c r="E160" s="76" t="s">
        <v>1121</v>
      </c>
      <c r="F160" s="76" t="s">
        <v>1289</v>
      </c>
      <c r="G160" s="85">
        <v>11023108</v>
      </c>
      <c r="H160" s="113" t="s">
        <v>870</v>
      </c>
      <c r="I160" s="100" t="s">
        <v>716</v>
      </c>
      <c r="J160" s="85" t="s">
        <v>926</v>
      </c>
      <c r="K160" s="114">
        <v>34177</v>
      </c>
      <c r="L160" s="93">
        <v>17</v>
      </c>
      <c r="M160" s="93">
        <v>5</v>
      </c>
      <c r="N160" s="85" t="s">
        <v>20</v>
      </c>
      <c r="O160" s="112">
        <v>12000000</v>
      </c>
      <c r="P160" s="93" t="s">
        <v>22</v>
      </c>
      <c r="Q160" s="100" t="s">
        <v>867</v>
      </c>
      <c r="R160" s="100" t="s">
        <v>1305</v>
      </c>
      <c r="S160" s="100"/>
      <c r="T160" s="100"/>
    </row>
    <row r="161" spans="1:20" s="40" customFormat="1" ht="15" hidden="1" customHeight="1">
      <c r="A161" s="23">
        <v>161</v>
      </c>
      <c r="B161" s="214">
        <v>9368</v>
      </c>
      <c r="C161" s="23" t="str">
        <f>IFERROR(VLOOKUP(B161,[7]DSML!E:J,6,0),"")</f>
        <v/>
      </c>
      <c r="D161" s="23" t="str">
        <f>IFERROR(VLOOKUP(B161,[7]DSML!E:G,3,0),"")</f>
        <v/>
      </c>
      <c r="E161" s="76" t="s">
        <v>1121</v>
      </c>
      <c r="F161" s="76" t="s">
        <v>1306</v>
      </c>
      <c r="G161" s="119">
        <v>11209673</v>
      </c>
      <c r="H161" s="120" t="s">
        <v>1104</v>
      </c>
      <c r="I161" s="85" t="s">
        <v>712</v>
      </c>
      <c r="J161" s="121" t="s">
        <v>1105</v>
      </c>
      <c r="K161" s="104" t="s">
        <v>1106</v>
      </c>
      <c r="L161" s="21">
        <v>17</v>
      </c>
      <c r="M161" s="21">
        <v>5</v>
      </c>
      <c r="N161" s="85" t="s">
        <v>20</v>
      </c>
      <c r="O161" s="122">
        <v>15000000</v>
      </c>
      <c r="P161" s="53" t="s">
        <v>735</v>
      </c>
      <c r="Q161" s="100" t="s">
        <v>1107</v>
      </c>
      <c r="R161" s="100"/>
      <c r="S161" s="100"/>
      <c r="T161" s="101"/>
    </row>
    <row r="162" spans="1:20" s="40" customFormat="1" ht="15" hidden="1" customHeight="1">
      <c r="A162" s="23">
        <v>162</v>
      </c>
      <c r="B162" s="214">
        <v>9360</v>
      </c>
      <c r="C162" s="23" t="str">
        <f>IFERROR(VLOOKUP(B162,[7]DSML!E:J,6,0),"")</f>
        <v/>
      </c>
      <c r="D162" s="23" t="str">
        <f>IFERROR(VLOOKUP(B162,[7]DSML!E:G,3,0),"")</f>
        <v/>
      </c>
      <c r="E162" s="76" t="s">
        <v>1121</v>
      </c>
      <c r="F162" s="76" t="s">
        <v>1307</v>
      </c>
      <c r="G162" s="119">
        <v>11405010</v>
      </c>
      <c r="H162" s="120" t="s">
        <v>968</v>
      </c>
      <c r="I162" s="35" t="s">
        <v>709</v>
      </c>
      <c r="J162" s="120" t="s">
        <v>969</v>
      </c>
      <c r="K162" s="123">
        <v>34325</v>
      </c>
      <c r="L162" s="124">
        <v>18</v>
      </c>
      <c r="M162" s="21">
        <v>5</v>
      </c>
      <c r="N162" s="85" t="s">
        <v>16</v>
      </c>
      <c r="O162" s="125">
        <v>20000000</v>
      </c>
      <c r="P162" s="53" t="s">
        <v>735</v>
      </c>
      <c r="Q162" s="100" t="s">
        <v>1308</v>
      </c>
      <c r="R162" s="100" t="s">
        <v>1309</v>
      </c>
      <c r="S162" s="100"/>
      <c r="T162" s="101"/>
    </row>
    <row r="163" spans="1:20" s="40" customFormat="1" ht="15" hidden="1" customHeight="1">
      <c r="A163" s="23">
        <v>163</v>
      </c>
      <c r="B163" s="214">
        <v>9360</v>
      </c>
      <c r="C163" s="23" t="str">
        <f>IFERROR(VLOOKUP(B163,[7]DSML!E:J,6,0),"")</f>
        <v/>
      </c>
      <c r="D163" s="23" t="str">
        <f>IFERROR(VLOOKUP(B163,[7]DSML!E:G,3,0),"")</f>
        <v/>
      </c>
      <c r="E163" s="76" t="s">
        <v>1121</v>
      </c>
      <c r="F163" s="76" t="s">
        <v>1307</v>
      </c>
      <c r="G163" s="119">
        <v>11097864</v>
      </c>
      <c r="H163" s="120" t="s">
        <v>1101</v>
      </c>
      <c r="I163" s="85" t="s">
        <v>712</v>
      </c>
      <c r="J163" s="101" t="s">
        <v>1102</v>
      </c>
      <c r="K163" s="126">
        <v>32803</v>
      </c>
      <c r="L163" s="124">
        <v>5</v>
      </c>
      <c r="M163" s="21">
        <v>5</v>
      </c>
      <c r="N163" s="85" t="s">
        <v>20</v>
      </c>
      <c r="O163" s="125">
        <v>12000000</v>
      </c>
      <c r="P163" s="53" t="s">
        <v>735</v>
      </c>
      <c r="Q163" s="100" t="s">
        <v>1310</v>
      </c>
      <c r="R163" s="100" t="s">
        <v>1311</v>
      </c>
      <c r="S163" s="100"/>
      <c r="T163" s="101"/>
    </row>
    <row r="164" spans="1:20" s="40" customFormat="1" ht="15" hidden="1" customHeight="1">
      <c r="A164" s="23">
        <v>164</v>
      </c>
      <c r="B164" s="214">
        <v>9366</v>
      </c>
      <c r="C164" s="23" t="str">
        <f>IFERROR(VLOOKUP(B164,[7]DSML!E:J,6,0),"")</f>
        <v/>
      </c>
      <c r="D164" s="23" t="str">
        <f>IFERROR(VLOOKUP(B164,[7]DSML!E:G,3,0),"")</f>
        <v/>
      </c>
      <c r="E164" s="76" t="s">
        <v>1121</v>
      </c>
      <c r="F164" s="76" t="s">
        <v>1296</v>
      </c>
      <c r="G164" s="119">
        <v>10024941</v>
      </c>
      <c r="H164" s="120" t="s">
        <v>864</v>
      </c>
      <c r="I164" s="35" t="s">
        <v>716</v>
      </c>
      <c r="J164" s="120" t="s">
        <v>864</v>
      </c>
      <c r="K164" s="104">
        <v>29376</v>
      </c>
      <c r="L164" s="21">
        <v>15</v>
      </c>
      <c r="M164" s="21">
        <v>5</v>
      </c>
      <c r="N164" s="85" t="s">
        <v>20</v>
      </c>
      <c r="O164" s="122">
        <v>13500000</v>
      </c>
      <c r="P164" s="21" t="s">
        <v>734</v>
      </c>
      <c r="Q164" s="100" t="s">
        <v>1100</v>
      </c>
      <c r="R164" s="100" t="s">
        <v>1312</v>
      </c>
      <c r="S164" s="100" t="s">
        <v>1313</v>
      </c>
      <c r="T164" s="101"/>
    </row>
    <row r="165" spans="1:20" s="40" customFormat="1" ht="15" hidden="1" customHeight="1">
      <c r="A165" s="23">
        <v>165</v>
      </c>
      <c r="B165" s="213">
        <v>9361</v>
      </c>
      <c r="C165" s="23" t="str">
        <f>IFERROR(VLOOKUP(B165,[7]DSML!E:J,6,0),"")</f>
        <v/>
      </c>
      <c r="D165" s="23" t="str">
        <f>IFERROR(VLOOKUP(B165,[7]DSML!E:G,3,0),"")</f>
        <v/>
      </c>
      <c r="E165" s="76" t="s">
        <v>1121</v>
      </c>
      <c r="F165" s="76" t="s">
        <v>1289</v>
      </c>
      <c r="G165" s="84">
        <v>10702626</v>
      </c>
      <c r="H165" s="84" t="s">
        <v>1314</v>
      </c>
      <c r="I165" s="84" t="s">
        <v>709</v>
      </c>
      <c r="J165" s="76" t="s">
        <v>1315</v>
      </c>
      <c r="K165" s="127" t="s">
        <v>1316</v>
      </c>
      <c r="L165" s="117">
        <v>16</v>
      </c>
      <c r="M165" s="117">
        <v>5</v>
      </c>
      <c r="N165" s="76" t="s">
        <v>20</v>
      </c>
      <c r="O165" s="118">
        <v>13051000</v>
      </c>
      <c r="P165" s="82" t="s">
        <v>734</v>
      </c>
      <c r="Q165" s="84" t="s">
        <v>1317</v>
      </c>
      <c r="R165" s="84" t="s">
        <v>1318</v>
      </c>
      <c r="S165" s="84"/>
      <c r="T165" s="79"/>
    </row>
    <row r="166" spans="1:20" s="40" customFormat="1" ht="15" hidden="1" customHeight="1">
      <c r="A166" s="23">
        <v>166</v>
      </c>
      <c r="B166" s="214">
        <v>9359</v>
      </c>
      <c r="C166" s="23" t="str">
        <f>IFERROR(VLOOKUP(B166,[7]DSML!E:J,6,0),"")</f>
        <v/>
      </c>
      <c r="D166" s="23" t="str">
        <f>IFERROR(VLOOKUP(B166,[7]DSML!E:G,3,0),"")</f>
        <v/>
      </c>
      <c r="E166" s="76" t="s">
        <v>1121</v>
      </c>
      <c r="F166" s="76" t="s">
        <v>1319</v>
      </c>
      <c r="G166" s="100">
        <v>10744981</v>
      </c>
      <c r="H166" s="100" t="s">
        <v>736</v>
      </c>
      <c r="I166" s="100" t="s">
        <v>737</v>
      </c>
      <c r="J166" s="101" t="s">
        <v>738</v>
      </c>
      <c r="K166" s="128">
        <v>32956</v>
      </c>
      <c r="L166" s="21">
        <v>4</v>
      </c>
      <c r="M166" s="21">
        <v>5</v>
      </c>
      <c r="N166" s="22" t="s">
        <v>16</v>
      </c>
      <c r="O166" s="21">
        <v>8028000</v>
      </c>
      <c r="P166" s="21" t="s">
        <v>734</v>
      </c>
      <c r="Q166" s="100" t="s">
        <v>1103</v>
      </c>
      <c r="R166" s="100" t="s">
        <v>741</v>
      </c>
      <c r="S166" s="100"/>
      <c r="T166" s="100" t="s">
        <v>784</v>
      </c>
    </row>
    <row r="167" spans="1:20" s="40" customFormat="1" ht="15" hidden="1" customHeight="1">
      <c r="A167" s="23">
        <v>167</v>
      </c>
      <c r="B167" s="214">
        <v>9367</v>
      </c>
      <c r="C167" s="23" t="str">
        <f>IFERROR(VLOOKUP(B167,[7]DSML!E:J,6,0),"")</f>
        <v/>
      </c>
      <c r="D167" s="23" t="str">
        <f>IFERROR(VLOOKUP(B167,[7]DSML!E:G,3,0),"")</f>
        <v/>
      </c>
      <c r="E167" s="76" t="s">
        <v>1121</v>
      </c>
      <c r="F167" s="76" t="s">
        <v>1300</v>
      </c>
      <c r="G167" s="102">
        <v>11141765</v>
      </c>
      <c r="H167" s="103" t="s">
        <v>1141</v>
      </c>
      <c r="I167" s="103" t="s">
        <v>712</v>
      </c>
      <c r="J167" s="103" t="s">
        <v>1320</v>
      </c>
      <c r="K167" s="104" t="s">
        <v>1321</v>
      </c>
      <c r="L167" s="105">
        <v>23</v>
      </c>
      <c r="M167" s="21">
        <v>5</v>
      </c>
      <c r="N167" s="105" t="s">
        <v>17</v>
      </c>
      <c r="O167" s="21">
        <v>15350000</v>
      </c>
      <c r="P167" s="21" t="s">
        <v>734</v>
      </c>
      <c r="Q167" s="100" t="s">
        <v>1322</v>
      </c>
      <c r="R167" s="100" t="s">
        <v>1323</v>
      </c>
      <c r="S167" s="100"/>
      <c r="T167" s="100"/>
    </row>
    <row r="168" spans="1:20" s="40" customFormat="1" ht="15" hidden="1" customHeight="1">
      <c r="A168" s="23">
        <v>168</v>
      </c>
      <c r="B168" s="214">
        <v>9355</v>
      </c>
      <c r="C168" s="23" t="str">
        <f>IFERROR(VLOOKUP(B168,[7]DSML!E:J,6,0),"")</f>
        <v/>
      </c>
      <c r="D168" s="23" t="str">
        <f>IFERROR(VLOOKUP(B168,[7]DSML!E:G,3,0),"")</f>
        <v/>
      </c>
      <c r="E168" s="76" t="s">
        <v>1121</v>
      </c>
      <c r="F168" s="76" t="s">
        <v>1289</v>
      </c>
      <c r="G168" s="100">
        <v>11438413</v>
      </c>
      <c r="H168" s="100" t="s">
        <v>1204</v>
      </c>
      <c r="I168" s="100" t="s">
        <v>710</v>
      </c>
      <c r="J168" s="85" t="s">
        <v>1217</v>
      </c>
      <c r="K168" s="104">
        <v>30635</v>
      </c>
      <c r="L168" s="93">
        <v>24</v>
      </c>
      <c r="M168" s="93">
        <v>5</v>
      </c>
      <c r="N168" s="85" t="s">
        <v>20</v>
      </c>
      <c r="O168" s="112">
        <v>13000000</v>
      </c>
      <c r="P168" s="21" t="s">
        <v>734</v>
      </c>
      <c r="Q168" s="100" t="s">
        <v>1218</v>
      </c>
      <c r="R168" s="100"/>
      <c r="S168" s="100" t="s">
        <v>1324</v>
      </c>
      <c r="T168" s="100"/>
    </row>
    <row r="169" spans="1:20" s="40" customFormat="1" ht="15" hidden="1" customHeight="1">
      <c r="A169" s="23">
        <v>169</v>
      </c>
      <c r="B169" s="214">
        <v>9358</v>
      </c>
      <c r="C169" s="23" t="str">
        <f>IFERROR(VLOOKUP(B169,[7]DSML!E:J,6,0),"")</f>
        <v/>
      </c>
      <c r="D169" s="23" t="str">
        <f>IFERROR(VLOOKUP(B169,[7]DSML!E:G,3,0),"")</f>
        <v/>
      </c>
      <c r="E169" s="76" t="s">
        <v>1121</v>
      </c>
      <c r="F169" s="85" t="s">
        <v>1288</v>
      </c>
      <c r="G169" s="119">
        <v>10977862</v>
      </c>
      <c r="H169" s="120" t="s">
        <v>778</v>
      </c>
      <c r="I169" s="35" t="s">
        <v>709</v>
      </c>
      <c r="J169" s="101" t="s">
        <v>873</v>
      </c>
      <c r="K169" s="129">
        <v>35653</v>
      </c>
      <c r="L169" s="124">
        <v>16</v>
      </c>
      <c r="M169" s="124">
        <v>5</v>
      </c>
      <c r="N169" s="85" t="s">
        <v>16</v>
      </c>
      <c r="O169" s="21">
        <v>15340000</v>
      </c>
      <c r="P169" s="31" t="s">
        <v>21</v>
      </c>
      <c r="Q169" s="100" t="s">
        <v>1325</v>
      </c>
      <c r="R169" s="100"/>
      <c r="S169" s="100"/>
      <c r="T169" s="100" t="s">
        <v>1326</v>
      </c>
    </row>
    <row r="170" spans="1:20" s="40" customFormat="1" ht="15" hidden="1" customHeight="1">
      <c r="A170" s="23">
        <v>170</v>
      </c>
      <c r="B170" s="214">
        <v>9366</v>
      </c>
      <c r="C170" s="23" t="str">
        <f>IFERROR(VLOOKUP(B170,[7]DSML!E:J,6,0),"")</f>
        <v/>
      </c>
      <c r="D170" s="23" t="str">
        <f>IFERROR(VLOOKUP(B170,[7]DSML!E:G,3,0),"")</f>
        <v/>
      </c>
      <c r="E170" s="76" t="s">
        <v>1121</v>
      </c>
      <c r="F170" s="85" t="s">
        <v>1296</v>
      </c>
      <c r="G170" s="102">
        <v>10512164</v>
      </c>
      <c r="H170" s="85" t="s">
        <v>862</v>
      </c>
      <c r="I170" s="100" t="s">
        <v>712</v>
      </c>
      <c r="J170" s="35" t="s">
        <v>929</v>
      </c>
      <c r="K170" s="114" t="s">
        <v>930</v>
      </c>
      <c r="L170" s="21">
        <v>17</v>
      </c>
      <c r="M170" s="21">
        <v>5</v>
      </c>
      <c r="N170" s="85" t="s">
        <v>17</v>
      </c>
      <c r="O170" s="122">
        <v>25800000</v>
      </c>
      <c r="P170" s="31" t="s">
        <v>21</v>
      </c>
      <c r="Q170" s="100" t="s">
        <v>1327</v>
      </c>
      <c r="R170" s="100"/>
      <c r="S170" s="100"/>
      <c r="T170" s="130"/>
    </row>
    <row r="171" spans="1:20" s="40" customFormat="1" ht="15" hidden="1" customHeight="1">
      <c r="A171" s="23">
        <v>171</v>
      </c>
      <c r="B171" s="214">
        <v>9366</v>
      </c>
      <c r="C171" s="23" t="str">
        <f>IFERROR(VLOOKUP(B171,[7]DSML!E:J,6,0),"")</f>
        <v/>
      </c>
      <c r="D171" s="23" t="str">
        <f>IFERROR(VLOOKUP(B171,[7]DSML!E:G,3,0),"")</f>
        <v/>
      </c>
      <c r="E171" s="76" t="s">
        <v>1121</v>
      </c>
      <c r="F171" s="85" t="s">
        <v>1296</v>
      </c>
      <c r="G171" s="119">
        <v>10970349</v>
      </c>
      <c r="H171" s="120" t="s">
        <v>860</v>
      </c>
      <c r="I171" s="100" t="s">
        <v>712</v>
      </c>
      <c r="J171" s="35" t="s">
        <v>983</v>
      </c>
      <c r="K171" s="123">
        <v>35228</v>
      </c>
      <c r="L171" s="21">
        <v>19</v>
      </c>
      <c r="M171" s="21">
        <v>5</v>
      </c>
      <c r="N171" s="85" t="s">
        <v>17</v>
      </c>
      <c r="O171" s="122">
        <v>14700000</v>
      </c>
      <c r="P171" s="31" t="s">
        <v>21</v>
      </c>
      <c r="Q171" s="100" t="s">
        <v>1328</v>
      </c>
      <c r="R171" s="100"/>
      <c r="S171" s="100"/>
      <c r="T171" s="131"/>
    </row>
    <row r="172" spans="1:20" s="40" customFormat="1" ht="15" hidden="1" customHeight="1">
      <c r="A172" s="23">
        <v>172</v>
      </c>
      <c r="B172" s="214">
        <v>9366</v>
      </c>
      <c r="C172" s="23" t="str">
        <f>IFERROR(VLOOKUP(B172,[7]DSML!E:J,6,0),"")</f>
        <v/>
      </c>
      <c r="D172" s="23" t="str">
        <f>IFERROR(VLOOKUP(B172,[7]DSML!E:G,3,0),"")</f>
        <v/>
      </c>
      <c r="E172" s="76" t="s">
        <v>1121</v>
      </c>
      <c r="F172" s="85" t="s">
        <v>1296</v>
      </c>
      <c r="G172" s="119">
        <v>10973196</v>
      </c>
      <c r="H172" s="120" t="s">
        <v>931</v>
      </c>
      <c r="I172" s="100" t="s">
        <v>712</v>
      </c>
      <c r="J172" s="85" t="s">
        <v>932</v>
      </c>
      <c r="K172" s="104" t="s">
        <v>933</v>
      </c>
      <c r="L172" s="21">
        <v>17</v>
      </c>
      <c r="M172" s="21">
        <v>5</v>
      </c>
      <c r="N172" s="85" t="s">
        <v>17</v>
      </c>
      <c r="O172" s="122">
        <v>24700000</v>
      </c>
      <c r="P172" s="31" t="s">
        <v>21</v>
      </c>
      <c r="Q172" s="100" t="s">
        <v>1329</v>
      </c>
      <c r="R172" s="100"/>
      <c r="S172" s="100"/>
      <c r="T172" s="130"/>
    </row>
    <row r="173" spans="1:20" s="40" customFormat="1" ht="15" hidden="1" customHeight="1">
      <c r="A173" s="23">
        <v>173</v>
      </c>
      <c r="B173" s="214">
        <v>9366</v>
      </c>
      <c r="C173" s="23" t="str">
        <f>IFERROR(VLOOKUP(B173,[7]DSML!E:J,6,0),"")</f>
        <v/>
      </c>
      <c r="D173" s="23" t="str">
        <f>IFERROR(VLOOKUP(B173,[7]DSML!E:G,3,0),"")</f>
        <v/>
      </c>
      <c r="E173" s="76" t="s">
        <v>1121</v>
      </c>
      <c r="F173" s="85" t="s">
        <v>1296</v>
      </c>
      <c r="G173" s="102">
        <v>11362598</v>
      </c>
      <c r="H173" s="120" t="s">
        <v>877</v>
      </c>
      <c r="I173" s="100" t="s">
        <v>712</v>
      </c>
      <c r="J173" s="113" t="s">
        <v>927</v>
      </c>
      <c r="K173" s="104" t="s">
        <v>928</v>
      </c>
      <c r="L173" s="21">
        <v>17</v>
      </c>
      <c r="M173" s="21">
        <v>5</v>
      </c>
      <c r="N173" s="85" t="s">
        <v>17</v>
      </c>
      <c r="O173" s="122">
        <v>19600000</v>
      </c>
      <c r="P173" s="31" t="s">
        <v>21</v>
      </c>
      <c r="Q173" s="100" t="s">
        <v>1330</v>
      </c>
      <c r="R173" s="100"/>
      <c r="S173" s="100"/>
      <c r="T173" s="130"/>
    </row>
    <row r="174" spans="1:20" s="40" customFormat="1" ht="15" hidden="1" customHeight="1">
      <c r="A174" s="23">
        <v>174</v>
      </c>
      <c r="B174" s="213">
        <v>9366</v>
      </c>
      <c r="C174" s="23" t="str">
        <f>IFERROR(VLOOKUP(B174,[7]DSML!E:J,6,0),"")</f>
        <v/>
      </c>
      <c r="D174" s="23" t="str">
        <f>IFERROR(VLOOKUP(B174,[7]DSML!E:G,3,0),"")</f>
        <v/>
      </c>
      <c r="E174" s="76" t="s">
        <v>1121</v>
      </c>
      <c r="F174" s="85" t="s">
        <v>1296</v>
      </c>
      <c r="G174" s="77">
        <v>10970349</v>
      </c>
      <c r="H174" s="78" t="s">
        <v>860</v>
      </c>
      <c r="I174" s="84" t="s">
        <v>712</v>
      </c>
      <c r="J174" s="76" t="s">
        <v>934</v>
      </c>
      <c r="K174" s="127">
        <v>30657</v>
      </c>
      <c r="L174" s="82">
        <v>17</v>
      </c>
      <c r="M174" s="82">
        <v>5</v>
      </c>
      <c r="N174" s="76" t="s">
        <v>17</v>
      </c>
      <c r="O174" s="83">
        <v>19500000</v>
      </c>
      <c r="P174" s="31" t="s">
        <v>21</v>
      </c>
      <c r="Q174" s="84" t="s">
        <v>1331</v>
      </c>
      <c r="R174" s="84"/>
      <c r="S174" s="84"/>
      <c r="T174" s="79"/>
    </row>
    <row r="175" spans="1:20" s="40" customFormat="1" ht="15" hidden="1" customHeight="1">
      <c r="A175" s="23">
        <v>175</v>
      </c>
      <c r="B175" s="214">
        <v>9366</v>
      </c>
      <c r="C175" s="23" t="str">
        <f>IFERROR(VLOOKUP(B175,[7]DSML!E:J,6,0),"")</f>
        <v/>
      </c>
      <c r="D175" s="23" t="str">
        <f>IFERROR(VLOOKUP(B175,[7]DSML!E:G,3,0),"")</f>
        <v/>
      </c>
      <c r="E175" s="76" t="s">
        <v>1121</v>
      </c>
      <c r="F175" s="85" t="s">
        <v>1296</v>
      </c>
      <c r="G175" s="102">
        <v>10512164</v>
      </c>
      <c r="H175" s="85" t="s">
        <v>862</v>
      </c>
      <c r="I175" s="100" t="s">
        <v>712</v>
      </c>
      <c r="J175" s="85" t="s">
        <v>1332</v>
      </c>
      <c r="K175" s="132" t="s">
        <v>1333</v>
      </c>
      <c r="L175" s="21">
        <v>18</v>
      </c>
      <c r="M175" s="21">
        <v>5</v>
      </c>
      <c r="N175" s="85" t="s">
        <v>17</v>
      </c>
      <c r="O175" s="122">
        <v>20085000</v>
      </c>
      <c r="P175" s="31" t="s">
        <v>21</v>
      </c>
      <c r="Q175" s="100" t="s">
        <v>1334</v>
      </c>
      <c r="R175" s="100"/>
      <c r="S175" s="100"/>
      <c r="T175" s="101"/>
    </row>
    <row r="176" spans="1:20" s="40" customFormat="1" ht="15" hidden="1" customHeight="1">
      <c r="A176" s="23">
        <v>176</v>
      </c>
      <c r="B176" s="214">
        <v>9366</v>
      </c>
      <c r="C176" s="23" t="str">
        <f>IFERROR(VLOOKUP(B176,[7]DSML!E:J,6,0),"")</f>
        <v/>
      </c>
      <c r="D176" s="23" t="str">
        <f>IFERROR(VLOOKUP(B176,[7]DSML!E:G,3,0),"")</f>
        <v/>
      </c>
      <c r="E176" s="76" t="s">
        <v>1121</v>
      </c>
      <c r="F176" s="85" t="s">
        <v>1296</v>
      </c>
      <c r="G176" s="119">
        <v>10970349</v>
      </c>
      <c r="H176" s="120" t="s">
        <v>860</v>
      </c>
      <c r="I176" s="35" t="s">
        <v>712</v>
      </c>
      <c r="J176" s="133" t="s">
        <v>861</v>
      </c>
      <c r="K176" s="104">
        <v>29346</v>
      </c>
      <c r="L176" s="21">
        <v>15</v>
      </c>
      <c r="M176" s="21">
        <v>5</v>
      </c>
      <c r="N176" s="85" t="s">
        <v>17</v>
      </c>
      <c r="O176" s="122">
        <v>16000000</v>
      </c>
      <c r="P176" s="31" t="s">
        <v>21</v>
      </c>
      <c r="Q176" s="100" t="s">
        <v>1335</v>
      </c>
      <c r="R176" s="100"/>
      <c r="S176" s="100"/>
      <c r="T176" s="101"/>
    </row>
    <row r="177" spans="1:20" s="40" customFormat="1" ht="15" hidden="1" customHeight="1">
      <c r="A177" s="23">
        <v>177</v>
      </c>
      <c r="B177" s="214">
        <v>9366</v>
      </c>
      <c r="C177" s="23" t="str">
        <f>IFERROR(VLOOKUP(B177,[7]DSML!E:J,6,0),"")</f>
        <v/>
      </c>
      <c r="D177" s="23" t="str">
        <f>IFERROR(VLOOKUP(B177,[7]DSML!E:G,3,0),"")</f>
        <v/>
      </c>
      <c r="E177" s="76" t="s">
        <v>1121</v>
      </c>
      <c r="F177" s="85" t="s">
        <v>1296</v>
      </c>
      <c r="G177" s="134">
        <v>11362598</v>
      </c>
      <c r="H177" s="120" t="s">
        <v>877</v>
      </c>
      <c r="I177" s="35" t="s">
        <v>712</v>
      </c>
      <c r="J177" s="35" t="s">
        <v>878</v>
      </c>
      <c r="K177" s="123" t="s">
        <v>879</v>
      </c>
      <c r="L177" s="21">
        <v>16</v>
      </c>
      <c r="M177" s="21">
        <v>5</v>
      </c>
      <c r="N177" s="85" t="s">
        <v>20</v>
      </c>
      <c r="O177" s="122">
        <v>15500000</v>
      </c>
      <c r="P177" s="31" t="s">
        <v>21</v>
      </c>
      <c r="Q177" s="100" t="s">
        <v>1336</v>
      </c>
      <c r="R177" s="100"/>
      <c r="S177" s="100"/>
      <c r="T177" s="101"/>
    </row>
    <row r="178" spans="1:20" s="40" customFormat="1" ht="15" hidden="1" customHeight="1">
      <c r="A178" s="23">
        <v>178</v>
      </c>
      <c r="B178" s="214">
        <v>9366</v>
      </c>
      <c r="C178" s="23" t="str">
        <f>IFERROR(VLOOKUP(B178,[7]DSML!E:J,6,0),"")</f>
        <v/>
      </c>
      <c r="D178" s="23" t="str">
        <f>IFERROR(VLOOKUP(B178,[7]DSML!E:G,3,0),"")</f>
        <v/>
      </c>
      <c r="E178" s="76" t="s">
        <v>1121</v>
      </c>
      <c r="F178" s="85" t="s">
        <v>1296</v>
      </c>
      <c r="G178" s="119">
        <v>10149746</v>
      </c>
      <c r="H178" s="120" t="s">
        <v>1153</v>
      </c>
      <c r="I178" s="100" t="s">
        <v>709</v>
      </c>
      <c r="J178" s="35" t="s">
        <v>1154</v>
      </c>
      <c r="K178" s="123">
        <v>28491</v>
      </c>
      <c r="L178" s="21">
        <v>22</v>
      </c>
      <c r="M178" s="21">
        <v>5</v>
      </c>
      <c r="N178" s="85" t="s">
        <v>16</v>
      </c>
      <c r="O178" s="122">
        <v>20500000</v>
      </c>
      <c r="P178" s="31" t="s">
        <v>21</v>
      </c>
      <c r="Q178" s="100" t="s">
        <v>1155</v>
      </c>
      <c r="R178" s="100"/>
      <c r="S178" s="100"/>
      <c r="T178" s="101"/>
    </row>
    <row r="179" spans="1:20" s="40" customFormat="1" ht="15" hidden="1" customHeight="1">
      <c r="A179" s="23">
        <v>179</v>
      </c>
      <c r="B179" s="214">
        <v>9366</v>
      </c>
      <c r="C179" s="23" t="str">
        <f>IFERROR(VLOOKUP(B179,[7]DSML!E:J,6,0),"")</f>
        <v/>
      </c>
      <c r="D179" s="23" t="str">
        <f>IFERROR(VLOOKUP(B179,[7]DSML!E:G,3,0),"")</f>
        <v/>
      </c>
      <c r="E179" s="76" t="s">
        <v>1121</v>
      </c>
      <c r="F179" s="85" t="s">
        <v>1296</v>
      </c>
      <c r="G179" s="102">
        <v>10168561</v>
      </c>
      <c r="H179" s="85" t="s">
        <v>1156</v>
      </c>
      <c r="I179" s="135" t="s">
        <v>709</v>
      </c>
      <c r="J179" s="103" t="s">
        <v>1157</v>
      </c>
      <c r="K179" s="114">
        <v>34887</v>
      </c>
      <c r="L179" s="122">
        <v>22</v>
      </c>
      <c r="M179" s="21">
        <v>5</v>
      </c>
      <c r="N179" s="105" t="s">
        <v>20</v>
      </c>
      <c r="O179" s="122">
        <v>15000000</v>
      </c>
      <c r="P179" s="31" t="s">
        <v>21</v>
      </c>
      <c r="Q179" s="100" t="s">
        <v>1158</v>
      </c>
      <c r="R179" s="100"/>
      <c r="S179" s="100"/>
      <c r="T179" s="101"/>
    </row>
    <row r="180" spans="1:20" s="40" customFormat="1" ht="15" hidden="1" customHeight="1">
      <c r="A180" s="23">
        <v>180</v>
      </c>
      <c r="B180" s="214">
        <v>9366</v>
      </c>
      <c r="C180" s="23" t="str">
        <f>IFERROR(VLOOKUP(B180,[7]DSML!E:J,6,0),"")</f>
        <v/>
      </c>
      <c r="D180" s="23" t="str">
        <f>IFERROR(VLOOKUP(B180,[7]DSML!E:G,3,0),"")</f>
        <v/>
      </c>
      <c r="E180" s="76" t="s">
        <v>1121</v>
      </c>
      <c r="F180" s="85" t="s">
        <v>1296</v>
      </c>
      <c r="G180" s="102">
        <v>10168561</v>
      </c>
      <c r="H180" s="103" t="s">
        <v>1156</v>
      </c>
      <c r="I180" s="103" t="s">
        <v>709</v>
      </c>
      <c r="J180" s="103" t="s">
        <v>1159</v>
      </c>
      <c r="K180" s="114">
        <v>32818</v>
      </c>
      <c r="L180" s="122">
        <v>22</v>
      </c>
      <c r="M180" s="21">
        <v>5</v>
      </c>
      <c r="N180" s="105" t="s">
        <v>20</v>
      </c>
      <c r="O180" s="122">
        <v>18500000</v>
      </c>
      <c r="P180" s="31" t="s">
        <v>21</v>
      </c>
      <c r="Q180" s="100" t="s">
        <v>1160</v>
      </c>
      <c r="R180" s="100"/>
      <c r="S180" s="100"/>
      <c r="T180" s="101"/>
    </row>
    <row r="181" spans="1:20" s="40" customFormat="1" ht="15" hidden="1" customHeight="1">
      <c r="A181" s="23">
        <v>181</v>
      </c>
      <c r="B181" s="214">
        <v>9366</v>
      </c>
      <c r="C181" s="23" t="str">
        <f>IFERROR(VLOOKUP(B181,[7]DSML!E:J,6,0),"")</f>
        <v/>
      </c>
      <c r="D181" s="23" t="str">
        <f>IFERROR(VLOOKUP(B181,[7]DSML!E:G,3,0),"")</f>
        <v/>
      </c>
      <c r="E181" s="76" t="s">
        <v>1121</v>
      </c>
      <c r="F181" s="85" t="s">
        <v>1296</v>
      </c>
      <c r="G181" s="102">
        <v>10343444</v>
      </c>
      <c r="H181" s="103" t="s">
        <v>1208</v>
      </c>
      <c r="I181" s="100" t="s">
        <v>709</v>
      </c>
      <c r="J181" s="101" t="s">
        <v>1209</v>
      </c>
      <c r="K181" s="128" t="s">
        <v>1210</v>
      </c>
      <c r="L181" s="21">
        <v>24</v>
      </c>
      <c r="M181" s="21">
        <v>5</v>
      </c>
      <c r="N181" s="22" t="s">
        <v>16</v>
      </c>
      <c r="O181" s="21">
        <v>15900000</v>
      </c>
      <c r="P181" s="31" t="s">
        <v>21</v>
      </c>
      <c r="Q181" s="100" t="s">
        <v>1211</v>
      </c>
      <c r="R181" s="100"/>
      <c r="S181" s="100"/>
      <c r="T181" s="101"/>
    </row>
    <row r="182" spans="1:20" s="40" customFormat="1" ht="15" hidden="1" customHeight="1">
      <c r="A182" s="23">
        <v>182</v>
      </c>
      <c r="B182" s="214">
        <v>9366</v>
      </c>
      <c r="C182" s="23" t="str">
        <f>IFERROR(VLOOKUP(B182,[7]DSML!E:J,6,0),"")</f>
        <v/>
      </c>
      <c r="D182" s="23" t="str">
        <f>IFERROR(VLOOKUP(B182,[7]DSML!E:G,3,0),"")</f>
        <v/>
      </c>
      <c r="E182" s="76" t="s">
        <v>1121</v>
      </c>
      <c r="F182" s="85" t="s">
        <v>1296</v>
      </c>
      <c r="G182" s="102">
        <v>10512164</v>
      </c>
      <c r="H182" s="85" t="s">
        <v>862</v>
      </c>
      <c r="I182" s="100" t="s">
        <v>712</v>
      </c>
      <c r="J182" s="136" t="s">
        <v>1212</v>
      </c>
      <c r="K182" s="128" t="s">
        <v>1213</v>
      </c>
      <c r="L182" s="21">
        <v>24</v>
      </c>
      <c r="M182" s="21">
        <v>5</v>
      </c>
      <c r="N182" s="22" t="s">
        <v>17</v>
      </c>
      <c r="O182" s="21">
        <v>15600000</v>
      </c>
      <c r="P182" s="31" t="s">
        <v>21</v>
      </c>
      <c r="Q182" s="100" t="s">
        <v>1214</v>
      </c>
      <c r="R182" s="100"/>
      <c r="S182" s="100"/>
      <c r="T182" s="130"/>
    </row>
    <row r="183" spans="1:20" s="40" customFormat="1" ht="15" hidden="1" customHeight="1">
      <c r="A183" s="23">
        <v>183</v>
      </c>
      <c r="B183" s="214">
        <v>9366</v>
      </c>
      <c r="C183" s="23" t="str">
        <f>IFERROR(VLOOKUP(B183,[7]DSML!E:J,6,0),"")</f>
        <v/>
      </c>
      <c r="D183" s="23" t="str">
        <f>IFERROR(VLOOKUP(B183,[7]DSML!E:G,3,0),"")</f>
        <v/>
      </c>
      <c r="E183" s="76" t="s">
        <v>1121</v>
      </c>
      <c r="F183" s="85" t="s">
        <v>1296</v>
      </c>
      <c r="G183" s="102">
        <v>11362598</v>
      </c>
      <c r="H183" s="85" t="s">
        <v>877</v>
      </c>
      <c r="I183" s="100" t="s">
        <v>712</v>
      </c>
      <c r="J183" s="101" t="s">
        <v>1215</v>
      </c>
      <c r="K183" s="128">
        <v>24481</v>
      </c>
      <c r="L183" s="21">
        <v>24</v>
      </c>
      <c r="M183" s="21">
        <v>5</v>
      </c>
      <c r="N183" s="22" t="s">
        <v>17</v>
      </c>
      <c r="O183" s="21">
        <v>20000000</v>
      </c>
      <c r="P183" s="31" t="s">
        <v>21</v>
      </c>
      <c r="Q183" s="100" t="s">
        <v>1216</v>
      </c>
      <c r="R183" s="100"/>
      <c r="S183" s="100"/>
      <c r="T183" s="130"/>
    </row>
    <row r="184" spans="1:20" s="40" customFormat="1" ht="15" hidden="1" customHeight="1">
      <c r="A184" s="23">
        <v>184</v>
      </c>
      <c r="B184" s="214">
        <v>9368</v>
      </c>
      <c r="C184" s="23" t="str">
        <f>IFERROR(VLOOKUP(B184,[7]DSML!E:J,6,0),"")</f>
        <v/>
      </c>
      <c r="D184" s="23" t="str">
        <f>IFERROR(VLOOKUP(B184,[7]DSML!E:G,3,0),"")</f>
        <v/>
      </c>
      <c r="E184" s="76" t="s">
        <v>1121</v>
      </c>
      <c r="F184" s="85" t="s">
        <v>1306</v>
      </c>
      <c r="G184" s="119">
        <v>10109415</v>
      </c>
      <c r="H184" s="120" t="s">
        <v>1224</v>
      </c>
      <c r="I184" s="100" t="s">
        <v>712</v>
      </c>
      <c r="J184" s="113" t="s">
        <v>1225</v>
      </c>
      <c r="K184" s="104" t="s">
        <v>1226</v>
      </c>
      <c r="L184" s="21">
        <v>24</v>
      </c>
      <c r="M184" s="21">
        <v>5</v>
      </c>
      <c r="N184" s="85" t="s">
        <v>20</v>
      </c>
      <c r="O184" s="122">
        <v>13000000</v>
      </c>
      <c r="P184" s="31" t="s">
        <v>21</v>
      </c>
      <c r="Q184" s="100" t="s">
        <v>1227</v>
      </c>
      <c r="R184" s="100"/>
      <c r="S184" s="100"/>
      <c r="T184" s="130"/>
    </row>
    <row r="185" spans="1:20" s="40" customFormat="1" ht="15" hidden="1" customHeight="1">
      <c r="A185" s="23">
        <v>185</v>
      </c>
      <c r="B185" s="216">
        <v>9357</v>
      </c>
      <c r="C185" s="23" t="str">
        <f>IFERROR(VLOOKUP(B185,[7]DSML!E:J,6,0),"")</f>
        <v/>
      </c>
      <c r="D185" s="23" t="str">
        <f>IFERROR(VLOOKUP(B185,[7]DSML!E:G,3,0),"")</f>
        <v/>
      </c>
      <c r="E185" s="76" t="s">
        <v>1121</v>
      </c>
      <c r="F185" s="85" t="s">
        <v>1288</v>
      </c>
      <c r="G185" s="137">
        <v>10341584</v>
      </c>
      <c r="H185" s="100" t="s">
        <v>874</v>
      </c>
      <c r="I185" s="85" t="s">
        <v>709</v>
      </c>
      <c r="J185" s="101" t="s">
        <v>875</v>
      </c>
      <c r="K185" s="129">
        <v>32933</v>
      </c>
      <c r="L185" s="124">
        <v>16</v>
      </c>
      <c r="M185" s="124">
        <v>5</v>
      </c>
      <c r="N185" s="85" t="s">
        <v>20</v>
      </c>
      <c r="O185" s="138">
        <v>13163000</v>
      </c>
      <c r="P185" s="31" t="s">
        <v>21</v>
      </c>
      <c r="Q185" s="100" t="s">
        <v>1337</v>
      </c>
      <c r="R185" s="100"/>
      <c r="S185" s="100"/>
      <c r="T185" s="100"/>
    </row>
    <row r="186" spans="1:20" s="40" customFormat="1" ht="15" hidden="1" customHeight="1">
      <c r="A186" s="23">
        <v>186</v>
      </c>
      <c r="B186" s="214">
        <v>9361</v>
      </c>
      <c r="C186" s="23" t="str">
        <f>IFERROR(VLOOKUP(B186,[7]DSML!E:J,6,0),"")</f>
        <v/>
      </c>
      <c r="D186" s="23" t="str">
        <f>IFERROR(VLOOKUP(B186,[7]DSML!E:G,3,0),"")</f>
        <v/>
      </c>
      <c r="E186" s="76" t="s">
        <v>1121</v>
      </c>
      <c r="F186" s="85" t="s">
        <v>1289</v>
      </c>
      <c r="G186" s="100">
        <v>11142498</v>
      </c>
      <c r="H186" s="100" t="s">
        <v>857</v>
      </c>
      <c r="I186" s="104" t="s">
        <v>716</v>
      </c>
      <c r="J186" s="85" t="s">
        <v>858</v>
      </c>
      <c r="K186" s="114">
        <v>29966</v>
      </c>
      <c r="L186" s="93">
        <v>15</v>
      </c>
      <c r="M186" s="93">
        <v>5</v>
      </c>
      <c r="N186" s="85" t="s">
        <v>20</v>
      </c>
      <c r="O186" s="93">
        <v>11817000</v>
      </c>
      <c r="P186" s="31" t="s">
        <v>21</v>
      </c>
      <c r="Q186" s="100" t="s">
        <v>859</v>
      </c>
      <c r="R186" s="100" t="s">
        <v>1338</v>
      </c>
      <c r="S186" s="100"/>
      <c r="T186" s="131"/>
    </row>
    <row r="187" spans="1:20" s="40" customFormat="1" ht="15" hidden="1" customHeight="1">
      <c r="A187" s="23">
        <v>187</v>
      </c>
      <c r="B187" s="214">
        <v>9361</v>
      </c>
      <c r="C187" s="23" t="str">
        <f>IFERROR(VLOOKUP(B187,[7]DSML!E:J,6,0),"")</f>
        <v/>
      </c>
      <c r="D187" s="23" t="str">
        <f>IFERROR(VLOOKUP(B187,[7]DSML!E:G,3,0),"")</f>
        <v/>
      </c>
      <c r="E187" s="76" t="s">
        <v>1121</v>
      </c>
      <c r="F187" s="85" t="s">
        <v>1289</v>
      </c>
      <c r="G187" s="100">
        <v>10702626</v>
      </c>
      <c r="H187" s="100" t="s">
        <v>854</v>
      </c>
      <c r="I187" s="85" t="s">
        <v>709</v>
      </c>
      <c r="J187" s="85" t="s">
        <v>802</v>
      </c>
      <c r="K187" s="104">
        <v>25999</v>
      </c>
      <c r="L187" s="93">
        <v>15</v>
      </c>
      <c r="M187" s="93">
        <v>5</v>
      </c>
      <c r="N187" s="85" t="s">
        <v>20</v>
      </c>
      <c r="O187" s="93">
        <v>16000000</v>
      </c>
      <c r="P187" s="93" t="s">
        <v>22</v>
      </c>
      <c r="Q187" s="100" t="s">
        <v>1339</v>
      </c>
      <c r="R187" s="100" t="s">
        <v>1340</v>
      </c>
      <c r="S187" s="100"/>
      <c r="T187" s="100"/>
    </row>
    <row r="188" spans="1:20" s="40" customFormat="1" ht="15" hidden="1" customHeight="1">
      <c r="A188" s="23">
        <v>188</v>
      </c>
      <c r="B188" s="214">
        <v>9361</v>
      </c>
      <c r="C188" s="23" t="str">
        <f>IFERROR(VLOOKUP(B188,[7]DSML!E:J,6,0),"")</f>
        <v/>
      </c>
      <c r="D188" s="23" t="str">
        <f>IFERROR(VLOOKUP(B188,[7]DSML!E:G,3,0),"")</f>
        <v/>
      </c>
      <c r="E188" s="76" t="s">
        <v>1121</v>
      </c>
      <c r="F188" s="85" t="s">
        <v>1289</v>
      </c>
      <c r="G188" s="100">
        <v>10702626</v>
      </c>
      <c r="H188" s="100" t="s">
        <v>854</v>
      </c>
      <c r="I188" s="85" t="s">
        <v>709</v>
      </c>
      <c r="J188" s="85" t="s">
        <v>855</v>
      </c>
      <c r="K188" s="104">
        <v>34359</v>
      </c>
      <c r="L188" s="93">
        <v>15</v>
      </c>
      <c r="M188" s="93">
        <v>5</v>
      </c>
      <c r="N188" s="85" t="s">
        <v>20</v>
      </c>
      <c r="O188" s="93">
        <v>11836000</v>
      </c>
      <c r="P188" s="31" t="s">
        <v>21</v>
      </c>
      <c r="Q188" s="100" t="s">
        <v>856</v>
      </c>
      <c r="R188" s="100" t="s">
        <v>1341</v>
      </c>
      <c r="S188" s="100"/>
      <c r="T188" s="131"/>
    </row>
    <row r="189" spans="1:20" s="40" customFormat="1" ht="15" hidden="1" customHeight="1">
      <c r="A189" s="23">
        <v>189</v>
      </c>
      <c r="B189" s="214">
        <v>9361</v>
      </c>
      <c r="C189" s="23" t="str">
        <f>IFERROR(VLOOKUP(B189,[7]DSML!E:J,6,0),"")</f>
        <v/>
      </c>
      <c r="D189" s="23" t="str">
        <f>IFERROR(VLOOKUP(B189,[7]DSML!E:G,3,0),"")</f>
        <v/>
      </c>
      <c r="E189" s="76" t="s">
        <v>1121</v>
      </c>
      <c r="F189" s="85" t="s">
        <v>1289</v>
      </c>
      <c r="G189" s="85">
        <v>10291014</v>
      </c>
      <c r="H189" s="85" t="s">
        <v>965</v>
      </c>
      <c r="I189" s="100" t="s">
        <v>709</v>
      </c>
      <c r="J189" s="85" t="s">
        <v>966</v>
      </c>
      <c r="K189" s="114">
        <v>34474</v>
      </c>
      <c r="L189" s="93">
        <v>18</v>
      </c>
      <c r="M189" s="93">
        <v>5</v>
      </c>
      <c r="N189" s="85" t="s">
        <v>20</v>
      </c>
      <c r="O189" s="112">
        <v>10000000</v>
      </c>
      <c r="P189" s="31" t="s">
        <v>21</v>
      </c>
      <c r="Q189" s="100" t="s">
        <v>1342</v>
      </c>
      <c r="R189" s="101"/>
      <c r="S189" s="100"/>
      <c r="T189" s="130"/>
    </row>
    <row r="190" spans="1:20" s="40" customFormat="1" ht="15" hidden="1" customHeight="1">
      <c r="A190" s="23">
        <v>190</v>
      </c>
      <c r="B190" s="207">
        <v>9361</v>
      </c>
      <c r="C190" s="23" t="str">
        <f>IFERROR(VLOOKUP(B190,[7]DSML!E:J,6,0),"")</f>
        <v/>
      </c>
      <c r="D190" s="23" t="str">
        <f>IFERROR(VLOOKUP(B190,[7]DSML!E:G,3,0),"")</f>
        <v/>
      </c>
      <c r="E190" s="76" t="s">
        <v>1121</v>
      </c>
      <c r="F190" s="85" t="s">
        <v>1289</v>
      </c>
      <c r="G190" s="28">
        <v>10291014</v>
      </c>
      <c r="H190" s="28" t="s">
        <v>965</v>
      </c>
      <c r="I190" s="29" t="s">
        <v>709</v>
      </c>
      <c r="J190" s="28" t="s">
        <v>967</v>
      </c>
      <c r="K190" s="37">
        <v>34079</v>
      </c>
      <c r="L190" s="31">
        <v>18</v>
      </c>
      <c r="M190" s="31">
        <v>5</v>
      </c>
      <c r="N190" s="28" t="s">
        <v>20</v>
      </c>
      <c r="O190" s="86">
        <v>10000000</v>
      </c>
      <c r="P190" s="31" t="s">
        <v>21</v>
      </c>
      <c r="Q190" s="29" t="s">
        <v>1343</v>
      </c>
      <c r="R190" s="42"/>
      <c r="S190" s="139"/>
      <c r="T190" s="130"/>
    </row>
    <row r="191" spans="1:20" s="40" customFormat="1" ht="15" hidden="1" customHeight="1">
      <c r="A191" s="23">
        <v>191</v>
      </c>
      <c r="B191" s="207">
        <v>9361</v>
      </c>
      <c r="C191" s="23" t="str">
        <f>IFERROR(VLOOKUP(B191,[7]DSML!E:J,6,0),"")</f>
        <v/>
      </c>
      <c r="D191" s="23" t="str">
        <f>IFERROR(VLOOKUP(B191,[7]DSML!E:G,3,0),"")</f>
        <v/>
      </c>
      <c r="E191" s="76" t="s">
        <v>1121</v>
      </c>
      <c r="F191" s="85" t="s">
        <v>1289</v>
      </c>
      <c r="G191" s="29">
        <v>10702626</v>
      </c>
      <c r="H191" s="29" t="s">
        <v>854</v>
      </c>
      <c r="I191" s="30" t="s">
        <v>712</v>
      </c>
      <c r="J191" s="28" t="s">
        <v>876</v>
      </c>
      <c r="K191" s="90">
        <v>25768</v>
      </c>
      <c r="L191" s="31">
        <v>16</v>
      </c>
      <c r="M191" s="31">
        <v>5</v>
      </c>
      <c r="N191" s="28" t="s">
        <v>20</v>
      </c>
      <c r="O191" s="86">
        <v>13051000</v>
      </c>
      <c r="P191" s="31" t="s">
        <v>21</v>
      </c>
      <c r="Q191" s="29" t="s">
        <v>1317</v>
      </c>
      <c r="R191" s="29" t="s">
        <v>1344</v>
      </c>
      <c r="S191" s="139"/>
      <c r="T191" s="130"/>
    </row>
    <row r="192" spans="1:20" s="40" customFormat="1" ht="15" hidden="1" customHeight="1">
      <c r="A192" s="23">
        <v>192</v>
      </c>
      <c r="B192" s="207">
        <v>9367</v>
      </c>
      <c r="C192" s="23" t="str">
        <f>IFERROR(VLOOKUP(B192,[7]DSML!E:J,6,0),"")</f>
        <v/>
      </c>
      <c r="D192" s="23" t="str">
        <f>IFERROR(VLOOKUP(B192,[7]DSML!E:G,3,0),"")</f>
        <v/>
      </c>
      <c r="E192" s="76" t="s">
        <v>1121</v>
      </c>
      <c r="F192" s="85" t="s">
        <v>1300</v>
      </c>
      <c r="G192" s="140">
        <v>10445927</v>
      </c>
      <c r="H192" s="88" t="s">
        <v>758</v>
      </c>
      <c r="I192" s="30" t="s">
        <v>709</v>
      </c>
      <c r="J192" s="28" t="s">
        <v>759</v>
      </c>
      <c r="K192" s="141">
        <v>34382</v>
      </c>
      <c r="L192" s="91">
        <v>8</v>
      </c>
      <c r="M192" s="91">
        <v>5</v>
      </c>
      <c r="N192" s="28" t="s">
        <v>18</v>
      </c>
      <c r="O192" s="92">
        <v>12000000</v>
      </c>
      <c r="P192" s="93" t="s">
        <v>22</v>
      </c>
      <c r="Q192" s="29" t="s">
        <v>1345</v>
      </c>
      <c r="R192" s="29"/>
      <c r="S192" s="139"/>
      <c r="T192" s="100"/>
    </row>
    <row r="193" spans="1:20" s="40" customFormat="1" ht="15" hidden="1" customHeight="1">
      <c r="A193" s="23">
        <v>193</v>
      </c>
      <c r="B193" s="207">
        <v>9367</v>
      </c>
      <c r="C193" s="23" t="str">
        <f>IFERROR(VLOOKUP(B193,[7]DSML!E:J,6,0),"")</f>
        <v/>
      </c>
      <c r="D193" s="23" t="str">
        <f>IFERROR(VLOOKUP(B193,[7]DSML!E:G,3,0),"")</f>
        <v/>
      </c>
      <c r="E193" s="76" t="s">
        <v>1121</v>
      </c>
      <c r="F193" s="85" t="s">
        <v>1300</v>
      </c>
      <c r="G193" s="87">
        <v>11141765</v>
      </c>
      <c r="H193" s="29" t="s">
        <v>1141</v>
      </c>
      <c r="I193" s="29" t="s">
        <v>711</v>
      </c>
      <c r="J193" s="42" t="s">
        <v>1142</v>
      </c>
      <c r="K193" s="142">
        <v>33558</v>
      </c>
      <c r="L193" s="143">
        <v>22</v>
      </c>
      <c r="M193" s="91">
        <v>5</v>
      </c>
      <c r="N193" s="143" t="s">
        <v>20</v>
      </c>
      <c r="O193" s="91">
        <v>15000000</v>
      </c>
      <c r="P193" s="93" t="s">
        <v>22</v>
      </c>
      <c r="Q193" s="29" t="s">
        <v>1143</v>
      </c>
      <c r="R193" s="29"/>
      <c r="S193" s="139"/>
      <c r="T193" s="101"/>
    </row>
    <row r="194" spans="1:20" s="40" customFormat="1" ht="15" hidden="1" customHeight="1">
      <c r="A194" s="23">
        <v>194</v>
      </c>
      <c r="B194" s="207">
        <v>9367</v>
      </c>
      <c r="C194" s="23" t="str">
        <f>IFERROR(VLOOKUP(B194,[7]DSML!E:J,6,0),"")</f>
        <v/>
      </c>
      <c r="D194" s="23" t="str">
        <f>IFERROR(VLOOKUP(B194,[7]DSML!E:G,3,0),"")</f>
        <v/>
      </c>
      <c r="E194" s="76" t="s">
        <v>1121</v>
      </c>
      <c r="F194" s="85" t="s">
        <v>1300</v>
      </c>
      <c r="G194" s="140">
        <v>10838924</v>
      </c>
      <c r="H194" s="28" t="s">
        <v>1144</v>
      </c>
      <c r="I194" s="29" t="s">
        <v>712</v>
      </c>
      <c r="J194" s="42" t="s">
        <v>1145</v>
      </c>
      <c r="K194" s="142">
        <v>29587</v>
      </c>
      <c r="L194" s="143">
        <v>22</v>
      </c>
      <c r="M194" s="91">
        <v>5</v>
      </c>
      <c r="N194" s="143" t="s">
        <v>17</v>
      </c>
      <c r="O194" s="91">
        <v>15000000</v>
      </c>
      <c r="P194" s="31" t="s">
        <v>21</v>
      </c>
      <c r="Q194" s="29" t="s">
        <v>1146</v>
      </c>
      <c r="R194" s="29" t="s">
        <v>1346</v>
      </c>
      <c r="S194" s="139"/>
      <c r="T194" s="101"/>
    </row>
    <row r="195" spans="1:20" s="40" customFormat="1" ht="15" hidden="1" customHeight="1">
      <c r="A195" s="23">
        <v>195</v>
      </c>
      <c r="B195" s="207">
        <v>9367</v>
      </c>
      <c r="C195" s="23" t="str">
        <f>IFERROR(VLOOKUP(B195,[7]DSML!E:J,6,0),"")</f>
        <v/>
      </c>
      <c r="D195" s="23" t="str">
        <f>IFERROR(VLOOKUP(B195,[7]DSML!E:G,3,0),"")</f>
        <v/>
      </c>
      <c r="E195" s="76" t="s">
        <v>1121</v>
      </c>
      <c r="F195" s="85" t="s">
        <v>1300</v>
      </c>
      <c r="G195" s="87">
        <v>11410698</v>
      </c>
      <c r="H195" s="28" t="s">
        <v>1198</v>
      </c>
      <c r="I195" s="29" t="s">
        <v>712</v>
      </c>
      <c r="J195" s="42" t="s">
        <v>1199</v>
      </c>
      <c r="K195" s="144">
        <v>28963</v>
      </c>
      <c r="L195" s="143">
        <v>23</v>
      </c>
      <c r="M195" s="91">
        <v>5</v>
      </c>
      <c r="N195" s="143" t="s">
        <v>17</v>
      </c>
      <c r="O195" s="91"/>
      <c r="P195" s="93" t="s">
        <v>22</v>
      </c>
      <c r="Q195" s="29" t="s">
        <v>1200</v>
      </c>
      <c r="R195" s="29" t="s">
        <v>1346</v>
      </c>
      <c r="S195" s="139"/>
      <c r="T195" s="101"/>
    </row>
    <row r="196" spans="1:20" s="40" customFormat="1" ht="15" hidden="1" customHeight="1">
      <c r="A196" s="23">
        <v>196</v>
      </c>
      <c r="B196" s="207">
        <v>9367</v>
      </c>
      <c r="C196" s="23" t="str">
        <f>IFERROR(VLOOKUP(B196,[7]DSML!E:J,6,0),"")</f>
        <v/>
      </c>
      <c r="D196" s="23" t="str">
        <f>IFERROR(VLOOKUP(B196,[7]DSML!E:G,3,0),"")</f>
        <v/>
      </c>
      <c r="E196" s="76" t="s">
        <v>1121</v>
      </c>
      <c r="F196" s="85" t="s">
        <v>1300</v>
      </c>
      <c r="G196" s="87">
        <v>10512870</v>
      </c>
      <c r="H196" s="43" t="s">
        <v>785</v>
      </c>
      <c r="I196" s="29" t="s">
        <v>712</v>
      </c>
      <c r="J196" s="42" t="s">
        <v>1201</v>
      </c>
      <c r="K196" s="144">
        <v>33543</v>
      </c>
      <c r="L196" s="143">
        <v>23</v>
      </c>
      <c r="M196" s="91">
        <v>5</v>
      </c>
      <c r="N196" s="143" t="s">
        <v>17</v>
      </c>
      <c r="O196" s="91"/>
      <c r="P196" s="93" t="s">
        <v>22</v>
      </c>
      <c r="Q196" s="29" t="s">
        <v>1200</v>
      </c>
      <c r="R196" s="29" t="s">
        <v>1346</v>
      </c>
      <c r="S196" s="139"/>
      <c r="T196" s="101"/>
    </row>
    <row r="197" spans="1:20" s="40" customFormat="1" ht="15" hidden="1" customHeight="1">
      <c r="A197" s="23">
        <v>197</v>
      </c>
      <c r="B197" s="207">
        <v>9367</v>
      </c>
      <c r="C197" s="23" t="str">
        <f>IFERROR(VLOOKUP(B197,[7]DSML!E:J,6,0),"")</f>
        <v/>
      </c>
      <c r="D197" s="23" t="str">
        <f>IFERROR(VLOOKUP(B197,[7]DSML!E:G,3,0),"")</f>
        <v/>
      </c>
      <c r="E197" s="76" t="s">
        <v>1121</v>
      </c>
      <c r="F197" s="85" t="s">
        <v>1300</v>
      </c>
      <c r="G197" s="29">
        <v>10512870</v>
      </c>
      <c r="H197" s="28" t="s">
        <v>785</v>
      </c>
      <c r="I197" s="29" t="s">
        <v>712</v>
      </c>
      <c r="J197" s="28" t="s">
        <v>1223</v>
      </c>
      <c r="K197" s="141">
        <v>31661</v>
      </c>
      <c r="L197" s="143">
        <v>24</v>
      </c>
      <c r="M197" s="91">
        <v>5</v>
      </c>
      <c r="N197" s="28" t="s">
        <v>17</v>
      </c>
      <c r="O197" s="145"/>
      <c r="P197" s="93" t="s">
        <v>22</v>
      </c>
      <c r="Q197" s="29" t="s">
        <v>1200</v>
      </c>
      <c r="R197" s="29" t="s">
        <v>1346</v>
      </c>
      <c r="S197" s="139"/>
      <c r="T197" s="101"/>
    </row>
    <row r="198" spans="1:20" s="40" customFormat="1" ht="15" hidden="1" customHeight="1">
      <c r="A198" s="23">
        <v>198</v>
      </c>
      <c r="B198" s="207">
        <v>9355</v>
      </c>
      <c r="C198" s="23" t="str">
        <f>IFERROR(VLOOKUP(B198,[7]DSML!E:J,6,0),"")</f>
        <v/>
      </c>
      <c r="D198" s="23" t="str">
        <f>IFERROR(VLOOKUP(B198,[7]DSML!E:G,3,0),"")</f>
        <v/>
      </c>
      <c r="E198" s="76" t="s">
        <v>1121</v>
      </c>
      <c r="F198" s="85" t="s">
        <v>1289</v>
      </c>
      <c r="G198" s="28">
        <v>10952621</v>
      </c>
      <c r="H198" s="28" t="s">
        <v>865</v>
      </c>
      <c r="I198" s="29" t="s">
        <v>710</v>
      </c>
      <c r="J198" s="28" t="s">
        <v>866</v>
      </c>
      <c r="K198" s="37">
        <v>30819</v>
      </c>
      <c r="L198" s="31">
        <v>16</v>
      </c>
      <c r="M198" s="31">
        <v>5</v>
      </c>
      <c r="N198" s="28" t="s">
        <v>20</v>
      </c>
      <c r="O198" s="86">
        <v>12000000</v>
      </c>
      <c r="P198" s="31" t="s">
        <v>21</v>
      </c>
      <c r="Q198" s="29" t="s">
        <v>867</v>
      </c>
      <c r="R198" s="29" t="s">
        <v>1347</v>
      </c>
      <c r="S198" s="139"/>
      <c r="T198" s="100"/>
    </row>
    <row r="199" spans="1:20" s="40" customFormat="1" ht="15" hidden="1" customHeight="1">
      <c r="A199" s="23">
        <v>199</v>
      </c>
      <c r="B199" s="207">
        <v>9355</v>
      </c>
      <c r="C199" s="23" t="str">
        <f>IFERROR(VLOOKUP(B199,[7]DSML!E:J,6,0),"")</f>
        <v/>
      </c>
      <c r="D199" s="23" t="str">
        <f>IFERROR(VLOOKUP(B199,[7]DSML!E:G,3,0),"")</f>
        <v/>
      </c>
      <c r="E199" s="76" t="s">
        <v>1121</v>
      </c>
      <c r="F199" s="85" t="s">
        <v>1289</v>
      </c>
      <c r="G199" s="29">
        <v>10694630</v>
      </c>
      <c r="H199" s="29" t="s">
        <v>868</v>
      </c>
      <c r="I199" s="29" t="s">
        <v>716</v>
      </c>
      <c r="J199" s="28" t="s">
        <v>869</v>
      </c>
      <c r="K199" s="37">
        <v>36050</v>
      </c>
      <c r="L199" s="31">
        <v>16</v>
      </c>
      <c r="M199" s="31">
        <v>5</v>
      </c>
      <c r="N199" s="28" t="s">
        <v>20</v>
      </c>
      <c r="O199" s="86">
        <v>10000000</v>
      </c>
      <c r="P199" s="31" t="s">
        <v>21</v>
      </c>
      <c r="Q199" s="29" t="s">
        <v>867</v>
      </c>
      <c r="R199" s="29" t="s">
        <v>1348</v>
      </c>
      <c r="S199" s="139"/>
      <c r="T199" s="100"/>
    </row>
    <row r="200" spans="1:20" s="40" customFormat="1" ht="15" hidden="1" customHeight="1">
      <c r="A200" s="23">
        <v>200</v>
      </c>
      <c r="B200" s="207">
        <v>9355</v>
      </c>
      <c r="C200" s="23" t="str">
        <f>IFERROR(VLOOKUP(B200,[7]DSML!E:J,6,0),"")</f>
        <v/>
      </c>
      <c r="D200" s="23" t="str">
        <f>IFERROR(VLOOKUP(B200,[7]DSML!E:G,3,0),"")</f>
        <v/>
      </c>
      <c r="E200" s="76" t="s">
        <v>1121</v>
      </c>
      <c r="F200" s="85" t="s">
        <v>1289</v>
      </c>
      <c r="G200" s="28">
        <v>11023108</v>
      </c>
      <c r="H200" s="43" t="s">
        <v>870</v>
      </c>
      <c r="I200" s="29" t="s">
        <v>716</v>
      </c>
      <c r="J200" s="28" t="s">
        <v>871</v>
      </c>
      <c r="K200" s="37">
        <v>25496</v>
      </c>
      <c r="L200" s="31">
        <v>16</v>
      </c>
      <c r="M200" s="31">
        <v>5</v>
      </c>
      <c r="N200" s="28" t="s">
        <v>20</v>
      </c>
      <c r="O200" s="86">
        <v>12000000</v>
      </c>
      <c r="P200" s="31" t="s">
        <v>21</v>
      </c>
      <c r="Q200" s="29" t="s">
        <v>867</v>
      </c>
      <c r="R200" s="29" t="s">
        <v>1348</v>
      </c>
      <c r="S200" s="139"/>
      <c r="T200" s="100"/>
    </row>
    <row r="201" spans="1:20" s="40" customFormat="1" ht="15" hidden="1" customHeight="1">
      <c r="A201" s="23">
        <v>201</v>
      </c>
      <c r="B201" s="207">
        <v>9355</v>
      </c>
      <c r="C201" s="23" t="str">
        <f>IFERROR(VLOOKUP(B201,[7]DSML!E:J,6,0),"")</f>
        <v/>
      </c>
      <c r="D201" s="23" t="str">
        <f>IFERROR(VLOOKUP(B201,[7]DSML!E:G,3,0),"")</f>
        <v/>
      </c>
      <c r="E201" s="76" t="s">
        <v>1121</v>
      </c>
      <c r="F201" s="85" t="s">
        <v>1289</v>
      </c>
      <c r="G201" s="28">
        <v>11023108</v>
      </c>
      <c r="H201" s="43" t="s">
        <v>870</v>
      </c>
      <c r="I201" s="29" t="s">
        <v>716</v>
      </c>
      <c r="J201" s="28" t="s">
        <v>872</v>
      </c>
      <c r="K201" s="37">
        <v>34926</v>
      </c>
      <c r="L201" s="31">
        <v>16</v>
      </c>
      <c r="M201" s="31">
        <v>5</v>
      </c>
      <c r="N201" s="28" t="s">
        <v>20</v>
      </c>
      <c r="O201" s="86">
        <v>13000000</v>
      </c>
      <c r="P201" s="31" t="s">
        <v>21</v>
      </c>
      <c r="Q201" s="29" t="s">
        <v>867</v>
      </c>
      <c r="R201" s="29" t="s">
        <v>1348</v>
      </c>
      <c r="S201" s="139"/>
      <c r="T201" s="100"/>
    </row>
    <row r="202" spans="1:20" s="40" customFormat="1" ht="15" hidden="1" customHeight="1">
      <c r="A202" s="23">
        <v>202</v>
      </c>
      <c r="B202" s="207">
        <v>9355</v>
      </c>
      <c r="C202" s="23" t="str">
        <f>IFERROR(VLOOKUP(B202,[7]DSML!E:J,6,0),"")</f>
        <v/>
      </c>
      <c r="D202" s="23" t="str">
        <f>IFERROR(VLOOKUP(B202,[7]DSML!E:G,3,0),"")</f>
        <v/>
      </c>
      <c r="E202" s="76" t="s">
        <v>1121</v>
      </c>
      <c r="F202" s="85" t="s">
        <v>1289</v>
      </c>
      <c r="G202" s="28">
        <v>11023108</v>
      </c>
      <c r="H202" s="43" t="s">
        <v>870</v>
      </c>
      <c r="I202" s="29" t="s">
        <v>716</v>
      </c>
      <c r="J202" s="28" t="s">
        <v>956</v>
      </c>
      <c r="K202" s="37">
        <v>31930</v>
      </c>
      <c r="L202" s="31">
        <v>18</v>
      </c>
      <c r="M202" s="31">
        <v>5</v>
      </c>
      <c r="N202" s="28" t="s">
        <v>20</v>
      </c>
      <c r="O202" s="86">
        <v>15000000</v>
      </c>
      <c r="P202" s="31" t="s">
        <v>21</v>
      </c>
      <c r="Q202" s="29" t="s">
        <v>1349</v>
      </c>
      <c r="R202" s="29" t="s">
        <v>1348</v>
      </c>
      <c r="S202" s="139"/>
      <c r="T202" s="100"/>
    </row>
    <row r="203" spans="1:20" s="40" customFormat="1" ht="15" hidden="1" customHeight="1">
      <c r="A203" s="23">
        <v>203</v>
      </c>
      <c r="B203" s="207">
        <v>9355</v>
      </c>
      <c r="C203" s="23" t="str">
        <f>IFERROR(VLOOKUP(B203,[7]DSML!E:J,6,0),"")</f>
        <v/>
      </c>
      <c r="D203" s="23" t="str">
        <f>IFERROR(VLOOKUP(B203,[7]DSML!E:G,3,0),"")</f>
        <v/>
      </c>
      <c r="E203" s="76" t="s">
        <v>1121</v>
      </c>
      <c r="F203" s="85" t="s">
        <v>1289</v>
      </c>
      <c r="G203" s="29">
        <v>10694630</v>
      </c>
      <c r="H203" s="29" t="s">
        <v>868</v>
      </c>
      <c r="I203" s="29" t="s">
        <v>716</v>
      </c>
      <c r="J203" s="28" t="s">
        <v>957</v>
      </c>
      <c r="K203" s="37">
        <v>33610</v>
      </c>
      <c r="L203" s="31">
        <v>18</v>
      </c>
      <c r="M203" s="31">
        <v>5</v>
      </c>
      <c r="N203" s="28" t="s">
        <v>20</v>
      </c>
      <c r="O203" s="86">
        <v>12000000</v>
      </c>
      <c r="P203" s="31" t="s">
        <v>21</v>
      </c>
      <c r="Q203" s="29" t="s">
        <v>1350</v>
      </c>
      <c r="R203" s="29" t="s">
        <v>1348</v>
      </c>
      <c r="S203" s="139"/>
      <c r="T203" s="100"/>
    </row>
    <row r="204" spans="1:20" s="40" customFormat="1" ht="15" hidden="1" customHeight="1">
      <c r="A204" s="23">
        <v>204</v>
      </c>
      <c r="B204" s="207">
        <v>9355</v>
      </c>
      <c r="C204" s="23" t="str">
        <f>IFERROR(VLOOKUP(B204,[7]DSML!E:J,6,0),"")</f>
        <v/>
      </c>
      <c r="D204" s="23" t="str">
        <f>IFERROR(VLOOKUP(B204,[7]DSML!E:G,3,0),"")</f>
        <v/>
      </c>
      <c r="E204" s="76" t="s">
        <v>1121</v>
      </c>
      <c r="F204" s="85" t="s">
        <v>1289</v>
      </c>
      <c r="G204" s="29">
        <v>11092762</v>
      </c>
      <c r="H204" s="29" t="s">
        <v>958</v>
      </c>
      <c r="I204" s="29" t="s">
        <v>716</v>
      </c>
      <c r="J204" s="28" t="s">
        <v>959</v>
      </c>
      <c r="K204" s="37">
        <v>33408</v>
      </c>
      <c r="L204" s="31">
        <v>18</v>
      </c>
      <c r="M204" s="31">
        <v>5</v>
      </c>
      <c r="N204" s="28" t="s">
        <v>20</v>
      </c>
      <c r="O204" s="86">
        <v>13000000</v>
      </c>
      <c r="P204" s="31" t="s">
        <v>21</v>
      </c>
      <c r="Q204" s="29" t="s">
        <v>867</v>
      </c>
      <c r="R204" s="29" t="s">
        <v>1348</v>
      </c>
      <c r="S204" s="139"/>
      <c r="T204" s="100"/>
    </row>
    <row r="205" spans="1:20" s="40" customFormat="1" ht="15" hidden="1" customHeight="1">
      <c r="A205" s="23">
        <v>205</v>
      </c>
      <c r="B205" s="207">
        <v>9355</v>
      </c>
      <c r="C205" s="23" t="str">
        <f>IFERROR(VLOOKUP(B205,[7]DSML!E:J,6,0),"")</f>
        <v/>
      </c>
      <c r="D205" s="23" t="str">
        <f>IFERROR(VLOOKUP(B205,[7]DSML!E:G,3,0),"")</f>
        <v/>
      </c>
      <c r="E205" s="76" t="s">
        <v>1121</v>
      </c>
      <c r="F205" s="85" t="s">
        <v>1289</v>
      </c>
      <c r="G205" s="28">
        <v>10761472</v>
      </c>
      <c r="H205" s="43" t="s">
        <v>960</v>
      </c>
      <c r="I205" s="29" t="s">
        <v>709</v>
      </c>
      <c r="J205" s="28" t="s">
        <v>961</v>
      </c>
      <c r="K205" s="37">
        <v>35007</v>
      </c>
      <c r="L205" s="31">
        <v>18</v>
      </c>
      <c r="M205" s="31">
        <v>5</v>
      </c>
      <c r="N205" s="28" t="s">
        <v>20</v>
      </c>
      <c r="O205" s="86">
        <v>15000000</v>
      </c>
      <c r="P205" s="31" t="s">
        <v>21</v>
      </c>
      <c r="Q205" s="29" t="s">
        <v>1351</v>
      </c>
      <c r="R205" s="29"/>
      <c r="S205" s="139"/>
      <c r="T205" s="100"/>
    </row>
    <row r="206" spans="1:20" s="40" customFormat="1" ht="15" hidden="1" customHeight="1">
      <c r="A206" s="23">
        <v>206</v>
      </c>
      <c r="B206" s="207">
        <v>9355</v>
      </c>
      <c r="C206" s="23" t="str">
        <f>IFERROR(VLOOKUP(B206,[7]DSML!E:J,6,0),"")</f>
        <v/>
      </c>
      <c r="D206" s="23" t="str">
        <f>IFERROR(VLOOKUP(B206,[7]DSML!E:G,3,0),"")</f>
        <v/>
      </c>
      <c r="E206" s="76" t="s">
        <v>1121</v>
      </c>
      <c r="F206" s="85" t="s">
        <v>1289</v>
      </c>
      <c r="G206" s="28">
        <v>11023701</v>
      </c>
      <c r="H206" s="43" t="s">
        <v>962</v>
      </c>
      <c r="I206" s="29" t="s">
        <v>710</v>
      </c>
      <c r="J206" s="28" t="s">
        <v>963</v>
      </c>
      <c r="K206" s="37">
        <v>32913</v>
      </c>
      <c r="L206" s="31">
        <v>18</v>
      </c>
      <c r="M206" s="31">
        <v>5</v>
      </c>
      <c r="N206" s="28" t="s">
        <v>20</v>
      </c>
      <c r="O206" s="86">
        <v>10000000</v>
      </c>
      <c r="P206" s="31" t="s">
        <v>21</v>
      </c>
      <c r="Q206" s="29" t="s">
        <v>964</v>
      </c>
      <c r="R206" s="29" t="s">
        <v>1352</v>
      </c>
      <c r="S206" s="139"/>
      <c r="T206" s="100"/>
    </row>
    <row r="207" spans="1:20" s="40" customFormat="1" ht="15" hidden="1" customHeight="1">
      <c r="A207" s="23">
        <v>207</v>
      </c>
      <c r="B207" s="207">
        <v>9355</v>
      </c>
      <c r="C207" s="23" t="str">
        <f>IFERROR(VLOOKUP(B207,[7]DSML!E:J,6,0),"")</f>
        <v/>
      </c>
      <c r="D207" s="23" t="str">
        <f>IFERROR(VLOOKUP(B207,[7]DSML!E:G,3,0),"")</f>
        <v/>
      </c>
      <c r="E207" s="76" t="s">
        <v>1121</v>
      </c>
      <c r="F207" s="85" t="s">
        <v>1289</v>
      </c>
      <c r="G207" s="28">
        <v>10761472</v>
      </c>
      <c r="H207" s="43" t="s">
        <v>960</v>
      </c>
      <c r="I207" s="29" t="s">
        <v>709</v>
      </c>
      <c r="J207" s="28" t="s">
        <v>984</v>
      </c>
      <c r="K207" s="90">
        <v>34978</v>
      </c>
      <c r="L207" s="31">
        <v>19</v>
      </c>
      <c r="M207" s="31">
        <v>5</v>
      </c>
      <c r="N207" s="28" t="s">
        <v>20</v>
      </c>
      <c r="O207" s="86">
        <v>12000000</v>
      </c>
      <c r="P207" s="31" t="s">
        <v>21</v>
      </c>
      <c r="Q207" s="29" t="s">
        <v>1353</v>
      </c>
      <c r="R207" s="29"/>
      <c r="S207" s="139"/>
      <c r="T207" s="100"/>
    </row>
    <row r="208" spans="1:20" s="40" customFormat="1" ht="15" hidden="1" customHeight="1">
      <c r="A208" s="23">
        <v>208</v>
      </c>
      <c r="B208" s="207">
        <v>9355</v>
      </c>
      <c r="C208" s="23" t="str">
        <f>IFERROR(VLOOKUP(B208,[7]DSML!E:J,6,0),"")</f>
        <v/>
      </c>
      <c r="D208" s="23" t="str">
        <f>IFERROR(VLOOKUP(B208,[7]DSML!E:G,3,0),"")</f>
        <v/>
      </c>
      <c r="E208" s="76" t="s">
        <v>1121</v>
      </c>
      <c r="F208" s="85" t="s">
        <v>1289</v>
      </c>
      <c r="G208" s="29">
        <v>10694630</v>
      </c>
      <c r="H208" s="29" t="s">
        <v>868</v>
      </c>
      <c r="I208" s="29" t="s">
        <v>716</v>
      </c>
      <c r="J208" s="28" t="s">
        <v>985</v>
      </c>
      <c r="K208" s="90">
        <v>36021</v>
      </c>
      <c r="L208" s="31">
        <v>19</v>
      </c>
      <c r="M208" s="31">
        <v>5</v>
      </c>
      <c r="N208" s="28" t="s">
        <v>20</v>
      </c>
      <c r="O208" s="86">
        <v>12000000</v>
      </c>
      <c r="P208" s="31" t="s">
        <v>21</v>
      </c>
      <c r="Q208" s="29" t="s">
        <v>1354</v>
      </c>
      <c r="R208" s="29" t="s">
        <v>1348</v>
      </c>
      <c r="S208" s="139"/>
      <c r="T208" s="100"/>
    </row>
    <row r="209" spans="1:21" s="40" customFormat="1" ht="15" hidden="1" customHeight="1">
      <c r="A209" s="23">
        <v>209</v>
      </c>
      <c r="B209" s="207">
        <v>9355</v>
      </c>
      <c r="C209" s="23" t="str">
        <f>IFERROR(VLOOKUP(B209,[7]DSML!E:J,6,0),"")</f>
        <v/>
      </c>
      <c r="D209" s="23" t="str">
        <f>IFERROR(VLOOKUP(B209,[7]DSML!E:G,3,0),"")</f>
        <v/>
      </c>
      <c r="E209" s="76" t="s">
        <v>1121</v>
      </c>
      <c r="F209" s="85" t="s">
        <v>1289</v>
      </c>
      <c r="G209" s="29">
        <v>11092762</v>
      </c>
      <c r="H209" s="29" t="s">
        <v>958</v>
      </c>
      <c r="I209" s="29" t="s">
        <v>716</v>
      </c>
      <c r="J209" s="28" t="s">
        <v>986</v>
      </c>
      <c r="K209" s="90">
        <v>35456</v>
      </c>
      <c r="L209" s="31">
        <v>19</v>
      </c>
      <c r="M209" s="31">
        <v>5</v>
      </c>
      <c r="N209" s="28" t="s">
        <v>20</v>
      </c>
      <c r="O209" s="86">
        <v>12000000</v>
      </c>
      <c r="P209" s="31" t="s">
        <v>21</v>
      </c>
      <c r="Q209" s="29" t="s">
        <v>1355</v>
      </c>
      <c r="R209" s="29" t="s">
        <v>1348</v>
      </c>
      <c r="S209" s="139"/>
      <c r="T209" s="100"/>
    </row>
    <row r="210" spans="1:21" s="40" customFormat="1" ht="15" hidden="1" customHeight="1">
      <c r="A210" s="23">
        <v>210</v>
      </c>
      <c r="B210" s="207">
        <v>9355</v>
      </c>
      <c r="C210" s="23" t="str">
        <f>IFERROR(VLOOKUP(B210,[7]DSML!E:J,6,0),"")</f>
        <v/>
      </c>
      <c r="D210" s="23" t="str">
        <f>IFERROR(VLOOKUP(B210,[7]DSML!E:G,3,0),"")</f>
        <v/>
      </c>
      <c r="E210" s="76" t="s">
        <v>1121</v>
      </c>
      <c r="F210" s="85" t="s">
        <v>1289</v>
      </c>
      <c r="G210" s="29">
        <v>10694630</v>
      </c>
      <c r="H210" s="29" t="s">
        <v>868</v>
      </c>
      <c r="I210" s="29" t="s">
        <v>716</v>
      </c>
      <c r="J210" s="28" t="s">
        <v>1147</v>
      </c>
      <c r="K210" s="90">
        <v>35883</v>
      </c>
      <c r="L210" s="31">
        <v>22</v>
      </c>
      <c r="M210" s="31">
        <v>5</v>
      </c>
      <c r="N210" s="28" t="s">
        <v>20</v>
      </c>
      <c r="O210" s="86">
        <v>12000000</v>
      </c>
      <c r="P210" s="31" t="s">
        <v>21</v>
      </c>
      <c r="Q210" s="29" t="s">
        <v>1148</v>
      </c>
      <c r="R210" s="29" t="s">
        <v>1348</v>
      </c>
      <c r="S210" s="139"/>
      <c r="T210" s="100"/>
    </row>
    <row r="211" spans="1:21" s="40" customFormat="1" ht="15" hidden="1" customHeight="1">
      <c r="A211" s="23">
        <v>211</v>
      </c>
      <c r="B211" s="207">
        <v>9355</v>
      </c>
      <c r="C211" s="23" t="str">
        <f>IFERROR(VLOOKUP(B211,[7]DSML!E:J,6,0),"")</f>
        <v/>
      </c>
      <c r="D211" s="23" t="str">
        <f>IFERROR(VLOOKUP(B211,[7]DSML!E:G,3,0),"")</f>
        <v/>
      </c>
      <c r="E211" s="76" t="s">
        <v>1121</v>
      </c>
      <c r="F211" s="85" t="s">
        <v>1289</v>
      </c>
      <c r="G211" s="29">
        <v>11092762</v>
      </c>
      <c r="H211" s="29" t="s">
        <v>958</v>
      </c>
      <c r="I211" s="29" t="s">
        <v>716</v>
      </c>
      <c r="J211" s="28" t="s">
        <v>1149</v>
      </c>
      <c r="K211" s="90">
        <v>35456</v>
      </c>
      <c r="L211" s="31">
        <v>22</v>
      </c>
      <c r="M211" s="31">
        <v>5</v>
      </c>
      <c r="N211" s="28" t="s">
        <v>20</v>
      </c>
      <c r="O211" s="86">
        <v>12000000</v>
      </c>
      <c r="P211" s="31" t="s">
        <v>21</v>
      </c>
      <c r="Q211" s="29" t="s">
        <v>1150</v>
      </c>
      <c r="R211" s="29" t="s">
        <v>1309</v>
      </c>
      <c r="S211" s="139"/>
      <c r="T211" s="100"/>
    </row>
    <row r="212" spans="1:21" s="40" customFormat="1" ht="15" hidden="1" customHeight="1">
      <c r="A212" s="23">
        <v>212</v>
      </c>
      <c r="B212" s="207">
        <v>9355</v>
      </c>
      <c r="C212" s="23" t="str">
        <f>IFERROR(VLOOKUP(B212,[7]DSML!E:J,6,0),"")</f>
        <v/>
      </c>
      <c r="D212" s="23" t="str">
        <f>IFERROR(VLOOKUP(B212,[7]DSML!E:G,3,0),"")</f>
        <v/>
      </c>
      <c r="E212" s="76" t="s">
        <v>1121</v>
      </c>
      <c r="F212" s="85" t="s">
        <v>1289</v>
      </c>
      <c r="G212" s="29">
        <v>11438413</v>
      </c>
      <c r="H212" s="29" t="s">
        <v>1204</v>
      </c>
      <c r="I212" s="29" t="s">
        <v>710</v>
      </c>
      <c r="J212" s="28" t="s">
        <v>1205</v>
      </c>
      <c r="K212" s="90">
        <v>30517</v>
      </c>
      <c r="L212" s="31">
        <v>23</v>
      </c>
      <c r="M212" s="31">
        <v>5</v>
      </c>
      <c r="N212" s="28" t="s">
        <v>20</v>
      </c>
      <c r="O212" s="86">
        <v>12000000</v>
      </c>
      <c r="P212" s="31" t="s">
        <v>21</v>
      </c>
      <c r="Q212" s="29" t="s">
        <v>1206</v>
      </c>
      <c r="R212" s="29" t="s">
        <v>1309</v>
      </c>
      <c r="S212" s="139"/>
      <c r="T212" s="100"/>
    </row>
    <row r="213" spans="1:21" s="40" customFormat="1" ht="15" hidden="1" customHeight="1">
      <c r="A213" s="23">
        <v>213</v>
      </c>
      <c r="B213" s="207">
        <v>9355</v>
      </c>
      <c r="C213" s="23" t="str">
        <f>IFERROR(VLOOKUP(B213,[7]DSML!E:J,6,0),"")</f>
        <v/>
      </c>
      <c r="D213" s="23" t="str">
        <f>IFERROR(VLOOKUP(B213,[7]DSML!E:G,3,0),"")</f>
        <v/>
      </c>
      <c r="E213" s="76" t="s">
        <v>1121</v>
      </c>
      <c r="F213" s="85" t="s">
        <v>1289</v>
      </c>
      <c r="G213" s="29">
        <v>11092762</v>
      </c>
      <c r="H213" s="29" t="s">
        <v>958</v>
      </c>
      <c r="I213" s="29" t="s">
        <v>716</v>
      </c>
      <c r="J213" s="28" t="s">
        <v>1219</v>
      </c>
      <c r="K213" s="90">
        <v>33185</v>
      </c>
      <c r="L213" s="31">
        <v>24</v>
      </c>
      <c r="M213" s="31">
        <v>5</v>
      </c>
      <c r="N213" s="28" t="s">
        <v>20</v>
      </c>
      <c r="O213" s="86">
        <v>12000000</v>
      </c>
      <c r="P213" s="31" t="s">
        <v>21</v>
      </c>
      <c r="Q213" s="29" t="s">
        <v>1220</v>
      </c>
      <c r="R213" s="29" t="s">
        <v>1356</v>
      </c>
      <c r="S213" s="139"/>
      <c r="T213" s="100"/>
    </row>
    <row r="214" spans="1:21" s="40" customFormat="1" ht="15" hidden="1" customHeight="1">
      <c r="A214" s="23">
        <v>214</v>
      </c>
      <c r="B214" s="207">
        <v>9355</v>
      </c>
      <c r="C214" s="23" t="str">
        <f>IFERROR(VLOOKUP(B214,[7]DSML!E:J,6,0),"")</f>
        <v/>
      </c>
      <c r="D214" s="23" t="str">
        <f>IFERROR(VLOOKUP(B214,[7]DSML!E:G,3,0),"")</f>
        <v/>
      </c>
      <c r="E214" s="76" t="s">
        <v>1121</v>
      </c>
      <c r="F214" s="85" t="s">
        <v>1289</v>
      </c>
      <c r="G214" s="29">
        <v>11137691</v>
      </c>
      <c r="H214" s="29" t="s">
        <v>1241</v>
      </c>
      <c r="I214" s="29" t="s">
        <v>710</v>
      </c>
      <c r="J214" s="28" t="s">
        <v>1242</v>
      </c>
      <c r="K214" s="90">
        <v>29221</v>
      </c>
      <c r="L214" s="31">
        <v>25</v>
      </c>
      <c r="M214" s="31">
        <v>5</v>
      </c>
      <c r="N214" s="28" t="s">
        <v>20</v>
      </c>
      <c r="O214" s="86">
        <v>12000000</v>
      </c>
      <c r="P214" s="31" t="s">
        <v>21</v>
      </c>
      <c r="Q214" s="29" t="s">
        <v>964</v>
      </c>
      <c r="R214" s="29" t="s">
        <v>1357</v>
      </c>
      <c r="S214" s="139"/>
      <c r="T214" s="100"/>
    </row>
    <row r="215" spans="1:21" s="40" customFormat="1" ht="15" hidden="1" customHeight="1">
      <c r="A215" s="23">
        <v>215</v>
      </c>
      <c r="B215" s="207">
        <v>9355</v>
      </c>
      <c r="C215" s="23" t="str">
        <f>IFERROR(VLOOKUP(B215,[7]DSML!E:J,6,0),"")</f>
        <v/>
      </c>
      <c r="D215" s="23" t="str">
        <f>IFERROR(VLOOKUP(B215,[7]DSML!E:G,3,0),"")</f>
        <v/>
      </c>
      <c r="E215" s="76" t="s">
        <v>1121</v>
      </c>
      <c r="F215" s="85" t="s">
        <v>1289</v>
      </c>
      <c r="G215" s="29">
        <v>11092762</v>
      </c>
      <c r="H215" s="29" t="s">
        <v>958</v>
      </c>
      <c r="I215" s="29" t="s">
        <v>716</v>
      </c>
      <c r="J215" s="28" t="s">
        <v>1243</v>
      </c>
      <c r="K215" s="90">
        <v>34550</v>
      </c>
      <c r="L215" s="31">
        <v>25</v>
      </c>
      <c r="M215" s="31">
        <v>5</v>
      </c>
      <c r="N215" s="28" t="s">
        <v>20</v>
      </c>
      <c r="O215" s="86">
        <v>12000000</v>
      </c>
      <c r="P215" s="31" t="s">
        <v>21</v>
      </c>
      <c r="Q215" s="29" t="s">
        <v>964</v>
      </c>
      <c r="R215" s="29" t="s">
        <v>1357</v>
      </c>
      <c r="S215" s="139"/>
      <c r="T215" s="100"/>
    </row>
    <row r="216" spans="1:21" s="40" customFormat="1" ht="15" hidden="1" customHeight="1">
      <c r="A216" s="23">
        <v>216</v>
      </c>
      <c r="B216" s="217">
        <v>9368</v>
      </c>
      <c r="C216" s="23" t="str">
        <f>IFERROR(VLOOKUP(B216,[7]DSML!E:J,6,0),"")</f>
        <v/>
      </c>
      <c r="D216" s="23" t="str">
        <f>IFERROR(VLOOKUP(B216,[7]DSML!E:G,3,0),"")</f>
        <v/>
      </c>
      <c r="E216" s="76" t="s">
        <v>1121</v>
      </c>
      <c r="F216" s="85" t="s">
        <v>1306</v>
      </c>
      <c r="G216" s="43">
        <v>11151864</v>
      </c>
      <c r="H216" s="43" t="s">
        <v>1134</v>
      </c>
      <c r="I216" s="43" t="s">
        <v>712</v>
      </c>
      <c r="J216" s="43" t="s">
        <v>1135</v>
      </c>
      <c r="K216" s="36"/>
      <c r="L216" s="53">
        <v>20</v>
      </c>
      <c r="M216" s="53">
        <v>5</v>
      </c>
      <c r="N216" s="43" t="s">
        <v>20</v>
      </c>
      <c r="O216" s="146">
        <v>20000000</v>
      </c>
      <c r="P216" s="31" t="s">
        <v>21</v>
      </c>
      <c r="Q216" s="51" t="s">
        <v>1136</v>
      </c>
      <c r="R216" s="29" t="s">
        <v>1357</v>
      </c>
      <c r="S216" s="139"/>
      <c r="T216" s="147"/>
      <c r="U216" s="27"/>
    </row>
    <row r="217" spans="1:21" s="40" customFormat="1" ht="15" hidden="1" customHeight="1">
      <c r="A217" s="23">
        <v>217</v>
      </c>
      <c r="B217" s="218">
        <v>9368</v>
      </c>
      <c r="C217" s="23" t="str">
        <f>IFERROR(VLOOKUP(B217,[7]DSML!E:J,6,0),"")</f>
        <v/>
      </c>
      <c r="D217" s="23" t="str">
        <f>IFERROR(VLOOKUP(B217,[7]DSML!E:G,3,0),"")</f>
        <v/>
      </c>
      <c r="E217" s="76" t="s">
        <v>1121</v>
      </c>
      <c r="F217" s="85" t="s">
        <v>1306</v>
      </c>
      <c r="G217" s="148">
        <v>10867927</v>
      </c>
      <c r="H217" s="147" t="s">
        <v>1137</v>
      </c>
      <c r="I217" s="113" t="s">
        <v>712</v>
      </c>
      <c r="J217" s="113" t="s">
        <v>1138</v>
      </c>
      <c r="K217" s="126" t="s">
        <v>1139</v>
      </c>
      <c r="L217" s="149">
        <v>20</v>
      </c>
      <c r="M217" s="149">
        <v>5</v>
      </c>
      <c r="N217" s="113" t="s">
        <v>20</v>
      </c>
      <c r="O217" s="150">
        <v>19000000</v>
      </c>
      <c r="P217" s="31" t="s">
        <v>21</v>
      </c>
      <c r="Q217" s="147" t="s">
        <v>1140</v>
      </c>
      <c r="R217" s="100" t="s">
        <v>1357</v>
      </c>
      <c r="S217" s="100"/>
      <c r="T217" s="147"/>
      <c r="U217" s="99"/>
    </row>
    <row r="218" spans="1:21" s="40" customFormat="1" ht="15" hidden="1" customHeight="1">
      <c r="A218" s="23">
        <v>218</v>
      </c>
      <c r="B218" s="219">
        <v>9339</v>
      </c>
      <c r="C218" s="23" t="str">
        <f>IFERROR(VLOOKUP(B218,[7]DSML!E:J,6,0),"")</f>
        <v/>
      </c>
      <c r="D218" s="23" t="str">
        <f>IFERROR(VLOOKUP(B218,[7]DSML!E:G,3,0),"")</f>
        <v/>
      </c>
      <c r="E218" s="35" t="s">
        <v>1122</v>
      </c>
      <c r="F218" s="35" t="s">
        <v>1358</v>
      </c>
      <c r="G218" s="34">
        <v>10882299</v>
      </c>
      <c r="H218" s="34" t="s">
        <v>742</v>
      </c>
      <c r="I218" s="34" t="s">
        <v>712</v>
      </c>
      <c r="J218" s="136" t="s">
        <v>743</v>
      </c>
      <c r="K218" s="151" t="s">
        <v>744</v>
      </c>
      <c r="L218" s="152">
        <v>5</v>
      </c>
      <c r="M218" s="152">
        <v>5</v>
      </c>
      <c r="N218" s="34" t="s">
        <v>17</v>
      </c>
      <c r="O218" s="153">
        <v>8000000</v>
      </c>
      <c r="P218" s="152" t="s">
        <v>734</v>
      </c>
      <c r="Q218" s="34" t="s">
        <v>741</v>
      </c>
      <c r="R218" s="34"/>
      <c r="S218" s="34"/>
      <c r="T218" s="34"/>
      <c r="U218" s="99"/>
    </row>
    <row r="219" spans="1:21" s="40" customFormat="1" ht="15" hidden="1" customHeight="1">
      <c r="A219" s="23">
        <v>219</v>
      </c>
      <c r="B219" s="219">
        <v>9339</v>
      </c>
      <c r="C219" s="23" t="str">
        <f>IFERROR(VLOOKUP(B219,[7]DSML!E:J,6,0),"")</f>
        <v/>
      </c>
      <c r="D219" s="23" t="str">
        <f>IFERROR(VLOOKUP(B219,[7]DSML!E:G,3,0),"")</f>
        <v/>
      </c>
      <c r="E219" s="35" t="s">
        <v>1122</v>
      </c>
      <c r="F219" s="35" t="s">
        <v>1358</v>
      </c>
      <c r="G219" s="34">
        <v>11206296</v>
      </c>
      <c r="H219" s="34" t="s">
        <v>753</v>
      </c>
      <c r="I219" s="34" t="s">
        <v>712</v>
      </c>
      <c r="J219" s="136" t="s">
        <v>754</v>
      </c>
      <c r="K219" s="151" t="s">
        <v>755</v>
      </c>
      <c r="L219" s="152">
        <v>8</v>
      </c>
      <c r="M219" s="152">
        <v>5</v>
      </c>
      <c r="N219" s="34" t="s">
        <v>17</v>
      </c>
      <c r="O219" s="153">
        <v>5000000</v>
      </c>
      <c r="P219" s="152" t="s">
        <v>734</v>
      </c>
      <c r="Q219" s="34"/>
      <c r="R219" s="34"/>
      <c r="S219" s="34"/>
      <c r="T219" s="34"/>
      <c r="U219" s="99"/>
    </row>
    <row r="220" spans="1:21" s="40" customFormat="1" ht="15" hidden="1" customHeight="1">
      <c r="A220" s="23">
        <v>220</v>
      </c>
      <c r="B220" s="219">
        <v>9338</v>
      </c>
      <c r="C220" s="23" t="str">
        <f>IFERROR(VLOOKUP(B220,[7]DSML!E:J,6,0),"")</f>
        <v/>
      </c>
      <c r="D220" s="23" t="str">
        <f>IFERROR(VLOOKUP(B220,[7]DSML!E:G,3,0),"")</f>
        <v/>
      </c>
      <c r="E220" s="35" t="s">
        <v>1122</v>
      </c>
      <c r="F220" s="35" t="s">
        <v>1358</v>
      </c>
      <c r="G220" s="34">
        <v>11160523</v>
      </c>
      <c r="H220" s="34" t="s">
        <v>756</v>
      </c>
      <c r="I220" s="34" t="s">
        <v>712</v>
      </c>
      <c r="J220" s="136" t="s">
        <v>757</v>
      </c>
      <c r="K220" s="151">
        <v>25548</v>
      </c>
      <c r="L220" s="152">
        <v>8</v>
      </c>
      <c r="M220" s="152">
        <v>5</v>
      </c>
      <c r="N220" s="34" t="s">
        <v>17</v>
      </c>
      <c r="O220" s="153">
        <v>10000000</v>
      </c>
      <c r="P220" s="152" t="s">
        <v>734</v>
      </c>
      <c r="Q220" s="34"/>
      <c r="R220" s="34"/>
      <c r="S220" s="34"/>
      <c r="T220" s="34"/>
      <c r="U220" s="99"/>
    </row>
    <row r="221" spans="1:21" s="40" customFormat="1" ht="15" hidden="1" customHeight="1">
      <c r="A221" s="23">
        <v>221</v>
      </c>
      <c r="B221" s="219">
        <v>9332</v>
      </c>
      <c r="C221" s="23" t="str">
        <f>IFERROR(VLOOKUP(B221,[7]DSML!E:J,6,0),"")</f>
        <v/>
      </c>
      <c r="D221" s="23" t="str">
        <f>IFERROR(VLOOKUP(B221,[7]DSML!E:G,3,0),"")</f>
        <v/>
      </c>
      <c r="E221" s="35" t="s">
        <v>1122</v>
      </c>
      <c r="F221" s="35"/>
      <c r="G221" s="34">
        <v>11316903</v>
      </c>
      <c r="H221" s="34" t="s">
        <v>763</v>
      </c>
      <c r="I221" s="34" t="s">
        <v>712</v>
      </c>
      <c r="J221" s="136" t="s">
        <v>764</v>
      </c>
      <c r="K221" s="151">
        <v>26686</v>
      </c>
      <c r="L221" s="152">
        <v>8</v>
      </c>
      <c r="M221" s="152">
        <v>5</v>
      </c>
      <c r="N221" s="34" t="s">
        <v>17</v>
      </c>
      <c r="O221" s="153">
        <v>11000000</v>
      </c>
      <c r="P221" s="152" t="s">
        <v>734</v>
      </c>
      <c r="Q221" s="34"/>
      <c r="R221" s="34"/>
      <c r="S221" s="34"/>
      <c r="T221" s="34"/>
      <c r="U221" s="154"/>
    </row>
    <row r="222" spans="1:21" s="40" customFormat="1" ht="15" hidden="1" customHeight="1">
      <c r="A222" s="23">
        <v>222</v>
      </c>
      <c r="B222" s="219">
        <v>9338</v>
      </c>
      <c r="C222" s="23" t="str">
        <f>IFERROR(VLOOKUP(B222,[7]DSML!E:J,6,0),"")</f>
        <v/>
      </c>
      <c r="D222" s="23" t="str">
        <f>IFERROR(VLOOKUP(B222,[7]DSML!E:G,3,0),"")</f>
        <v/>
      </c>
      <c r="E222" s="35" t="s">
        <v>1122</v>
      </c>
      <c r="F222" s="35" t="s">
        <v>1358</v>
      </c>
      <c r="G222" s="34">
        <v>10285508</v>
      </c>
      <c r="H222" s="34" t="s">
        <v>767</v>
      </c>
      <c r="I222" s="34" t="s">
        <v>709</v>
      </c>
      <c r="J222" s="136" t="s">
        <v>768</v>
      </c>
      <c r="K222" s="151">
        <v>32843</v>
      </c>
      <c r="L222" s="152">
        <v>9</v>
      </c>
      <c r="M222" s="152">
        <v>5</v>
      </c>
      <c r="N222" s="34" t="s">
        <v>16</v>
      </c>
      <c r="O222" s="153">
        <v>35000000</v>
      </c>
      <c r="P222" s="152" t="s">
        <v>734</v>
      </c>
      <c r="Q222" s="34"/>
      <c r="R222" s="34"/>
      <c r="S222" s="34"/>
      <c r="T222" s="34"/>
    </row>
    <row r="223" spans="1:21" s="40" customFormat="1" ht="15" hidden="1" customHeight="1">
      <c r="A223" s="23">
        <v>223</v>
      </c>
      <c r="B223" s="219">
        <v>9342</v>
      </c>
      <c r="C223" s="23" t="str">
        <f>IFERROR(VLOOKUP(B223,[7]DSML!E:J,6,0),"")</f>
        <v/>
      </c>
      <c r="D223" s="23" t="str">
        <f>IFERROR(VLOOKUP(B223,[7]DSML!E:G,3,0),"")</f>
        <v/>
      </c>
      <c r="E223" s="35" t="s">
        <v>1122</v>
      </c>
      <c r="F223" s="35" t="s">
        <v>1358</v>
      </c>
      <c r="G223" s="34"/>
      <c r="H223" s="34" t="s">
        <v>771</v>
      </c>
      <c r="I223" s="34" t="s">
        <v>714</v>
      </c>
      <c r="J223" s="136" t="s">
        <v>772</v>
      </c>
      <c r="K223" s="151">
        <v>1962</v>
      </c>
      <c r="L223" s="152">
        <v>9</v>
      </c>
      <c r="M223" s="152">
        <v>5</v>
      </c>
      <c r="N223" s="34" t="s">
        <v>17</v>
      </c>
      <c r="O223" s="153">
        <v>20000000</v>
      </c>
      <c r="P223" s="31" t="s">
        <v>21</v>
      </c>
      <c r="Q223" s="34"/>
      <c r="R223" s="34"/>
      <c r="S223" s="34"/>
      <c r="T223" s="34"/>
    </row>
    <row r="224" spans="1:21" s="40" customFormat="1" ht="15" hidden="1" customHeight="1">
      <c r="A224" s="23">
        <v>224</v>
      </c>
      <c r="B224" s="219">
        <v>9342</v>
      </c>
      <c r="C224" s="23" t="str">
        <f>IFERROR(VLOOKUP(B224,[7]DSML!E:J,6,0),"")</f>
        <v/>
      </c>
      <c r="D224" s="23" t="str">
        <f>IFERROR(VLOOKUP(B224,[7]DSML!E:G,3,0),"")</f>
        <v/>
      </c>
      <c r="E224" s="35" t="s">
        <v>1122</v>
      </c>
      <c r="F224" s="35" t="s">
        <v>1358</v>
      </c>
      <c r="G224" s="34"/>
      <c r="H224" s="34" t="s">
        <v>771</v>
      </c>
      <c r="I224" s="34" t="s">
        <v>714</v>
      </c>
      <c r="J224" s="136" t="s">
        <v>773</v>
      </c>
      <c r="K224" s="151">
        <v>1980</v>
      </c>
      <c r="L224" s="152">
        <v>9</v>
      </c>
      <c r="M224" s="152">
        <v>5</v>
      </c>
      <c r="N224" s="34" t="s">
        <v>17</v>
      </c>
      <c r="O224" s="153">
        <v>20000000</v>
      </c>
      <c r="P224" s="31" t="s">
        <v>21</v>
      </c>
      <c r="Q224" s="34"/>
      <c r="R224" s="34"/>
      <c r="S224" s="34"/>
      <c r="T224" s="34"/>
    </row>
    <row r="225" spans="1:20" s="40" customFormat="1" ht="15" hidden="1" customHeight="1">
      <c r="A225" s="23">
        <v>225</v>
      </c>
      <c r="B225" s="219">
        <v>9332</v>
      </c>
      <c r="C225" s="23" t="str">
        <f>IFERROR(VLOOKUP(B225,[7]DSML!E:J,6,0),"")</f>
        <v/>
      </c>
      <c r="D225" s="23" t="str">
        <f>IFERROR(VLOOKUP(B225,[7]DSML!E:G,3,0),"")</f>
        <v/>
      </c>
      <c r="E225" s="35" t="s">
        <v>1122</v>
      </c>
      <c r="F225" s="35"/>
      <c r="G225" s="34">
        <v>11316903</v>
      </c>
      <c r="H225" s="34" t="s">
        <v>774</v>
      </c>
      <c r="I225" s="34" t="s">
        <v>715</v>
      </c>
      <c r="J225" s="136" t="s">
        <v>775</v>
      </c>
      <c r="K225" s="151">
        <v>32374</v>
      </c>
      <c r="L225" s="152">
        <v>10</v>
      </c>
      <c r="M225" s="152">
        <v>5</v>
      </c>
      <c r="N225" s="34" t="s">
        <v>16</v>
      </c>
      <c r="O225" s="153">
        <v>100000000</v>
      </c>
      <c r="P225" s="31" t="s">
        <v>21</v>
      </c>
      <c r="Q225" s="34"/>
      <c r="R225" s="34"/>
      <c r="S225" s="34"/>
      <c r="T225" s="34"/>
    </row>
    <row r="226" spans="1:20" s="40" customFormat="1" ht="15" hidden="1" customHeight="1">
      <c r="A226" s="23">
        <v>226</v>
      </c>
      <c r="B226" s="219">
        <v>9341</v>
      </c>
      <c r="C226" s="23" t="str">
        <f>IFERROR(VLOOKUP(B226,[7]DSML!E:J,6,0),"")</f>
        <v/>
      </c>
      <c r="D226" s="23" t="str">
        <f>IFERROR(VLOOKUP(B226,[7]DSML!E:G,3,0),"")</f>
        <v/>
      </c>
      <c r="E226" s="35" t="s">
        <v>1122</v>
      </c>
      <c r="F226" s="35" t="s">
        <v>1358</v>
      </c>
      <c r="G226" s="34">
        <v>10788793</v>
      </c>
      <c r="H226" s="34" t="s">
        <v>776</v>
      </c>
      <c r="I226" s="34" t="s">
        <v>709</v>
      </c>
      <c r="J226" s="136" t="s">
        <v>777</v>
      </c>
      <c r="K226" s="151">
        <v>34939</v>
      </c>
      <c r="L226" s="152">
        <v>11</v>
      </c>
      <c r="M226" s="152">
        <v>5</v>
      </c>
      <c r="N226" s="34" t="s">
        <v>16</v>
      </c>
      <c r="O226" s="153">
        <v>36000000</v>
      </c>
      <c r="P226" s="152" t="s">
        <v>734</v>
      </c>
      <c r="Q226" s="34"/>
      <c r="R226" s="34"/>
      <c r="S226" s="34"/>
      <c r="T226" s="34"/>
    </row>
    <row r="227" spans="1:20" s="40" customFormat="1" ht="15" hidden="1" customHeight="1">
      <c r="A227" s="23">
        <v>227</v>
      </c>
      <c r="B227" s="219">
        <v>9332</v>
      </c>
      <c r="C227" s="23" t="str">
        <f>IFERROR(VLOOKUP(B227,[7]DSML!E:J,6,0),"")</f>
        <v/>
      </c>
      <c r="D227" s="23" t="str">
        <f>IFERROR(VLOOKUP(B227,[7]DSML!E:G,3,0),"")</f>
        <v/>
      </c>
      <c r="E227" s="35" t="s">
        <v>1122</v>
      </c>
      <c r="F227" s="35"/>
      <c r="G227" s="34">
        <v>10678556</v>
      </c>
      <c r="H227" s="34" t="s">
        <v>789</v>
      </c>
      <c r="I227" s="34" t="s">
        <v>709</v>
      </c>
      <c r="J227" s="136" t="s">
        <v>790</v>
      </c>
      <c r="K227" s="151">
        <v>1987</v>
      </c>
      <c r="L227" s="152">
        <v>11</v>
      </c>
      <c r="M227" s="152">
        <v>5</v>
      </c>
      <c r="N227" s="34" t="s">
        <v>16</v>
      </c>
      <c r="O227" s="153">
        <v>20000000</v>
      </c>
      <c r="P227" s="31" t="s">
        <v>21</v>
      </c>
      <c r="Q227" s="34"/>
      <c r="R227" s="34"/>
      <c r="S227" s="34"/>
      <c r="T227" s="34"/>
    </row>
    <row r="228" spans="1:20" s="40" customFormat="1" ht="15" hidden="1" customHeight="1">
      <c r="A228" s="23">
        <v>228</v>
      </c>
      <c r="B228" s="219">
        <v>9332</v>
      </c>
      <c r="C228" s="23" t="str">
        <f>IFERROR(VLOOKUP(B228,[7]DSML!E:J,6,0),"")</f>
        <v/>
      </c>
      <c r="D228" s="23" t="str">
        <f>IFERROR(VLOOKUP(B228,[7]DSML!E:G,3,0),"")</f>
        <v/>
      </c>
      <c r="E228" s="35" t="s">
        <v>1122</v>
      </c>
      <c r="F228" s="35"/>
      <c r="G228" s="34">
        <v>10927937</v>
      </c>
      <c r="H228" s="34" t="s">
        <v>791</v>
      </c>
      <c r="I228" s="34" t="s">
        <v>712</v>
      </c>
      <c r="J228" s="136" t="s">
        <v>792</v>
      </c>
      <c r="K228" s="151">
        <v>1956</v>
      </c>
      <c r="L228" s="152">
        <v>11</v>
      </c>
      <c r="M228" s="152">
        <v>5</v>
      </c>
      <c r="N228" s="34" t="s">
        <v>17</v>
      </c>
      <c r="O228" s="153">
        <v>15000000</v>
      </c>
      <c r="P228" s="31" t="s">
        <v>21</v>
      </c>
      <c r="Q228" s="34"/>
      <c r="R228" s="34"/>
      <c r="S228" s="34"/>
      <c r="T228" s="34"/>
    </row>
    <row r="229" spans="1:20" s="40" customFormat="1" ht="15" hidden="1" customHeight="1">
      <c r="A229" s="23">
        <v>229</v>
      </c>
      <c r="B229" s="219">
        <v>9332</v>
      </c>
      <c r="C229" s="23" t="str">
        <f>IFERROR(VLOOKUP(B229,[7]DSML!E:J,6,0),"")</f>
        <v/>
      </c>
      <c r="D229" s="23" t="str">
        <f>IFERROR(VLOOKUP(B229,[7]DSML!E:G,3,0),"")</f>
        <v/>
      </c>
      <c r="E229" s="35" t="s">
        <v>1122</v>
      </c>
      <c r="F229" s="35"/>
      <c r="G229" s="34">
        <v>10927737</v>
      </c>
      <c r="H229" s="34" t="s">
        <v>793</v>
      </c>
      <c r="I229" s="34" t="s">
        <v>710</v>
      </c>
      <c r="J229" s="136" t="s">
        <v>794</v>
      </c>
      <c r="K229" s="151">
        <v>1981</v>
      </c>
      <c r="L229" s="152">
        <v>11</v>
      </c>
      <c r="M229" s="152">
        <v>5</v>
      </c>
      <c r="N229" s="34" t="s">
        <v>19</v>
      </c>
      <c r="O229" s="153">
        <v>50000000</v>
      </c>
      <c r="P229" s="31" t="s">
        <v>21</v>
      </c>
      <c r="Q229" s="34"/>
      <c r="R229" s="34"/>
      <c r="S229" s="34"/>
      <c r="T229" s="34"/>
    </row>
    <row r="230" spans="1:20" s="40" customFormat="1" ht="15" hidden="1" customHeight="1">
      <c r="A230" s="23">
        <v>230</v>
      </c>
      <c r="B230" s="219">
        <v>9339</v>
      </c>
      <c r="C230" s="23" t="str">
        <f>IFERROR(VLOOKUP(B230,[7]DSML!E:J,6,0),"")</f>
        <v/>
      </c>
      <c r="D230" s="23" t="str">
        <f>IFERROR(VLOOKUP(B230,[7]DSML!E:G,3,0),"")</f>
        <v/>
      </c>
      <c r="E230" s="35" t="s">
        <v>1122</v>
      </c>
      <c r="F230" s="35" t="s">
        <v>1358</v>
      </c>
      <c r="G230" s="34">
        <v>10191408</v>
      </c>
      <c r="H230" s="34" t="s">
        <v>838</v>
      </c>
      <c r="I230" s="34" t="s">
        <v>712</v>
      </c>
      <c r="J230" s="136" t="s">
        <v>839</v>
      </c>
      <c r="K230" s="151">
        <v>31407</v>
      </c>
      <c r="L230" s="152">
        <v>12</v>
      </c>
      <c r="M230" s="152">
        <v>5</v>
      </c>
      <c r="N230" s="34" t="s">
        <v>17</v>
      </c>
      <c r="O230" s="153">
        <v>5000000</v>
      </c>
      <c r="P230" s="152" t="s">
        <v>734</v>
      </c>
      <c r="Q230" s="34"/>
      <c r="R230" s="34"/>
      <c r="S230" s="34"/>
      <c r="T230" s="34"/>
    </row>
    <row r="231" spans="1:20" s="40" customFormat="1" ht="15" hidden="1" customHeight="1">
      <c r="A231" s="23">
        <v>231</v>
      </c>
      <c r="B231" s="219">
        <v>9336</v>
      </c>
      <c r="C231" s="23" t="str">
        <f>IFERROR(VLOOKUP(B231,[7]DSML!E:J,6,0),"")</f>
        <v/>
      </c>
      <c r="D231" s="23" t="str">
        <f>IFERROR(VLOOKUP(B231,[7]DSML!E:G,3,0),"")</f>
        <v/>
      </c>
      <c r="E231" s="35" t="s">
        <v>1122</v>
      </c>
      <c r="F231" s="35" t="s">
        <v>1358</v>
      </c>
      <c r="G231" s="34">
        <v>11181917</v>
      </c>
      <c r="H231" s="34" t="s">
        <v>840</v>
      </c>
      <c r="I231" s="34" t="s">
        <v>709</v>
      </c>
      <c r="J231" s="136" t="s">
        <v>840</v>
      </c>
      <c r="K231" s="151">
        <v>36196</v>
      </c>
      <c r="L231" s="152">
        <v>12</v>
      </c>
      <c r="M231" s="152">
        <v>5</v>
      </c>
      <c r="N231" s="34" t="s">
        <v>20</v>
      </c>
      <c r="O231" s="153">
        <v>5100000</v>
      </c>
      <c r="P231" s="152" t="s">
        <v>734</v>
      </c>
      <c r="Q231" s="34"/>
      <c r="R231" s="34"/>
      <c r="S231" s="34"/>
      <c r="T231" s="34"/>
    </row>
    <row r="232" spans="1:20" s="40" customFormat="1" ht="15" hidden="1" customHeight="1">
      <c r="A232" s="23">
        <v>232</v>
      </c>
      <c r="B232" s="219">
        <v>9334</v>
      </c>
      <c r="C232" s="23" t="str">
        <f>IFERROR(VLOOKUP(B232,[7]DSML!E:J,6,0),"")</f>
        <v/>
      </c>
      <c r="D232" s="23" t="str">
        <f>IFERROR(VLOOKUP(B232,[7]DSML!E:G,3,0),"")</f>
        <v/>
      </c>
      <c r="E232" s="35" t="s">
        <v>1122</v>
      </c>
      <c r="F232" s="35" t="s">
        <v>1358</v>
      </c>
      <c r="G232" s="34"/>
      <c r="H232" s="34"/>
      <c r="I232" s="34" t="s">
        <v>709</v>
      </c>
      <c r="J232" s="136"/>
      <c r="K232" s="151"/>
      <c r="L232" s="152">
        <v>13</v>
      </c>
      <c r="M232" s="152">
        <v>5</v>
      </c>
      <c r="N232" s="34" t="s">
        <v>20</v>
      </c>
      <c r="O232" s="153">
        <v>10000000</v>
      </c>
      <c r="P232" s="152" t="s">
        <v>734</v>
      </c>
      <c r="Q232" s="34"/>
      <c r="R232" s="34"/>
      <c r="S232" s="34"/>
      <c r="T232" s="34"/>
    </row>
    <row r="233" spans="1:20" s="40" customFormat="1" ht="15" hidden="1" customHeight="1">
      <c r="A233" s="23">
        <v>233</v>
      </c>
      <c r="B233" s="219">
        <v>9334</v>
      </c>
      <c r="C233" s="23" t="str">
        <f>IFERROR(VLOOKUP(B233,[7]DSML!E:J,6,0),"")</f>
        <v/>
      </c>
      <c r="D233" s="23" t="str">
        <f>IFERROR(VLOOKUP(B233,[7]DSML!E:G,3,0),"")</f>
        <v/>
      </c>
      <c r="E233" s="35" t="s">
        <v>1122</v>
      </c>
      <c r="F233" s="35" t="s">
        <v>1359</v>
      </c>
      <c r="G233" s="34">
        <v>11183928</v>
      </c>
      <c r="H233" s="34" t="s">
        <v>852</v>
      </c>
      <c r="I233" s="34" t="s">
        <v>709</v>
      </c>
      <c r="J233" s="136" t="s">
        <v>853</v>
      </c>
      <c r="K233" s="151">
        <v>33955</v>
      </c>
      <c r="L233" s="152">
        <v>15</v>
      </c>
      <c r="M233" s="152">
        <v>5</v>
      </c>
      <c r="N233" s="34" t="s">
        <v>20</v>
      </c>
      <c r="O233" s="153">
        <v>12474000</v>
      </c>
      <c r="P233" s="152" t="s">
        <v>734</v>
      </c>
      <c r="Q233" s="34"/>
      <c r="R233" s="34"/>
      <c r="S233" s="34"/>
      <c r="T233" s="34"/>
    </row>
    <row r="234" spans="1:20" s="40" customFormat="1" ht="15" hidden="1" customHeight="1">
      <c r="A234" s="23">
        <v>234</v>
      </c>
      <c r="B234" s="219">
        <v>9332</v>
      </c>
      <c r="C234" s="23" t="str">
        <f>IFERROR(VLOOKUP(B234,[7]DSML!E:J,6,0),"")</f>
        <v/>
      </c>
      <c r="D234" s="23" t="str">
        <f>IFERROR(VLOOKUP(B234,[7]DSML!E:G,3,0),"")</f>
        <v/>
      </c>
      <c r="E234" s="35" t="s">
        <v>1122</v>
      </c>
      <c r="F234" s="35"/>
      <c r="G234" s="34">
        <v>11345291</v>
      </c>
      <c r="H234" s="34" t="s">
        <v>881</v>
      </c>
      <c r="I234" s="34" t="s">
        <v>712</v>
      </c>
      <c r="J234" s="136" t="s">
        <v>882</v>
      </c>
      <c r="K234" s="151">
        <v>1960</v>
      </c>
      <c r="L234" s="152">
        <v>16</v>
      </c>
      <c r="M234" s="152">
        <v>5</v>
      </c>
      <c r="N234" s="34" t="s">
        <v>17</v>
      </c>
      <c r="O234" s="153">
        <v>25000000</v>
      </c>
      <c r="P234" s="31" t="s">
        <v>21</v>
      </c>
      <c r="Q234" s="34"/>
      <c r="R234" s="34"/>
      <c r="S234" s="34"/>
      <c r="T234" s="34"/>
    </row>
    <row r="235" spans="1:20" s="40" customFormat="1" ht="15" hidden="1" customHeight="1">
      <c r="A235" s="23">
        <v>235</v>
      </c>
      <c r="B235" s="219">
        <v>9332</v>
      </c>
      <c r="C235" s="23" t="str">
        <f>IFERROR(VLOOKUP(B235,[7]DSML!E:J,6,0),"")</f>
        <v/>
      </c>
      <c r="D235" s="23" t="str">
        <f>IFERROR(VLOOKUP(B235,[7]DSML!E:G,3,0),"")</f>
        <v/>
      </c>
      <c r="E235" s="35" t="s">
        <v>1122</v>
      </c>
      <c r="F235" s="35"/>
      <c r="G235" s="34">
        <v>10199797</v>
      </c>
      <c r="H235" s="34" t="s">
        <v>892</v>
      </c>
      <c r="I235" s="34" t="s">
        <v>709</v>
      </c>
      <c r="J235" s="136" t="s">
        <v>893</v>
      </c>
      <c r="K235" s="151">
        <v>1995</v>
      </c>
      <c r="L235" s="152">
        <v>17</v>
      </c>
      <c r="M235" s="152">
        <v>5</v>
      </c>
      <c r="N235" s="34" t="s">
        <v>16</v>
      </c>
      <c r="O235" s="153">
        <v>10000000</v>
      </c>
      <c r="P235" s="31" t="s">
        <v>21</v>
      </c>
      <c r="Q235" s="34"/>
      <c r="R235" s="34"/>
      <c r="S235" s="34"/>
      <c r="T235" s="34"/>
    </row>
    <row r="236" spans="1:20" s="40" customFormat="1" ht="15" hidden="1" customHeight="1">
      <c r="A236" s="23">
        <v>236</v>
      </c>
      <c r="B236" s="219">
        <v>9332</v>
      </c>
      <c r="C236" s="23" t="str">
        <f>IFERROR(VLOOKUP(B236,[7]DSML!E:J,6,0),"")</f>
        <v/>
      </c>
      <c r="D236" s="23" t="str">
        <f>IFERROR(VLOOKUP(B236,[7]DSML!E:G,3,0),"")</f>
        <v/>
      </c>
      <c r="E236" s="35" t="s">
        <v>1122</v>
      </c>
      <c r="F236" s="35"/>
      <c r="G236" s="34">
        <v>10199797</v>
      </c>
      <c r="H236" s="34" t="s">
        <v>892</v>
      </c>
      <c r="I236" s="34" t="s">
        <v>709</v>
      </c>
      <c r="J236" s="136" t="s">
        <v>894</v>
      </c>
      <c r="K236" s="151">
        <v>1992</v>
      </c>
      <c r="L236" s="152">
        <v>17</v>
      </c>
      <c r="M236" s="152">
        <v>5</v>
      </c>
      <c r="N236" s="34" t="s">
        <v>16</v>
      </c>
      <c r="O236" s="153">
        <v>10000000</v>
      </c>
      <c r="P236" s="31" t="s">
        <v>21</v>
      </c>
      <c r="Q236" s="34"/>
      <c r="R236" s="34"/>
      <c r="S236" s="34"/>
      <c r="T236" s="34"/>
    </row>
    <row r="237" spans="1:20" s="40" customFormat="1" ht="15" hidden="1" customHeight="1">
      <c r="A237" s="155">
        <v>237</v>
      </c>
      <c r="B237" s="219">
        <v>9332</v>
      </c>
      <c r="C237" s="23" t="str">
        <f>IFERROR(VLOOKUP(B237,[7]DSML!E:J,6,0),"")</f>
        <v/>
      </c>
      <c r="D237" s="23" t="str">
        <f>IFERROR(VLOOKUP(B237,[7]DSML!E:G,3,0),"")</f>
        <v/>
      </c>
      <c r="E237" s="35" t="s">
        <v>1122</v>
      </c>
      <c r="F237" s="35"/>
      <c r="G237" s="34">
        <v>10199797</v>
      </c>
      <c r="H237" s="34" t="s">
        <v>895</v>
      </c>
      <c r="I237" s="34" t="s">
        <v>709</v>
      </c>
      <c r="J237" s="136" t="s">
        <v>895</v>
      </c>
      <c r="K237" s="151">
        <v>1992</v>
      </c>
      <c r="L237" s="152">
        <v>17</v>
      </c>
      <c r="M237" s="152">
        <v>5</v>
      </c>
      <c r="N237" s="34" t="s">
        <v>16</v>
      </c>
      <c r="O237" s="153">
        <v>10000000</v>
      </c>
      <c r="P237" s="31" t="s">
        <v>21</v>
      </c>
      <c r="Q237" s="34"/>
      <c r="R237" s="34"/>
      <c r="S237" s="34"/>
      <c r="T237" s="34"/>
    </row>
    <row r="238" spans="1:20" s="40" customFormat="1" ht="15" hidden="1" customHeight="1">
      <c r="A238" s="155">
        <v>238</v>
      </c>
      <c r="B238" s="219">
        <v>9340</v>
      </c>
      <c r="C238" s="23" t="str">
        <f>IFERROR(VLOOKUP(B238,[7]DSML!E:J,6,0),"")</f>
        <v/>
      </c>
      <c r="D238" s="23" t="str">
        <f>IFERROR(VLOOKUP(B238,[7]DSML!E:G,3,0),"")</f>
        <v/>
      </c>
      <c r="E238" s="35" t="s">
        <v>1122</v>
      </c>
      <c r="F238" s="35" t="s">
        <v>1358</v>
      </c>
      <c r="G238" s="34">
        <v>11406366</v>
      </c>
      <c r="H238" s="34" t="s">
        <v>980</v>
      </c>
      <c r="I238" s="34" t="s">
        <v>712</v>
      </c>
      <c r="J238" s="136" t="s">
        <v>981</v>
      </c>
      <c r="K238" s="151"/>
      <c r="L238" s="152">
        <v>18</v>
      </c>
      <c r="M238" s="152">
        <v>5</v>
      </c>
      <c r="N238" s="34" t="s">
        <v>17</v>
      </c>
      <c r="O238" s="153">
        <v>20000000</v>
      </c>
      <c r="P238" s="156" t="s">
        <v>735</v>
      </c>
      <c r="Q238" s="34"/>
      <c r="R238" s="34"/>
      <c r="S238" s="34"/>
      <c r="T238" s="34"/>
    </row>
    <row r="239" spans="1:20" s="40" customFormat="1" ht="15" hidden="1" customHeight="1">
      <c r="A239" s="155">
        <v>239</v>
      </c>
      <c r="B239" s="219">
        <v>9342</v>
      </c>
      <c r="C239" s="23" t="str">
        <f>IFERROR(VLOOKUP(B239,[7]DSML!E:J,6,0),"")</f>
        <v/>
      </c>
      <c r="D239" s="23" t="str">
        <f>IFERROR(VLOOKUP(B239,[7]DSML!E:G,3,0),"")</f>
        <v/>
      </c>
      <c r="E239" s="35" t="s">
        <v>1122</v>
      </c>
      <c r="F239" s="35" t="s">
        <v>1358</v>
      </c>
      <c r="G239" s="34">
        <v>10877902</v>
      </c>
      <c r="H239" s="34" t="s">
        <v>1064</v>
      </c>
      <c r="I239" s="34" t="s">
        <v>709</v>
      </c>
      <c r="J239" s="136" t="s">
        <v>1065</v>
      </c>
      <c r="K239" s="151">
        <v>27768</v>
      </c>
      <c r="L239" s="152">
        <v>17</v>
      </c>
      <c r="M239" s="152">
        <v>4</v>
      </c>
      <c r="N239" s="34" t="s">
        <v>17</v>
      </c>
      <c r="O239" s="153">
        <v>18000000</v>
      </c>
      <c r="P239" s="152" t="s">
        <v>734</v>
      </c>
      <c r="Q239" s="34"/>
      <c r="R239" s="34"/>
      <c r="S239" s="34"/>
      <c r="T239" s="34"/>
    </row>
    <row r="240" spans="1:20" s="40" customFormat="1" ht="15" hidden="1" customHeight="1">
      <c r="A240" s="155">
        <v>240</v>
      </c>
      <c r="B240" s="219">
        <v>9342</v>
      </c>
      <c r="C240" s="23" t="str">
        <f>IFERROR(VLOOKUP(B240,[7]DSML!E:J,6,0),"")</f>
        <v/>
      </c>
      <c r="D240" s="23" t="str">
        <f>IFERROR(VLOOKUP(B240,[7]DSML!E:G,3,0),"")</f>
        <v/>
      </c>
      <c r="E240" s="35" t="s">
        <v>1122</v>
      </c>
      <c r="F240" s="35" t="s">
        <v>1358</v>
      </c>
      <c r="G240" s="34">
        <v>10877902</v>
      </c>
      <c r="H240" s="34" t="s">
        <v>1064</v>
      </c>
      <c r="I240" s="34" t="s">
        <v>709</v>
      </c>
      <c r="J240" s="136" t="s">
        <v>1066</v>
      </c>
      <c r="K240" s="151" t="s">
        <v>1067</v>
      </c>
      <c r="L240" s="152">
        <v>17</v>
      </c>
      <c r="M240" s="152">
        <v>4</v>
      </c>
      <c r="N240" s="34" t="s">
        <v>17</v>
      </c>
      <c r="O240" s="153">
        <v>27365000</v>
      </c>
      <c r="P240" s="152" t="s">
        <v>734</v>
      </c>
      <c r="Q240" s="34"/>
      <c r="R240" s="34"/>
      <c r="S240" s="34"/>
      <c r="T240" s="34"/>
    </row>
    <row r="241" spans="1:20" s="40" customFormat="1" ht="15" hidden="1" customHeight="1">
      <c r="A241" s="155">
        <v>241</v>
      </c>
      <c r="B241" s="219">
        <v>9342</v>
      </c>
      <c r="C241" s="23" t="str">
        <f>IFERROR(VLOOKUP(B241,[7]DSML!E:J,6,0),"")</f>
        <v/>
      </c>
      <c r="D241" s="23" t="str">
        <f>IFERROR(VLOOKUP(B241,[7]DSML!E:G,3,0),"")</f>
        <v/>
      </c>
      <c r="E241" s="35" t="s">
        <v>1122</v>
      </c>
      <c r="F241" s="35" t="s">
        <v>1358</v>
      </c>
      <c r="G241" s="34">
        <v>10877902</v>
      </c>
      <c r="H241" s="34" t="s">
        <v>1064</v>
      </c>
      <c r="I241" s="34" t="s">
        <v>709</v>
      </c>
      <c r="J241" s="136" t="s">
        <v>1068</v>
      </c>
      <c r="K241" s="151" t="s">
        <v>1069</v>
      </c>
      <c r="L241" s="152">
        <v>17</v>
      </c>
      <c r="M241" s="152">
        <v>4</v>
      </c>
      <c r="N241" s="34" t="s">
        <v>17</v>
      </c>
      <c r="O241" s="153">
        <v>20000000</v>
      </c>
      <c r="P241" s="152" t="s">
        <v>734</v>
      </c>
      <c r="Q241" s="34"/>
      <c r="R241" s="34"/>
      <c r="S241" s="34"/>
      <c r="T241" s="34"/>
    </row>
    <row r="242" spans="1:20" s="40" customFormat="1" ht="15" hidden="1" customHeight="1">
      <c r="A242" s="155">
        <v>242</v>
      </c>
      <c r="B242" s="219">
        <v>9342</v>
      </c>
      <c r="C242" s="23" t="str">
        <f>IFERROR(VLOOKUP(B242,[7]DSML!E:J,6,0),"")</f>
        <v/>
      </c>
      <c r="D242" s="23" t="str">
        <f>IFERROR(VLOOKUP(B242,[7]DSML!E:G,3,0),"")</f>
        <v/>
      </c>
      <c r="E242" s="35" t="s">
        <v>1122</v>
      </c>
      <c r="F242" s="35" t="s">
        <v>1358</v>
      </c>
      <c r="G242" s="34">
        <v>10968458</v>
      </c>
      <c r="H242" s="34" t="s">
        <v>1070</v>
      </c>
      <c r="I242" s="34" t="s">
        <v>709</v>
      </c>
      <c r="J242" s="136" t="s">
        <v>1071</v>
      </c>
      <c r="K242" s="151">
        <v>22927</v>
      </c>
      <c r="L242" s="152">
        <v>17</v>
      </c>
      <c r="M242" s="152">
        <v>4</v>
      </c>
      <c r="N242" s="34" t="s">
        <v>17</v>
      </c>
      <c r="O242" s="153">
        <v>15000000</v>
      </c>
      <c r="P242" s="152" t="s">
        <v>734</v>
      </c>
      <c r="Q242" s="34"/>
      <c r="R242" s="34"/>
      <c r="S242" s="34"/>
      <c r="T242" s="34"/>
    </row>
    <row r="243" spans="1:20" s="40" customFormat="1" ht="15" hidden="1" customHeight="1">
      <c r="A243" s="155">
        <v>243</v>
      </c>
      <c r="B243" s="219">
        <v>9342</v>
      </c>
      <c r="C243" s="23" t="str">
        <f>IFERROR(VLOOKUP(B243,[7]DSML!E:J,6,0),"")</f>
        <v/>
      </c>
      <c r="D243" s="23" t="str">
        <f>IFERROR(VLOOKUP(B243,[7]DSML!E:G,3,0),"")</f>
        <v/>
      </c>
      <c r="E243" s="35" t="s">
        <v>1122</v>
      </c>
      <c r="F243" s="35" t="s">
        <v>1358</v>
      </c>
      <c r="G243" s="34">
        <v>10968458</v>
      </c>
      <c r="H243" s="34" t="s">
        <v>1070</v>
      </c>
      <c r="I243" s="34" t="s">
        <v>709</v>
      </c>
      <c r="J243" s="136" t="s">
        <v>1072</v>
      </c>
      <c r="K243" s="151" t="s">
        <v>1073</v>
      </c>
      <c r="L243" s="152">
        <v>17</v>
      </c>
      <c r="M243" s="152">
        <v>4</v>
      </c>
      <c r="N243" s="34" t="s">
        <v>17</v>
      </c>
      <c r="O243" s="153">
        <v>35000000</v>
      </c>
      <c r="P243" s="152" t="s">
        <v>734</v>
      </c>
      <c r="Q243" s="34"/>
      <c r="R243" s="34"/>
      <c r="S243" s="34"/>
      <c r="T243" s="34"/>
    </row>
    <row r="244" spans="1:20" s="40" customFormat="1" ht="15" hidden="1" customHeight="1">
      <c r="A244" s="155">
        <v>244</v>
      </c>
      <c r="B244" s="219">
        <v>9342</v>
      </c>
      <c r="C244" s="23" t="str">
        <f>IFERROR(VLOOKUP(B244,[7]DSML!E:J,6,0),"")</f>
        <v/>
      </c>
      <c r="D244" s="23" t="str">
        <f>IFERROR(VLOOKUP(B244,[7]DSML!E:G,3,0),"")</f>
        <v/>
      </c>
      <c r="E244" s="35" t="s">
        <v>1122</v>
      </c>
      <c r="F244" s="35" t="s">
        <v>1358</v>
      </c>
      <c r="G244" s="34">
        <v>10451664</v>
      </c>
      <c r="H244" s="34" t="s">
        <v>1074</v>
      </c>
      <c r="I244" s="34" t="s">
        <v>709</v>
      </c>
      <c r="J244" s="136" t="s">
        <v>1075</v>
      </c>
      <c r="K244" s="151" t="s">
        <v>1076</v>
      </c>
      <c r="L244" s="152">
        <v>17</v>
      </c>
      <c r="M244" s="152">
        <v>5</v>
      </c>
      <c r="N244" s="34" t="s">
        <v>17</v>
      </c>
      <c r="O244" s="153">
        <v>10000000</v>
      </c>
      <c r="P244" s="152" t="s">
        <v>734</v>
      </c>
      <c r="Q244" s="34"/>
      <c r="R244" s="34"/>
      <c r="S244" s="34"/>
      <c r="T244" s="34"/>
    </row>
    <row r="245" spans="1:20" s="40" customFormat="1" ht="15" hidden="1" customHeight="1">
      <c r="A245" s="155">
        <v>245</v>
      </c>
      <c r="B245" s="219">
        <v>9342</v>
      </c>
      <c r="C245" s="23" t="str">
        <f>IFERROR(VLOOKUP(B245,[7]DSML!E:J,6,0),"")</f>
        <v/>
      </c>
      <c r="D245" s="23" t="str">
        <f>IFERROR(VLOOKUP(B245,[7]DSML!E:G,3,0),"")</f>
        <v/>
      </c>
      <c r="E245" s="35" t="s">
        <v>1122</v>
      </c>
      <c r="F245" s="35" t="s">
        <v>1358</v>
      </c>
      <c r="G245" s="34">
        <v>10451664</v>
      </c>
      <c r="H245" s="34" t="s">
        <v>1074</v>
      </c>
      <c r="I245" s="34" t="s">
        <v>709</v>
      </c>
      <c r="J245" s="136" t="s">
        <v>1077</v>
      </c>
      <c r="K245" s="151">
        <v>31359</v>
      </c>
      <c r="L245" s="152">
        <v>17</v>
      </c>
      <c r="M245" s="152">
        <v>5</v>
      </c>
      <c r="N245" s="34" t="s">
        <v>17</v>
      </c>
      <c r="O245" s="153">
        <v>15000000</v>
      </c>
      <c r="P245" s="152" t="s">
        <v>734</v>
      </c>
      <c r="Q245" s="34"/>
      <c r="R245" s="34"/>
      <c r="S245" s="34"/>
      <c r="T245" s="34"/>
    </row>
    <row r="246" spans="1:20" s="40" customFormat="1" ht="15" hidden="1" customHeight="1">
      <c r="A246" s="155">
        <v>246</v>
      </c>
      <c r="B246" s="219">
        <v>9342</v>
      </c>
      <c r="C246" s="23" t="str">
        <f>IFERROR(VLOOKUP(B246,[7]DSML!E:J,6,0),"")</f>
        <v/>
      </c>
      <c r="D246" s="23" t="str">
        <f>IFERROR(VLOOKUP(B246,[7]DSML!E:G,3,0),"")</f>
        <v/>
      </c>
      <c r="E246" s="35" t="s">
        <v>1122</v>
      </c>
      <c r="F246" s="35" t="s">
        <v>1358</v>
      </c>
      <c r="G246" s="34">
        <v>10816950</v>
      </c>
      <c r="H246" s="34" t="s">
        <v>1078</v>
      </c>
      <c r="I246" s="34" t="s">
        <v>712</v>
      </c>
      <c r="J246" s="136" t="s">
        <v>1079</v>
      </c>
      <c r="K246" s="151">
        <v>32848</v>
      </c>
      <c r="L246" s="152">
        <v>17</v>
      </c>
      <c r="M246" s="152">
        <v>5</v>
      </c>
      <c r="N246" s="34" t="s">
        <v>17</v>
      </c>
      <c r="O246" s="153">
        <v>25000000</v>
      </c>
      <c r="P246" s="152" t="s">
        <v>734</v>
      </c>
      <c r="Q246" s="34"/>
      <c r="R246" s="34"/>
      <c r="S246" s="34"/>
      <c r="T246" s="34"/>
    </row>
    <row r="247" spans="1:20" s="40" customFormat="1" ht="15" hidden="1" customHeight="1">
      <c r="A247" s="155">
        <v>247</v>
      </c>
      <c r="B247" s="219">
        <v>9342</v>
      </c>
      <c r="C247" s="23" t="str">
        <f>IFERROR(VLOOKUP(B247,[7]DSML!E:J,6,0),"")</f>
        <v/>
      </c>
      <c r="D247" s="23" t="str">
        <f>IFERROR(VLOOKUP(B247,[7]DSML!E:G,3,0),"")</f>
        <v/>
      </c>
      <c r="E247" s="35" t="s">
        <v>1122</v>
      </c>
      <c r="F247" s="35" t="s">
        <v>1358</v>
      </c>
      <c r="G247" s="34">
        <v>10816950</v>
      </c>
      <c r="H247" s="34" t="s">
        <v>1078</v>
      </c>
      <c r="I247" s="34" t="s">
        <v>712</v>
      </c>
      <c r="J247" s="136" t="s">
        <v>1080</v>
      </c>
      <c r="K247" s="151" t="s">
        <v>1081</v>
      </c>
      <c r="L247" s="152">
        <v>17</v>
      </c>
      <c r="M247" s="152">
        <v>5</v>
      </c>
      <c r="N247" s="34" t="s">
        <v>17</v>
      </c>
      <c r="O247" s="153">
        <v>55000000</v>
      </c>
      <c r="P247" s="152" t="s">
        <v>734</v>
      </c>
      <c r="Q247" s="34"/>
      <c r="R247" s="34"/>
      <c r="S247" s="34"/>
      <c r="T247" s="34"/>
    </row>
    <row r="248" spans="1:20" s="40" customFormat="1" ht="15" hidden="1" customHeight="1">
      <c r="A248" s="155">
        <v>248</v>
      </c>
      <c r="B248" s="219">
        <v>9342</v>
      </c>
      <c r="C248" s="23" t="str">
        <f>IFERROR(VLOOKUP(B248,[7]DSML!E:J,6,0),"")</f>
        <v/>
      </c>
      <c r="D248" s="23" t="str">
        <f>IFERROR(VLOOKUP(B248,[7]DSML!E:G,3,0),"")</f>
        <v/>
      </c>
      <c r="E248" s="35" t="s">
        <v>1122</v>
      </c>
      <c r="F248" s="35" t="s">
        <v>1358</v>
      </c>
      <c r="G248" s="34">
        <v>10816950</v>
      </c>
      <c r="H248" s="34" t="s">
        <v>1078</v>
      </c>
      <c r="I248" s="34" t="s">
        <v>712</v>
      </c>
      <c r="J248" s="136" t="s">
        <v>1082</v>
      </c>
      <c r="K248" s="151">
        <v>28067</v>
      </c>
      <c r="L248" s="152">
        <v>17</v>
      </c>
      <c r="M248" s="152">
        <v>5</v>
      </c>
      <c r="N248" s="34" t="s">
        <v>17</v>
      </c>
      <c r="O248" s="153">
        <v>15000000</v>
      </c>
      <c r="P248" s="152" t="s">
        <v>734</v>
      </c>
      <c r="Q248" s="34"/>
      <c r="R248" s="34"/>
      <c r="S248" s="34"/>
      <c r="T248" s="34"/>
    </row>
    <row r="249" spans="1:20" s="40" customFormat="1" ht="15" hidden="1" customHeight="1">
      <c r="A249" s="155">
        <v>249</v>
      </c>
      <c r="B249" s="219">
        <v>9342</v>
      </c>
      <c r="C249" s="23" t="str">
        <f>IFERROR(VLOOKUP(B249,[7]DSML!E:J,6,0),"")</f>
        <v/>
      </c>
      <c r="D249" s="23" t="str">
        <f>IFERROR(VLOOKUP(B249,[7]DSML!E:G,3,0),"")</f>
        <v/>
      </c>
      <c r="E249" s="35" t="s">
        <v>1122</v>
      </c>
      <c r="F249" s="35" t="s">
        <v>1358</v>
      </c>
      <c r="G249" s="34">
        <v>11283602</v>
      </c>
      <c r="H249" s="34" t="s">
        <v>1083</v>
      </c>
      <c r="I249" s="34" t="s">
        <v>712</v>
      </c>
      <c r="J249" s="136" t="s">
        <v>1047</v>
      </c>
      <c r="K249" s="151" t="s">
        <v>1084</v>
      </c>
      <c r="L249" s="152">
        <v>17</v>
      </c>
      <c r="M249" s="152">
        <v>5</v>
      </c>
      <c r="N249" s="34" t="s">
        <v>17</v>
      </c>
      <c r="O249" s="153">
        <v>18000000</v>
      </c>
      <c r="P249" s="31" t="s">
        <v>21</v>
      </c>
      <c r="Q249" s="34"/>
      <c r="R249" s="34"/>
      <c r="S249" s="34"/>
      <c r="T249" s="34"/>
    </row>
    <row r="250" spans="1:20" s="40" customFormat="1" ht="15" hidden="1" customHeight="1">
      <c r="A250" s="155">
        <v>250</v>
      </c>
      <c r="B250" s="219">
        <v>9342</v>
      </c>
      <c r="C250" s="23" t="str">
        <f>IFERROR(VLOOKUP(B250,[7]DSML!E:J,6,0),"")</f>
        <v/>
      </c>
      <c r="D250" s="23" t="str">
        <f>IFERROR(VLOOKUP(B250,[7]DSML!E:G,3,0),"")</f>
        <v/>
      </c>
      <c r="E250" s="35" t="s">
        <v>1122</v>
      </c>
      <c r="F250" s="35" t="s">
        <v>1358</v>
      </c>
      <c r="G250" s="34">
        <v>11283602</v>
      </c>
      <c r="H250" s="34" t="s">
        <v>1083</v>
      </c>
      <c r="I250" s="34" t="s">
        <v>712</v>
      </c>
      <c r="J250" s="136" t="s">
        <v>1085</v>
      </c>
      <c r="K250" s="151" t="s">
        <v>1086</v>
      </c>
      <c r="L250" s="152">
        <v>17</v>
      </c>
      <c r="M250" s="152">
        <v>5</v>
      </c>
      <c r="N250" s="34" t="s">
        <v>17</v>
      </c>
      <c r="O250" s="153">
        <v>15000000</v>
      </c>
      <c r="P250" s="31" t="s">
        <v>21</v>
      </c>
      <c r="Q250" s="34"/>
      <c r="R250" s="34"/>
      <c r="S250" s="34"/>
      <c r="T250" s="34"/>
    </row>
    <row r="251" spans="1:20" s="40" customFormat="1" ht="15" hidden="1" customHeight="1">
      <c r="A251" s="155">
        <v>251</v>
      </c>
      <c r="B251" s="219">
        <v>9342</v>
      </c>
      <c r="C251" s="23" t="str">
        <f>IFERROR(VLOOKUP(B251,[7]DSML!E:J,6,0),"")</f>
        <v/>
      </c>
      <c r="D251" s="23" t="str">
        <f>IFERROR(VLOOKUP(B251,[7]DSML!E:G,3,0),"")</f>
        <v/>
      </c>
      <c r="E251" s="35" t="s">
        <v>1122</v>
      </c>
      <c r="F251" s="35" t="s">
        <v>1358</v>
      </c>
      <c r="G251" s="34">
        <v>10451664</v>
      </c>
      <c r="H251" s="34" t="s">
        <v>1074</v>
      </c>
      <c r="I251" s="34" t="s">
        <v>709</v>
      </c>
      <c r="J251" s="136" t="s">
        <v>1082</v>
      </c>
      <c r="K251" s="151" t="s">
        <v>1087</v>
      </c>
      <c r="L251" s="152">
        <v>17</v>
      </c>
      <c r="M251" s="152">
        <v>5</v>
      </c>
      <c r="N251" s="34" t="s">
        <v>17</v>
      </c>
      <c r="O251" s="153">
        <v>20000000</v>
      </c>
      <c r="P251" s="31" t="s">
        <v>21</v>
      </c>
      <c r="Q251" s="34"/>
      <c r="R251" s="34"/>
      <c r="S251" s="34"/>
      <c r="T251" s="34"/>
    </row>
    <row r="252" spans="1:20" s="40" customFormat="1" ht="15" hidden="1" customHeight="1">
      <c r="A252" s="23">
        <v>252</v>
      </c>
      <c r="B252" s="219">
        <v>9342</v>
      </c>
      <c r="C252" s="23" t="str">
        <f>IFERROR(VLOOKUP(B252,[7]DSML!E:J,6,0),"")</f>
        <v/>
      </c>
      <c r="D252" s="23" t="str">
        <f>IFERROR(VLOOKUP(B252,[7]DSML!E:G,3,0),"")</f>
        <v/>
      </c>
      <c r="E252" s="35" t="s">
        <v>1122</v>
      </c>
      <c r="F252" s="35" t="s">
        <v>1358</v>
      </c>
      <c r="G252" s="34">
        <v>10451664</v>
      </c>
      <c r="H252" s="34" t="s">
        <v>1074</v>
      </c>
      <c r="I252" s="34" t="s">
        <v>709</v>
      </c>
      <c r="J252" s="136" t="s">
        <v>1088</v>
      </c>
      <c r="K252" s="151" t="s">
        <v>1089</v>
      </c>
      <c r="L252" s="152">
        <v>17</v>
      </c>
      <c r="M252" s="152">
        <v>5</v>
      </c>
      <c r="N252" s="34" t="s">
        <v>17</v>
      </c>
      <c r="O252" s="153">
        <v>20000000</v>
      </c>
      <c r="P252" s="31" t="s">
        <v>21</v>
      </c>
      <c r="Q252" s="34"/>
      <c r="R252" s="34"/>
      <c r="S252" s="34"/>
      <c r="T252" s="34"/>
    </row>
    <row r="253" spans="1:20" s="40" customFormat="1" ht="15" hidden="1" customHeight="1">
      <c r="A253" s="23">
        <v>253</v>
      </c>
      <c r="B253" s="219">
        <v>9342</v>
      </c>
      <c r="C253" s="23" t="str">
        <f>IFERROR(VLOOKUP(B253,[7]DSML!E:J,6,0),"")</f>
        <v/>
      </c>
      <c r="D253" s="23" t="str">
        <f>IFERROR(VLOOKUP(B253,[7]DSML!E:G,3,0),"")</f>
        <v/>
      </c>
      <c r="E253" s="35" t="s">
        <v>1122</v>
      </c>
      <c r="F253" s="35" t="s">
        <v>1358</v>
      </c>
      <c r="G253" s="34">
        <v>11114018</v>
      </c>
      <c r="H253" s="34" t="s">
        <v>1090</v>
      </c>
      <c r="I253" s="34" t="s">
        <v>709</v>
      </c>
      <c r="J253" s="136" t="s">
        <v>1091</v>
      </c>
      <c r="K253" s="151" t="s">
        <v>1092</v>
      </c>
      <c r="L253" s="152">
        <v>17</v>
      </c>
      <c r="M253" s="152">
        <v>5</v>
      </c>
      <c r="N253" s="34" t="s">
        <v>17</v>
      </c>
      <c r="O253" s="153">
        <v>20000000</v>
      </c>
      <c r="P253" s="31" t="s">
        <v>21</v>
      </c>
      <c r="Q253" s="34"/>
      <c r="R253" s="34"/>
      <c r="S253" s="34"/>
      <c r="T253" s="34"/>
    </row>
    <row r="254" spans="1:20" s="40" customFormat="1" ht="15" hidden="1" customHeight="1">
      <c r="A254" s="23">
        <v>254</v>
      </c>
      <c r="B254" s="219">
        <v>9342</v>
      </c>
      <c r="C254" s="23" t="str">
        <f>IFERROR(VLOOKUP(B254,[7]DSML!E:J,6,0),"")</f>
        <v/>
      </c>
      <c r="D254" s="23" t="str">
        <f>IFERROR(VLOOKUP(B254,[7]DSML!E:G,3,0),"")</f>
        <v/>
      </c>
      <c r="E254" s="35" t="s">
        <v>1122</v>
      </c>
      <c r="F254" s="35" t="s">
        <v>1358</v>
      </c>
      <c r="G254" s="34">
        <v>11114018</v>
      </c>
      <c r="H254" s="34" t="s">
        <v>1090</v>
      </c>
      <c r="I254" s="34" t="s">
        <v>709</v>
      </c>
      <c r="J254" s="136" t="s">
        <v>1093</v>
      </c>
      <c r="K254" s="151" t="s">
        <v>1094</v>
      </c>
      <c r="L254" s="152">
        <v>17</v>
      </c>
      <c r="M254" s="152">
        <v>5</v>
      </c>
      <c r="N254" s="34" t="s">
        <v>17</v>
      </c>
      <c r="O254" s="153">
        <v>15000000</v>
      </c>
      <c r="P254" s="31" t="s">
        <v>21</v>
      </c>
      <c r="Q254" s="34"/>
      <c r="R254" s="34"/>
      <c r="S254" s="34"/>
      <c r="T254" s="34"/>
    </row>
    <row r="255" spans="1:20" s="40" customFormat="1" ht="15" hidden="1" customHeight="1">
      <c r="A255" s="23">
        <v>255</v>
      </c>
      <c r="B255" s="219">
        <v>9342</v>
      </c>
      <c r="C255" s="23" t="str">
        <f>IFERROR(VLOOKUP(B255,[7]DSML!E:J,6,0),"")</f>
        <v/>
      </c>
      <c r="D255" s="23" t="str">
        <f>IFERROR(VLOOKUP(B255,[7]DSML!E:G,3,0),"")</f>
        <v/>
      </c>
      <c r="E255" s="35" t="s">
        <v>1122</v>
      </c>
      <c r="F255" s="35" t="s">
        <v>1358</v>
      </c>
      <c r="G255" s="34">
        <v>11073457</v>
      </c>
      <c r="H255" s="34" t="s">
        <v>1095</v>
      </c>
      <c r="I255" s="34" t="s">
        <v>716</v>
      </c>
      <c r="J255" s="136" t="s">
        <v>1096</v>
      </c>
      <c r="K255" s="151" t="s">
        <v>1097</v>
      </c>
      <c r="L255" s="152">
        <v>17</v>
      </c>
      <c r="M255" s="152">
        <v>5</v>
      </c>
      <c r="N255" s="34" t="s">
        <v>17</v>
      </c>
      <c r="O255" s="153">
        <v>18000000</v>
      </c>
      <c r="P255" s="31" t="s">
        <v>21</v>
      </c>
      <c r="Q255" s="34"/>
      <c r="R255" s="34"/>
      <c r="S255" s="34"/>
      <c r="T255" s="34"/>
    </row>
    <row r="256" spans="1:20" s="40" customFormat="1" ht="15" hidden="1" customHeight="1">
      <c r="A256" s="23">
        <v>256</v>
      </c>
      <c r="B256" s="219">
        <v>9342</v>
      </c>
      <c r="C256" s="23" t="str">
        <f>IFERROR(VLOOKUP(B256,[7]DSML!E:J,6,0),"")</f>
        <v/>
      </c>
      <c r="D256" s="23" t="str">
        <f>IFERROR(VLOOKUP(B256,[7]DSML!E:G,3,0),"")</f>
        <v/>
      </c>
      <c r="E256" s="35" t="s">
        <v>1122</v>
      </c>
      <c r="F256" s="35" t="s">
        <v>1358</v>
      </c>
      <c r="G256" s="34">
        <v>11073457</v>
      </c>
      <c r="H256" s="34" t="s">
        <v>1095</v>
      </c>
      <c r="I256" s="34" t="s">
        <v>716</v>
      </c>
      <c r="J256" s="136" t="s">
        <v>1098</v>
      </c>
      <c r="K256" s="151" t="s">
        <v>1099</v>
      </c>
      <c r="L256" s="152">
        <v>17</v>
      </c>
      <c r="M256" s="152">
        <v>5</v>
      </c>
      <c r="N256" s="34" t="s">
        <v>17</v>
      </c>
      <c r="O256" s="153">
        <v>25000000</v>
      </c>
      <c r="P256" s="31" t="s">
        <v>21</v>
      </c>
      <c r="Q256" s="34"/>
      <c r="R256" s="34"/>
      <c r="S256" s="34"/>
      <c r="T256" s="34"/>
    </row>
    <row r="257" spans="1:20" s="40" customFormat="1" ht="15" hidden="1" customHeight="1">
      <c r="A257" s="23">
        <v>257</v>
      </c>
      <c r="B257" s="219">
        <v>9340</v>
      </c>
      <c r="C257" s="23" t="str">
        <f>IFERROR(VLOOKUP(B257,[7]DSML!E:J,6,0),"")</f>
        <v/>
      </c>
      <c r="D257" s="23" t="str">
        <f>IFERROR(VLOOKUP(B257,[7]DSML!E:G,3,0),"")</f>
        <v/>
      </c>
      <c r="E257" s="35" t="s">
        <v>1122</v>
      </c>
      <c r="F257" s="35" t="s">
        <v>1358</v>
      </c>
      <c r="G257" s="34">
        <v>11406366</v>
      </c>
      <c r="H257" s="34" t="s">
        <v>980</v>
      </c>
      <c r="I257" s="34" t="s">
        <v>712</v>
      </c>
      <c r="J257" s="136" t="s">
        <v>981</v>
      </c>
      <c r="K257" s="151" t="s">
        <v>982</v>
      </c>
      <c r="L257" s="152">
        <v>18</v>
      </c>
      <c r="M257" s="152">
        <v>5</v>
      </c>
      <c r="N257" s="34" t="s">
        <v>17</v>
      </c>
      <c r="O257" s="153">
        <v>20000000</v>
      </c>
      <c r="P257" s="156" t="s">
        <v>735</v>
      </c>
      <c r="Q257" s="34"/>
      <c r="R257" s="34"/>
      <c r="S257" s="34"/>
      <c r="T257" s="34"/>
    </row>
    <row r="258" spans="1:20" s="40" customFormat="1" ht="15" hidden="1" customHeight="1">
      <c r="A258" s="23">
        <v>258</v>
      </c>
      <c r="B258" s="219">
        <v>9341</v>
      </c>
      <c r="C258" s="23" t="str">
        <f>IFERROR(VLOOKUP(B258,[7]DSML!E:J,6,0),"")</f>
        <v/>
      </c>
      <c r="D258" s="23" t="str">
        <f>IFERROR(VLOOKUP(B258,[7]DSML!E:G,3,0),"")</f>
        <v/>
      </c>
      <c r="E258" s="35" t="s">
        <v>1122</v>
      </c>
      <c r="F258" s="35" t="s">
        <v>1358</v>
      </c>
      <c r="G258" s="34"/>
      <c r="H258" s="34" t="s">
        <v>1005</v>
      </c>
      <c r="I258" s="34" t="s">
        <v>714</v>
      </c>
      <c r="J258" s="136" t="s">
        <v>1006</v>
      </c>
      <c r="K258" s="151">
        <v>22909</v>
      </c>
      <c r="L258" s="152">
        <v>19</v>
      </c>
      <c r="M258" s="152">
        <v>5</v>
      </c>
      <c r="N258" s="34" t="s">
        <v>18</v>
      </c>
      <c r="O258" s="153">
        <v>46000000</v>
      </c>
      <c r="P258" s="152" t="s">
        <v>734</v>
      </c>
      <c r="Q258" s="34"/>
      <c r="R258" s="34"/>
      <c r="S258" s="34"/>
      <c r="T258" s="34"/>
    </row>
    <row r="259" spans="1:20" s="40" customFormat="1" ht="15" hidden="1" customHeight="1">
      <c r="A259" s="23">
        <v>259</v>
      </c>
      <c r="B259" s="220">
        <v>9340</v>
      </c>
      <c r="C259" s="23" t="str">
        <f>IFERROR(VLOOKUP(B259,[7]DSML!E:J,6,0),"")</f>
        <v/>
      </c>
      <c r="D259" s="23" t="str">
        <f>IFERROR(VLOOKUP(B259,[7]DSML!E:G,3,0),"")</f>
        <v/>
      </c>
      <c r="E259" s="35" t="s">
        <v>1122</v>
      </c>
      <c r="F259" s="41" t="s">
        <v>1358</v>
      </c>
      <c r="G259" s="29"/>
      <c r="H259" s="29" t="s">
        <v>1207</v>
      </c>
      <c r="I259" s="29" t="s">
        <v>712</v>
      </c>
      <c r="J259" s="42" t="s">
        <v>1177</v>
      </c>
      <c r="K259" s="144" t="s">
        <v>1178</v>
      </c>
      <c r="L259" s="31">
        <v>22</v>
      </c>
      <c r="M259" s="31">
        <v>5</v>
      </c>
      <c r="N259" s="29" t="s">
        <v>17</v>
      </c>
      <c r="O259" s="91">
        <v>30000000</v>
      </c>
      <c r="P259" s="157" t="s">
        <v>734</v>
      </c>
      <c r="Q259" s="34"/>
      <c r="R259" s="34"/>
      <c r="S259" s="34"/>
      <c r="T259" s="136"/>
    </row>
    <row r="260" spans="1:20" s="40" customFormat="1" ht="15" hidden="1" customHeight="1">
      <c r="A260" s="23">
        <v>260</v>
      </c>
      <c r="B260" s="221">
        <v>9345</v>
      </c>
      <c r="C260" s="23" t="str">
        <f>IFERROR(VLOOKUP(B260,[7]DSML!E:J,6,0),"")</f>
        <v/>
      </c>
      <c r="D260" s="23" t="str">
        <f>IFERROR(VLOOKUP(B260,[7]DSML!E:G,3,0),"")</f>
        <v/>
      </c>
      <c r="E260" s="159" t="s">
        <v>1122</v>
      </c>
      <c r="F260" s="159" t="s">
        <v>1358</v>
      </c>
      <c r="G260" s="158">
        <v>11283793</v>
      </c>
      <c r="H260" s="158" t="s">
        <v>1231</v>
      </c>
      <c r="I260" s="158" t="s">
        <v>709</v>
      </c>
      <c r="J260" s="160" t="s">
        <v>1232</v>
      </c>
      <c r="K260" s="161">
        <v>35587</v>
      </c>
      <c r="L260" s="162">
        <v>24</v>
      </c>
      <c r="M260" s="162">
        <v>5</v>
      </c>
      <c r="N260" s="158" t="s">
        <v>16</v>
      </c>
      <c r="O260" s="163">
        <v>21000000</v>
      </c>
      <c r="P260" s="164" t="s">
        <v>734</v>
      </c>
      <c r="Q260" s="158"/>
      <c r="R260" s="158"/>
      <c r="S260" s="158"/>
      <c r="T260" s="160"/>
    </row>
    <row r="261" spans="1:20" s="40" customFormat="1" ht="15" hidden="1" customHeight="1">
      <c r="A261" s="23">
        <v>261</v>
      </c>
      <c r="B261" s="221">
        <v>9345</v>
      </c>
      <c r="C261" s="23" t="str">
        <f>IFERROR(VLOOKUP(B261,[7]DSML!E:J,6,0),"")</f>
        <v/>
      </c>
      <c r="D261" s="23" t="str">
        <f>IFERROR(VLOOKUP(B261,[7]DSML!E:G,3,0),"")</f>
        <v/>
      </c>
      <c r="E261" s="159" t="s">
        <v>1122</v>
      </c>
      <c r="F261" s="159" t="s">
        <v>1358</v>
      </c>
      <c r="G261" s="158">
        <v>11228338</v>
      </c>
      <c r="H261" s="158" t="s">
        <v>1233</v>
      </c>
      <c r="I261" s="158" t="s">
        <v>709</v>
      </c>
      <c r="J261" s="160" t="s">
        <v>1234</v>
      </c>
      <c r="K261" s="161">
        <v>396555</v>
      </c>
      <c r="L261" s="162">
        <v>24</v>
      </c>
      <c r="M261" s="162">
        <v>5</v>
      </c>
      <c r="N261" s="158" t="s">
        <v>17</v>
      </c>
      <c r="O261" s="163">
        <v>15000000</v>
      </c>
      <c r="P261" s="164" t="s">
        <v>734</v>
      </c>
      <c r="Q261" s="165"/>
      <c r="R261" s="165"/>
      <c r="S261" s="165"/>
      <c r="T261" s="166"/>
    </row>
    <row r="262" spans="1:20" s="40" customFormat="1" ht="15" hidden="1" customHeight="1">
      <c r="A262" s="23">
        <v>262</v>
      </c>
      <c r="B262" s="221">
        <v>9334</v>
      </c>
      <c r="C262" s="23" t="str">
        <f>IFERROR(VLOOKUP(B262,[7]DSML!E:J,6,0),"")</f>
        <v/>
      </c>
      <c r="D262" s="23" t="str">
        <f>IFERROR(VLOOKUP(B262,[7]DSML!E:G,3,0),"")</f>
        <v/>
      </c>
      <c r="E262" s="159" t="s">
        <v>1122</v>
      </c>
      <c r="F262" s="28" t="s">
        <v>1259</v>
      </c>
      <c r="G262" s="165"/>
      <c r="H262" s="165" t="s">
        <v>1360</v>
      </c>
      <c r="I262" s="165" t="s">
        <v>709</v>
      </c>
      <c r="J262" s="166" t="s">
        <v>1360</v>
      </c>
      <c r="K262" s="167">
        <v>35893</v>
      </c>
      <c r="L262" s="168">
        <v>26</v>
      </c>
      <c r="M262" s="168">
        <v>5</v>
      </c>
      <c r="N262" s="169" t="s">
        <v>20</v>
      </c>
      <c r="O262" s="168">
        <v>10000000</v>
      </c>
      <c r="P262" s="168" t="s">
        <v>734</v>
      </c>
      <c r="Q262" s="24"/>
      <c r="R262" s="24"/>
      <c r="S262" s="24"/>
      <c r="T262" s="170"/>
    </row>
    <row r="263" spans="1:20" s="40" customFormat="1" ht="15" hidden="1" customHeight="1">
      <c r="A263" s="23">
        <v>263</v>
      </c>
      <c r="B263" s="221">
        <v>9334</v>
      </c>
      <c r="C263" s="23" t="str">
        <f>IFERROR(VLOOKUP(B263,[7]DSML!E:J,6,0),"")</f>
        <v/>
      </c>
      <c r="D263" s="23" t="str">
        <f>IFERROR(VLOOKUP(B263,[7]DSML!E:G,3,0),"")</f>
        <v/>
      </c>
      <c r="E263" s="159" t="s">
        <v>1122</v>
      </c>
      <c r="F263" s="28" t="s">
        <v>1259</v>
      </c>
      <c r="G263" s="165"/>
      <c r="H263" s="165" t="s">
        <v>1361</v>
      </c>
      <c r="I263" s="165" t="s">
        <v>709</v>
      </c>
      <c r="J263" s="166" t="s">
        <v>1361</v>
      </c>
      <c r="K263" s="167">
        <v>35463</v>
      </c>
      <c r="L263" s="168">
        <v>26</v>
      </c>
      <c r="M263" s="168">
        <v>5</v>
      </c>
      <c r="N263" s="169" t="s">
        <v>20</v>
      </c>
      <c r="O263" s="168">
        <v>10000000</v>
      </c>
      <c r="P263" s="168" t="s">
        <v>734</v>
      </c>
      <c r="Q263" s="24"/>
      <c r="R263" s="24"/>
      <c r="S263" s="24"/>
      <c r="T263" s="170"/>
    </row>
    <row r="264" spans="1:20" s="40" customFormat="1" ht="15" hidden="1" customHeight="1">
      <c r="A264" s="23">
        <v>264</v>
      </c>
      <c r="B264" s="208">
        <v>9343</v>
      </c>
      <c r="C264" s="23" t="str">
        <f>IFERROR(VLOOKUP(B264,[7]DSML!E:J,6,0),"")</f>
        <v/>
      </c>
      <c r="D264" s="23" t="str">
        <f>IFERROR(VLOOKUP(B264,[7]DSML!E:G,3,0),"")</f>
        <v/>
      </c>
      <c r="E264" s="28" t="s">
        <v>1254</v>
      </c>
      <c r="F264" s="28" t="s">
        <v>1261</v>
      </c>
      <c r="G264" s="29">
        <v>10799498</v>
      </c>
      <c r="H264" s="29" t="s">
        <v>1362</v>
      </c>
      <c r="I264" s="29" t="s">
        <v>709</v>
      </c>
      <c r="J264" s="29" t="s">
        <v>1363</v>
      </c>
      <c r="K264" s="29">
        <v>1992</v>
      </c>
      <c r="L264" s="31">
        <v>26</v>
      </c>
      <c r="M264" s="31">
        <v>5</v>
      </c>
      <c r="N264" s="28" t="s">
        <v>20</v>
      </c>
      <c r="O264" s="31">
        <v>15000000</v>
      </c>
      <c r="P264" s="31" t="s">
        <v>21</v>
      </c>
      <c r="Q264" s="29"/>
      <c r="R264" s="24"/>
      <c r="S264" s="24"/>
      <c r="T264" s="170"/>
    </row>
    <row r="265" spans="1:20" s="40" customFormat="1" ht="15" hidden="1" customHeight="1">
      <c r="A265" s="23">
        <v>265</v>
      </c>
      <c r="B265" s="208">
        <v>9386</v>
      </c>
      <c r="C265" s="23" t="str">
        <f>IFERROR(VLOOKUP(B265,[7]DSML!E:J,6,0),"")</f>
        <v/>
      </c>
      <c r="D265" s="23" t="str">
        <f>IFERROR(VLOOKUP(B265,[7]DSML!E:G,3,0),"")</f>
        <v/>
      </c>
      <c r="E265" s="28" t="s">
        <v>1254</v>
      </c>
      <c r="F265" s="28" t="s">
        <v>1261</v>
      </c>
      <c r="G265" s="29">
        <v>10799498</v>
      </c>
      <c r="H265" s="29" t="s">
        <v>1364</v>
      </c>
      <c r="I265" s="29" t="s">
        <v>709</v>
      </c>
      <c r="J265" s="29" t="s">
        <v>1365</v>
      </c>
      <c r="K265" s="29">
        <v>1984</v>
      </c>
      <c r="L265" s="31">
        <v>26</v>
      </c>
      <c r="M265" s="31">
        <v>5</v>
      </c>
      <c r="N265" s="28" t="s">
        <v>17</v>
      </c>
      <c r="O265" s="31">
        <v>20000000</v>
      </c>
      <c r="P265" s="31" t="s">
        <v>21</v>
      </c>
      <c r="Q265" s="29"/>
      <c r="R265" s="24"/>
      <c r="S265" s="24"/>
      <c r="T265" s="170"/>
    </row>
    <row r="266" spans="1:20" s="40" customFormat="1" ht="15" hidden="1" customHeight="1">
      <c r="A266" s="23">
        <v>266</v>
      </c>
      <c r="B266" s="208">
        <v>9332</v>
      </c>
      <c r="C266" s="23" t="str">
        <f>IFERROR(VLOOKUP(B266,[7]DSML!E:J,6,0),"")</f>
        <v/>
      </c>
      <c r="D266" s="23" t="str">
        <f>IFERROR(VLOOKUP(B266,[7]DSML!E:G,3,0),"")</f>
        <v/>
      </c>
      <c r="E266" s="28" t="s">
        <v>1254</v>
      </c>
      <c r="F266" s="28" t="s">
        <v>1261</v>
      </c>
      <c r="G266" s="29">
        <v>10799498</v>
      </c>
      <c r="H266" s="29" t="s">
        <v>1366</v>
      </c>
      <c r="I266" s="29" t="s">
        <v>712</v>
      </c>
      <c r="J266" s="29" t="s">
        <v>1367</v>
      </c>
      <c r="K266" s="29">
        <v>1969</v>
      </c>
      <c r="L266" s="31">
        <v>26</v>
      </c>
      <c r="M266" s="31">
        <v>5</v>
      </c>
      <c r="N266" s="28" t="s">
        <v>17</v>
      </c>
      <c r="O266" s="31">
        <v>25000000</v>
      </c>
      <c r="P266" s="31" t="s">
        <v>21</v>
      </c>
      <c r="Q266" s="29"/>
      <c r="R266" s="24"/>
      <c r="S266" s="24"/>
      <c r="T266" s="170"/>
    </row>
    <row r="267" spans="1:20" s="40" customFormat="1" ht="15" hidden="1" customHeight="1">
      <c r="A267" s="23">
        <v>267</v>
      </c>
      <c r="B267" s="208">
        <v>9332</v>
      </c>
      <c r="C267" s="23" t="str">
        <f>IFERROR(VLOOKUP(B267,[7]DSML!E:J,6,0),"")</f>
        <v/>
      </c>
      <c r="D267" s="23" t="str">
        <f>IFERROR(VLOOKUP(B267,[7]DSML!E:G,3,0),"")</f>
        <v/>
      </c>
      <c r="E267" s="28" t="s">
        <v>1254</v>
      </c>
      <c r="F267" s="28" t="s">
        <v>1261</v>
      </c>
      <c r="G267" s="29"/>
      <c r="H267" s="29" t="s">
        <v>1368</v>
      </c>
      <c r="I267" s="29"/>
      <c r="J267" s="29" t="s">
        <v>1369</v>
      </c>
      <c r="K267" s="29">
        <v>1982</v>
      </c>
      <c r="L267" s="31">
        <v>26</v>
      </c>
      <c r="M267" s="31">
        <v>5</v>
      </c>
      <c r="N267" s="28" t="s">
        <v>17</v>
      </c>
      <c r="O267" s="31">
        <v>30000000</v>
      </c>
      <c r="P267" s="31" t="s">
        <v>734</v>
      </c>
      <c r="Q267" s="29"/>
      <c r="R267" s="24"/>
      <c r="S267" s="24"/>
      <c r="T267" s="170"/>
    </row>
    <row r="268" spans="1:20" s="40" customFormat="1" ht="15" hidden="1" customHeight="1">
      <c r="A268" s="23">
        <v>268</v>
      </c>
      <c r="B268" s="208">
        <v>9379</v>
      </c>
      <c r="C268" s="23" t="str">
        <f>IFERROR(VLOOKUP(B268,[7]DSML!E:J,6,0),"")</f>
        <v/>
      </c>
      <c r="D268" s="23" t="str">
        <f>IFERROR(VLOOKUP(B268,[7]DSML!E:G,3,0),"")</f>
        <v/>
      </c>
      <c r="E268" s="28" t="s">
        <v>1254</v>
      </c>
      <c r="F268" s="28" t="s">
        <v>1370</v>
      </c>
      <c r="G268" s="29">
        <v>10266160</v>
      </c>
      <c r="H268" s="29" t="s">
        <v>1371</v>
      </c>
      <c r="I268" s="29" t="s">
        <v>712</v>
      </c>
      <c r="J268" s="29" t="s">
        <v>1372</v>
      </c>
      <c r="K268" s="29">
        <v>1981</v>
      </c>
      <c r="L268" s="31">
        <v>26</v>
      </c>
      <c r="M268" s="31">
        <v>5</v>
      </c>
      <c r="N268" s="28" t="s">
        <v>17</v>
      </c>
      <c r="O268" s="31" t="s">
        <v>1373</v>
      </c>
      <c r="P268" s="31" t="s">
        <v>21</v>
      </c>
      <c r="Q268" s="29" t="s">
        <v>1374</v>
      </c>
      <c r="R268" s="24"/>
      <c r="S268" s="24"/>
      <c r="T268" s="170"/>
    </row>
    <row r="269" spans="1:20" s="40" customFormat="1" ht="15" hidden="1" customHeight="1">
      <c r="A269" s="23">
        <v>269</v>
      </c>
      <c r="B269" s="208">
        <v>9379</v>
      </c>
      <c r="C269" s="23" t="str">
        <f>IFERROR(VLOOKUP(B269,[7]DSML!E:J,6,0),"")</f>
        <v/>
      </c>
      <c r="D269" s="23" t="str">
        <f>IFERROR(VLOOKUP(B269,[7]DSML!E:G,3,0),"")</f>
        <v/>
      </c>
      <c r="E269" s="28" t="s">
        <v>1254</v>
      </c>
      <c r="F269" s="28" t="s">
        <v>1370</v>
      </c>
      <c r="G269" s="29">
        <v>10237657</v>
      </c>
      <c r="H269" s="29" t="s">
        <v>1375</v>
      </c>
      <c r="I269" s="29" t="s">
        <v>710</v>
      </c>
      <c r="J269" s="29" t="s">
        <v>1376</v>
      </c>
      <c r="K269" s="29">
        <v>1983</v>
      </c>
      <c r="L269" s="31">
        <v>26</v>
      </c>
      <c r="M269" s="31">
        <v>5</v>
      </c>
      <c r="N269" s="28" t="s">
        <v>19</v>
      </c>
      <c r="O269" s="31" t="s">
        <v>1283</v>
      </c>
      <c r="P269" s="31" t="s">
        <v>734</v>
      </c>
      <c r="Q269" s="29"/>
      <c r="R269" s="24"/>
      <c r="S269" s="24"/>
      <c r="T269" s="170"/>
    </row>
    <row r="270" spans="1:20" s="40" customFormat="1" ht="15" hidden="1" customHeight="1">
      <c r="A270" s="23">
        <v>270</v>
      </c>
      <c r="B270" s="208">
        <v>9379</v>
      </c>
      <c r="C270" s="23" t="str">
        <f>IFERROR(VLOOKUP(B270,[7]DSML!E:J,6,0),"")</f>
        <v/>
      </c>
      <c r="D270" s="23" t="str">
        <f>IFERROR(VLOOKUP(B270,[7]DSML!E:G,3,0),"")</f>
        <v/>
      </c>
      <c r="E270" s="28" t="s">
        <v>1254</v>
      </c>
      <c r="F270" s="28" t="s">
        <v>1370</v>
      </c>
      <c r="G270" s="29">
        <v>10211933</v>
      </c>
      <c r="H270" s="29" t="s">
        <v>1377</v>
      </c>
      <c r="I270" s="29" t="s">
        <v>712</v>
      </c>
      <c r="J270" s="29" t="s">
        <v>1378</v>
      </c>
      <c r="K270" s="29">
        <v>1964</v>
      </c>
      <c r="L270" s="31">
        <v>26</v>
      </c>
      <c r="M270" s="31">
        <v>5</v>
      </c>
      <c r="N270" s="28" t="s">
        <v>17</v>
      </c>
      <c r="O270" s="31">
        <v>25000000</v>
      </c>
      <c r="P270" s="31" t="s">
        <v>21</v>
      </c>
      <c r="Q270" s="29" t="s">
        <v>1379</v>
      </c>
      <c r="R270" s="24"/>
      <c r="S270" s="24"/>
      <c r="T270" s="170"/>
    </row>
    <row r="271" spans="1:20" s="40" customFormat="1" ht="15" hidden="1" customHeight="1">
      <c r="A271" s="23">
        <v>271</v>
      </c>
      <c r="B271" s="208">
        <v>9379</v>
      </c>
      <c r="C271" s="23" t="str">
        <f>IFERROR(VLOOKUP(B271,[7]DSML!E:J,6,0),"")</f>
        <v/>
      </c>
      <c r="D271" s="23" t="str">
        <f>IFERROR(VLOOKUP(B271,[7]DSML!E:G,3,0),"")</f>
        <v/>
      </c>
      <c r="E271" s="28" t="s">
        <v>1254</v>
      </c>
      <c r="F271" s="28" t="s">
        <v>1370</v>
      </c>
      <c r="G271" s="29">
        <v>11106713</v>
      </c>
      <c r="H271" s="29" t="s">
        <v>1380</v>
      </c>
      <c r="I271" s="29" t="s">
        <v>712</v>
      </c>
      <c r="J271" s="29" t="s">
        <v>1381</v>
      </c>
      <c r="K271" s="29">
        <v>1958</v>
      </c>
      <c r="L271" s="31">
        <v>26</v>
      </c>
      <c r="M271" s="31">
        <v>5</v>
      </c>
      <c r="N271" s="28" t="s">
        <v>17</v>
      </c>
      <c r="O271" s="31" t="s">
        <v>1278</v>
      </c>
      <c r="P271" s="31" t="s">
        <v>21</v>
      </c>
      <c r="Q271" s="29"/>
      <c r="R271" s="24"/>
      <c r="S271" s="24"/>
      <c r="T271" s="170"/>
    </row>
    <row r="272" spans="1:20" s="40" customFormat="1" ht="15" hidden="1" customHeight="1">
      <c r="A272" s="23">
        <v>272</v>
      </c>
      <c r="B272" s="216">
        <v>9356</v>
      </c>
      <c r="C272" s="23" t="str">
        <f>IFERROR(VLOOKUP(B272,[7]DSML!E:J,6,0),"")</f>
        <v/>
      </c>
      <c r="D272" s="23" t="str">
        <f>IFERROR(VLOOKUP(B272,[7]DSML!E:G,3,0),"")</f>
        <v/>
      </c>
      <c r="E272" s="76" t="s">
        <v>1121</v>
      </c>
      <c r="F272" s="85" t="s">
        <v>1306</v>
      </c>
      <c r="G272" s="100">
        <v>111898999</v>
      </c>
      <c r="H272" s="100" t="s">
        <v>1382</v>
      </c>
      <c r="I272" s="113" t="s">
        <v>712</v>
      </c>
      <c r="J272" s="101" t="s">
        <v>1383</v>
      </c>
      <c r="K272" s="99" t="s">
        <v>1384</v>
      </c>
      <c r="L272" s="21">
        <v>26</v>
      </c>
      <c r="M272" s="21">
        <v>5</v>
      </c>
      <c r="N272" s="22" t="s">
        <v>1385</v>
      </c>
      <c r="O272" s="21">
        <v>15000000</v>
      </c>
      <c r="P272" s="31" t="s">
        <v>21</v>
      </c>
      <c r="Q272" s="100" t="s">
        <v>1386</v>
      </c>
      <c r="R272" s="100"/>
      <c r="S272" s="24"/>
      <c r="T272" s="170"/>
    </row>
    <row r="273" spans="1:20" s="40" customFormat="1" ht="15" hidden="1" customHeight="1">
      <c r="A273" s="23">
        <v>273</v>
      </c>
      <c r="B273" s="214">
        <v>9367</v>
      </c>
      <c r="C273" s="23" t="str">
        <f>IFERROR(VLOOKUP(B273,[7]DSML!E:J,6,0),"")</f>
        <v/>
      </c>
      <c r="D273" s="23" t="str">
        <f>IFERROR(VLOOKUP(B273,[7]DSML!E:G,3,0),"")</f>
        <v/>
      </c>
      <c r="E273" s="76" t="s">
        <v>1121</v>
      </c>
      <c r="F273" s="85" t="s">
        <v>1300</v>
      </c>
      <c r="G273" s="102">
        <v>10838924</v>
      </c>
      <c r="H273" s="113" t="s">
        <v>1144</v>
      </c>
      <c r="I273" s="100" t="s">
        <v>712</v>
      </c>
      <c r="J273" s="85" t="s">
        <v>1387</v>
      </c>
      <c r="K273" s="132">
        <v>29086</v>
      </c>
      <c r="L273" s="22">
        <v>26</v>
      </c>
      <c r="M273" s="21">
        <v>5</v>
      </c>
      <c r="N273" s="85" t="s">
        <v>17</v>
      </c>
      <c r="O273" s="112">
        <v>12000000</v>
      </c>
      <c r="P273" s="31" t="s">
        <v>21</v>
      </c>
      <c r="Q273" s="100" t="s">
        <v>1388</v>
      </c>
      <c r="R273" s="100"/>
      <c r="S273" s="24"/>
      <c r="T273" s="170"/>
    </row>
    <row r="274" spans="1:20" s="178" customFormat="1" ht="15" hidden="1" customHeight="1">
      <c r="A274" s="23">
        <v>274</v>
      </c>
      <c r="B274" s="222">
        <v>9357</v>
      </c>
      <c r="C274" s="23" t="str">
        <f>IFERROR(VLOOKUP(B274,[7]DSML!E:J,6,0),"")</f>
        <v/>
      </c>
      <c r="D274" s="23" t="str">
        <f>IFERROR(VLOOKUP(B274,[7]DSML!E:G,3,0),"")</f>
        <v/>
      </c>
      <c r="E274" s="76" t="s">
        <v>1121</v>
      </c>
      <c r="F274" s="172" t="s">
        <v>1288</v>
      </c>
      <c r="G274" s="173">
        <v>10841463</v>
      </c>
      <c r="H274" s="174" t="s">
        <v>1389</v>
      </c>
      <c r="I274" s="172" t="s">
        <v>709</v>
      </c>
      <c r="J274" s="174" t="s">
        <v>1389</v>
      </c>
      <c r="K274" s="175">
        <v>35302</v>
      </c>
      <c r="L274" s="176">
        <v>29</v>
      </c>
      <c r="M274" s="176">
        <v>5</v>
      </c>
      <c r="N274" s="172" t="s">
        <v>20</v>
      </c>
      <c r="O274" s="177">
        <v>15654000</v>
      </c>
      <c r="P274" s="26" t="s">
        <v>734</v>
      </c>
      <c r="Q274" s="171" t="s">
        <v>1390</v>
      </c>
      <c r="R274" s="24"/>
      <c r="S274" s="24"/>
      <c r="T274" s="170"/>
    </row>
    <row r="275" spans="1:20" s="178" customFormat="1" ht="15" hidden="1" customHeight="1">
      <c r="A275" s="23">
        <v>275</v>
      </c>
      <c r="B275" s="208">
        <v>9386</v>
      </c>
      <c r="C275" s="23" t="str">
        <f>IFERROR(VLOOKUP(B275,[7]DSML!E:J,6,0),"")</f>
        <v/>
      </c>
      <c r="D275" s="23" t="str">
        <f>IFERROR(VLOOKUP(B275,[7]DSML!E:G,3,0),"")</f>
        <v/>
      </c>
      <c r="E275" s="28" t="s">
        <v>1254</v>
      </c>
      <c r="F275" s="28" t="s">
        <v>1391</v>
      </c>
      <c r="G275" s="29">
        <v>1156862</v>
      </c>
      <c r="H275" s="29" t="s">
        <v>1392</v>
      </c>
      <c r="I275" s="29" t="s">
        <v>710</v>
      </c>
      <c r="J275" s="29" t="s">
        <v>1392</v>
      </c>
      <c r="K275" s="29">
        <v>1999</v>
      </c>
      <c r="L275" s="31">
        <v>29</v>
      </c>
      <c r="M275" s="31">
        <v>5</v>
      </c>
      <c r="N275" s="28" t="s">
        <v>17</v>
      </c>
      <c r="O275" s="31">
        <v>50000000</v>
      </c>
      <c r="P275" s="26" t="s">
        <v>734</v>
      </c>
      <c r="Q275" s="24"/>
      <c r="R275" s="24"/>
      <c r="S275" s="24"/>
      <c r="T275" s="170"/>
    </row>
    <row r="276" spans="1:20" ht="15" hidden="1" customHeight="1">
      <c r="A276" s="23">
        <v>276</v>
      </c>
      <c r="B276" s="208">
        <v>9349</v>
      </c>
      <c r="C276" s="23" t="str">
        <f>IFERROR(VLOOKUP(B276,[7]DSML!E:J,6,0),"")</f>
        <v/>
      </c>
      <c r="D276" s="23" t="str">
        <f>IFERROR(VLOOKUP(B276,[7]DSML!E:G,3,0),"")</f>
        <v/>
      </c>
      <c r="E276" s="29" t="s">
        <v>1393</v>
      </c>
      <c r="F276" s="29" t="s">
        <v>1264</v>
      </c>
      <c r="G276" s="29"/>
      <c r="H276" s="29" t="s">
        <v>740</v>
      </c>
      <c r="I276" s="179" t="s">
        <v>712</v>
      </c>
      <c r="J276" s="29" t="s">
        <v>1394</v>
      </c>
      <c r="K276" s="44">
        <v>28275</v>
      </c>
      <c r="L276" s="31">
        <v>29</v>
      </c>
      <c r="M276" s="31">
        <v>5</v>
      </c>
      <c r="N276" s="28" t="s">
        <v>17</v>
      </c>
      <c r="O276" s="31">
        <v>12491000</v>
      </c>
      <c r="P276" s="180" t="s">
        <v>21</v>
      </c>
      <c r="Q276" s="29" t="s">
        <v>1395</v>
      </c>
      <c r="R276" s="24"/>
      <c r="S276" s="24"/>
      <c r="T276" s="170"/>
    </row>
    <row r="277" spans="1:20" ht="15" hidden="1" customHeight="1">
      <c r="A277" s="23">
        <v>277</v>
      </c>
      <c r="B277" s="208">
        <v>9351</v>
      </c>
      <c r="C277" s="23" t="str">
        <f>IFERROR(VLOOKUP(B277,[7]DSML!E:J,6,0),"")</f>
        <v/>
      </c>
      <c r="D277" s="23" t="str">
        <f>IFERROR(VLOOKUP(B277,[7]DSML!E:G,3,0),"")</f>
        <v/>
      </c>
      <c r="E277" s="29" t="s">
        <v>1393</v>
      </c>
      <c r="F277" s="39" t="s">
        <v>1001</v>
      </c>
      <c r="G277" s="181">
        <v>11417971</v>
      </c>
      <c r="H277" s="29" t="s">
        <v>1396</v>
      </c>
      <c r="I277" s="179" t="s">
        <v>709</v>
      </c>
      <c r="J277" s="29" t="s">
        <v>1397</v>
      </c>
      <c r="K277" s="44">
        <v>23059</v>
      </c>
      <c r="L277" s="31">
        <v>29</v>
      </c>
      <c r="M277" s="31">
        <v>5</v>
      </c>
      <c r="N277" s="28" t="s">
        <v>16</v>
      </c>
      <c r="O277" s="31">
        <v>60000000</v>
      </c>
      <c r="P277" s="25" t="s">
        <v>735</v>
      </c>
      <c r="Q277" s="29" t="s">
        <v>1398</v>
      </c>
      <c r="R277" s="24"/>
      <c r="S277" s="24"/>
      <c r="T277" s="170"/>
    </row>
    <row r="278" spans="1:20" ht="15" hidden="1" customHeight="1">
      <c r="A278" s="23">
        <v>278</v>
      </c>
      <c r="B278" s="208">
        <v>9347</v>
      </c>
      <c r="C278" s="23" t="str">
        <f>IFERROR(VLOOKUP(B278,[7]DSML!E:J,6,0),"")</f>
        <v/>
      </c>
      <c r="D278" s="23" t="str">
        <f>IFERROR(VLOOKUP(B278,[7]DSML!E:G,3,0),"")</f>
        <v/>
      </c>
      <c r="E278" s="29" t="s">
        <v>1393</v>
      </c>
      <c r="F278" s="29" t="s">
        <v>1399</v>
      </c>
      <c r="G278" s="29">
        <v>11182882</v>
      </c>
      <c r="H278" s="29" t="s">
        <v>1174</v>
      </c>
      <c r="I278" s="179" t="s">
        <v>712</v>
      </c>
      <c r="J278" s="182" t="s">
        <v>1400</v>
      </c>
      <c r="K278" s="44">
        <v>22836</v>
      </c>
      <c r="L278" s="31">
        <v>29</v>
      </c>
      <c r="M278" s="31">
        <v>5</v>
      </c>
      <c r="N278" s="28" t="s">
        <v>17</v>
      </c>
      <c r="O278" s="31">
        <v>12000000</v>
      </c>
      <c r="P278" s="180" t="s">
        <v>21</v>
      </c>
      <c r="Q278" s="29" t="s">
        <v>1401</v>
      </c>
      <c r="R278" s="24"/>
      <c r="S278" s="24"/>
      <c r="T278" s="170"/>
    </row>
    <row r="279" spans="1:20" ht="15" hidden="1" customHeight="1">
      <c r="A279" s="23">
        <v>279</v>
      </c>
      <c r="B279" s="208">
        <v>9351</v>
      </c>
      <c r="C279" s="23" t="str">
        <f>IFERROR(VLOOKUP(B279,[7]DSML!E:J,6,0),"")</f>
        <v/>
      </c>
      <c r="D279" s="23" t="str">
        <f>IFERROR(VLOOKUP(B279,[7]DSML!E:G,3,0),"")</f>
        <v/>
      </c>
      <c r="E279" s="29" t="s">
        <v>1393</v>
      </c>
      <c r="F279" s="39" t="s">
        <v>1001</v>
      </c>
      <c r="G279" s="181">
        <v>11092835</v>
      </c>
      <c r="H279" s="183" t="s">
        <v>805</v>
      </c>
      <c r="I279" s="179" t="s">
        <v>712</v>
      </c>
      <c r="J279" s="29" t="s">
        <v>1409</v>
      </c>
      <c r="K279" s="44">
        <v>33868</v>
      </c>
      <c r="L279" s="31">
        <v>30</v>
      </c>
      <c r="M279" s="31">
        <v>5</v>
      </c>
      <c r="N279" s="28" t="s">
        <v>20</v>
      </c>
      <c r="O279" s="31">
        <v>15000000</v>
      </c>
      <c r="P279" s="180" t="s">
        <v>21</v>
      </c>
      <c r="Q279" s="29" t="s">
        <v>1410</v>
      </c>
      <c r="R279" s="24"/>
      <c r="S279" s="24"/>
      <c r="T279" s="170"/>
    </row>
    <row r="280" spans="1:20" ht="15" hidden="1" customHeight="1">
      <c r="A280" s="23">
        <v>280</v>
      </c>
      <c r="B280" s="208">
        <v>9351</v>
      </c>
      <c r="C280" s="23" t="str">
        <f>IFERROR(VLOOKUP(B280,[7]DSML!E:J,6,0),"")</f>
        <v/>
      </c>
      <c r="D280" s="23" t="str">
        <f>IFERROR(VLOOKUP(B280,[7]DSML!E:G,3,0),"")</f>
        <v/>
      </c>
      <c r="E280" s="29" t="s">
        <v>1393</v>
      </c>
      <c r="F280" s="39" t="s">
        <v>1001</v>
      </c>
      <c r="G280" s="183">
        <v>10255100</v>
      </c>
      <c r="H280" s="29" t="s">
        <v>1411</v>
      </c>
      <c r="I280" s="179" t="s">
        <v>709</v>
      </c>
      <c r="J280" s="29" t="s">
        <v>1412</v>
      </c>
      <c r="K280" s="44">
        <v>27813</v>
      </c>
      <c r="L280" s="31">
        <v>30</v>
      </c>
      <c r="M280" s="31">
        <v>5</v>
      </c>
      <c r="N280" s="28" t="s">
        <v>20</v>
      </c>
      <c r="O280" s="31">
        <v>22000000</v>
      </c>
      <c r="P280" s="180" t="s">
        <v>21</v>
      </c>
      <c r="Q280" s="29" t="s">
        <v>1410</v>
      </c>
      <c r="R280" s="24"/>
      <c r="S280" s="24"/>
      <c r="T280" s="170"/>
    </row>
    <row r="281" spans="1:20" ht="15" hidden="1" customHeight="1">
      <c r="A281" s="23">
        <v>281</v>
      </c>
      <c r="B281" s="208">
        <v>9354</v>
      </c>
      <c r="C281" s="23" t="str">
        <f>IFERROR(VLOOKUP(B281,[7]DSML!E:J,6,0),"")</f>
        <v/>
      </c>
      <c r="D281" s="23" t="str">
        <f>IFERROR(VLOOKUP(B281,[7]DSML!E:G,3,0),"")</f>
        <v/>
      </c>
      <c r="E281" s="29" t="s">
        <v>1393</v>
      </c>
      <c r="F281" s="29" t="s">
        <v>1413</v>
      </c>
      <c r="G281" s="184">
        <v>10713812</v>
      </c>
      <c r="H281" s="29" t="s">
        <v>1414</v>
      </c>
      <c r="I281" s="179" t="s">
        <v>711</v>
      </c>
      <c r="J281" s="29" t="s">
        <v>1415</v>
      </c>
      <c r="K281" s="44">
        <v>29913</v>
      </c>
      <c r="L281" s="31">
        <v>30</v>
      </c>
      <c r="M281" s="31">
        <v>5</v>
      </c>
      <c r="N281" s="28" t="s">
        <v>17</v>
      </c>
      <c r="O281" s="31">
        <v>17924000</v>
      </c>
      <c r="P281" s="180" t="s">
        <v>21</v>
      </c>
      <c r="Q281" s="29" t="s">
        <v>1416</v>
      </c>
      <c r="R281" s="24"/>
      <c r="S281" s="24"/>
      <c r="T281" s="170"/>
    </row>
    <row r="282" spans="1:20" ht="15" hidden="1" customHeight="1">
      <c r="A282" s="23">
        <v>282</v>
      </c>
      <c r="B282" s="208">
        <v>9347</v>
      </c>
      <c r="C282" s="23" t="str">
        <f>IFERROR(VLOOKUP(B282,[7]DSML!E:J,6,0),"")</f>
        <v/>
      </c>
      <c r="D282" s="23" t="str">
        <f>IFERROR(VLOOKUP(B282,[7]DSML!E:G,3,0),"")</f>
        <v/>
      </c>
      <c r="E282" s="29" t="s">
        <v>1393</v>
      </c>
      <c r="F282" s="29" t="s">
        <v>1399</v>
      </c>
      <c r="G282" s="179">
        <v>10949905</v>
      </c>
      <c r="H282" s="29" t="s">
        <v>1417</v>
      </c>
      <c r="I282" s="179" t="s">
        <v>709</v>
      </c>
      <c r="J282" s="29" t="s">
        <v>1418</v>
      </c>
      <c r="K282" s="44">
        <v>22824</v>
      </c>
      <c r="L282" s="31">
        <v>30</v>
      </c>
      <c r="M282" s="31">
        <v>5</v>
      </c>
      <c r="N282" s="28" t="s">
        <v>16</v>
      </c>
      <c r="O282" s="31">
        <v>30310000</v>
      </c>
      <c r="P282" s="180" t="s">
        <v>734</v>
      </c>
      <c r="Q282" s="29" t="s">
        <v>1419</v>
      </c>
      <c r="R282" s="24"/>
      <c r="S282" s="24"/>
      <c r="T282" s="170"/>
    </row>
    <row r="283" spans="1:20" ht="15" hidden="1" customHeight="1">
      <c r="A283" s="23">
        <v>283</v>
      </c>
      <c r="B283" s="208">
        <v>9350</v>
      </c>
      <c r="C283" s="23" t="str">
        <f>IFERROR(VLOOKUP(B283,[7]DSML!E:J,6,0),"")</f>
        <v/>
      </c>
      <c r="D283" s="23" t="str">
        <f>IFERROR(VLOOKUP(B283,[7]DSML!E:G,3,0),"")</f>
        <v/>
      </c>
      <c r="E283" s="29" t="s">
        <v>1393</v>
      </c>
      <c r="F283" s="29" t="s">
        <v>1281</v>
      </c>
      <c r="G283" s="29">
        <v>10011058</v>
      </c>
      <c r="H283" s="29" t="s">
        <v>1172</v>
      </c>
      <c r="I283" s="179" t="s">
        <v>712</v>
      </c>
      <c r="J283" s="29" t="s">
        <v>1420</v>
      </c>
      <c r="K283" s="44">
        <v>29418</v>
      </c>
      <c r="L283" s="31">
        <v>30</v>
      </c>
      <c r="M283" s="31">
        <v>5</v>
      </c>
      <c r="N283" s="29" t="s">
        <v>1421</v>
      </c>
      <c r="O283" s="31">
        <v>15000000</v>
      </c>
      <c r="P283" s="31" t="s">
        <v>1422</v>
      </c>
      <c r="Q283" s="29"/>
      <c r="R283" s="24"/>
      <c r="S283" s="24"/>
      <c r="T283" s="170"/>
    </row>
    <row r="284" spans="1:20" ht="15" hidden="1" customHeight="1">
      <c r="A284" s="23">
        <v>284</v>
      </c>
      <c r="B284" s="219">
        <v>9341</v>
      </c>
      <c r="C284" s="23" t="str">
        <f>IFERROR(VLOOKUP(B284,[7]DSML!E:J,6,0),"")</f>
        <v/>
      </c>
      <c r="D284" s="23" t="str">
        <f>IFERROR(VLOOKUP(B284,[7]DSML!E:G,3,0),"")</f>
        <v/>
      </c>
      <c r="E284" s="35" t="s">
        <v>1122</v>
      </c>
      <c r="F284" s="35" t="s">
        <v>1358</v>
      </c>
      <c r="G284" s="24"/>
      <c r="H284" s="24" t="s">
        <v>1423</v>
      </c>
      <c r="I284" s="24"/>
      <c r="J284" s="170"/>
      <c r="K284" s="185"/>
      <c r="L284" s="31">
        <v>30</v>
      </c>
      <c r="M284" s="31">
        <v>5</v>
      </c>
      <c r="N284" s="186" t="s">
        <v>17</v>
      </c>
      <c r="O284" s="26">
        <v>133400000</v>
      </c>
      <c r="P284" s="26" t="s">
        <v>734</v>
      </c>
      <c r="Q284" s="24"/>
      <c r="R284" s="24"/>
      <c r="S284" s="24"/>
      <c r="T284" s="170"/>
    </row>
    <row r="285" spans="1:20" ht="15" hidden="1" customHeight="1">
      <c r="A285" s="23">
        <v>286</v>
      </c>
      <c r="B285" s="223">
        <v>9368</v>
      </c>
      <c r="C285" s="23" t="str">
        <f>IFERROR(VLOOKUP(B285,[7]DSML!E:J,6,0),"")</f>
        <v/>
      </c>
      <c r="D285" s="23" t="str">
        <f>IFERROR(VLOOKUP(B285,[7]DSML!E:G,3,0),"")</f>
        <v/>
      </c>
      <c r="E285" s="76" t="s">
        <v>1121</v>
      </c>
      <c r="F285" s="172" t="s">
        <v>1306</v>
      </c>
      <c r="G285" s="192">
        <v>10109415</v>
      </c>
      <c r="H285" s="174" t="s">
        <v>1224</v>
      </c>
      <c r="I285" s="171" t="s">
        <v>712</v>
      </c>
      <c r="J285" s="175" t="s">
        <v>1224</v>
      </c>
      <c r="K285" s="175">
        <v>34571</v>
      </c>
      <c r="L285" s="176">
        <v>29</v>
      </c>
      <c r="M285" s="176">
        <v>5</v>
      </c>
      <c r="N285" s="172" t="s">
        <v>20</v>
      </c>
      <c r="O285" s="177">
        <v>11130000</v>
      </c>
      <c r="P285" s="177" t="s">
        <v>734</v>
      </c>
      <c r="Q285" s="171" t="s">
        <v>1390</v>
      </c>
      <c r="R285" s="171"/>
      <c r="S285" s="171"/>
      <c r="T285" s="170"/>
    </row>
    <row r="286" spans="1:20" ht="15" hidden="1" customHeight="1">
      <c r="A286" s="23">
        <v>287</v>
      </c>
      <c r="B286" s="223">
        <v>9368</v>
      </c>
      <c r="C286" s="23" t="str">
        <f>IFERROR(VLOOKUP(B286,[7]DSML!E:J,6,0),"")</f>
        <v/>
      </c>
      <c r="D286" s="23" t="str">
        <f>IFERROR(VLOOKUP(B286,[7]DSML!E:G,3,0),"")</f>
        <v/>
      </c>
      <c r="E286" s="76" t="s">
        <v>1121</v>
      </c>
      <c r="F286" s="172" t="s">
        <v>1306</v>
      </c>
      <c r="G286" s="192">
        <v>10109416</v>
      </c>
      <c r="H286" s="174" t="s">
        <v>1424</v>
      </c>
      <c r="I286" s="171" t="s">
        <v>712</v>
      </c>
      <c r="J286" s="175" t="s">
        <v>1425</v>
      </c>
      <c r="K286" s="193">
        <v>33299</v>
      </c>
      <c r="L286" s="177">
        <v>30</v>
      </c>
      <c r="M286" s="177">
        <v>5</v>
      </c>
      <c r="N286" s="194" t="s">
        <v>20</v>
      </c>
      <c r="O286" s="177">
        <v>18453000</v>
      </c>
      <c r="P286" s="177" t="s">
        <v>734</v>
      </c>
      <c r="Q286" s="171" t="s">
        <v>1390</v>
      </c>
      <c r="R286" s="171"/>
      <c r="S286" s="171"/>
      <c r="T286" s="170"/>
    </row>
    <row r="287" spans="1:20" ht="15" hidden="1" customHeight="1">
      <c r="A287" s="23">
        <v>288</v>
      </c>
      <c r="B287" s="198">
        <v>9354</v>
      </c>
      <c r="C287" s="23" t="str">
        <f>IFERROR(VLOOKUP(B287,[7]DSML!E:J,6,0),"")</f>
        <v/>
      </c>
      <c r="D287" s="23" t="str">
        <f>IFERROR(VLOOKUP(B287,[7]DSML!E:G,3,0),"")</f>
        <v/>
      </c>
      <c r="E287" s="196" t="s">
        <v>1393</v>
      </c>
      <c r="F287" s="195" t="s">
        <v>1413</v>
      </c>
      <c r="G287" s="197">
        <v>11354182</v>
      </c>
      <c r="H287" s="198" t="s">
        <v>1426</v>
      </c>
      <c r="I287" s="199" t="s">
        <v>713</v>
      </c>
      <c r="J287" s="200" t="s">
        <v>1426</v>
      </c>
      <c r="K287" s="201">
        <v>36288</v>
      </c>
      <c r="L287" s="202">
        <v>31</v>
      </c>
      <c r="M287" s="202">
        <v>5</v>
      </c>
      <c r="N287" s="203" t="s">
        <v>20</v>
      </c>
      <c r="O287" s="204">
        <v>13789000</v>
      </c>
      <c r="P287" s="205" t="s">
        <v>21</v>
      </c>
      <c r="Q287" s="198" t="s">
        <v>1427</v>
      </c>
      <c r="R287" s="24"/>
      <c r="S287" s="24"/>
      <c r="T287" s="170"/>
    </row>
    <row r="288" spans="1:20" ht="15" hidden="1" customHeight="1">
      <c r="A288" s="281">
        <v>289</v>
      </c>
      <c r="B288" s="282">
        <v>9354</v>
      </c>
      <c r="C288" s="281" t="str">
        <f>IFERROR(VLOOKUP(B288,[7]DSML!E:J,6,0),"")</f>
        <v/>
      </c>
      <c r="D288" s="281" t="str">
        <f>IFERROR(VLOOKUP(B288,[7]DSML!E:G,3,0),"")</f>
        <v/>
      </c>
      <c r="E288" s="283" t="s">
        <v>1393</v>
      </c>
      <c r="F288" s="284" t="s">
        <v>1413</v>
      </c>
      <c r="G288" s="285">
        <v>10713812</v>
      </c>
      <c r="H288" s="282" t="s">
        <v>1414</v>
      </c>
      <c r="I288" s="286" t="s">
        <v>713</v>
      </c>
      <c r="J288" s="287" t="s">
        <v>847</v>
      </c>
      <c r="K288" s="206">
        <v>29629</v>
      </c>
      <c r="L288" s="288">
        <v>15</v>
      </c>
      <c r="M288" s="288">
        <v>5</v>
      </c>
      <c r="N288" s="289" t="s">
        <v>17</v>
      </c>
      <c r="O288" s="290">
        <v>17700000</v>
      </c>
      <c r="P288" s="291" t="s">
        <v>21</v>
      </c>
      <c r="Q288" s="282" t="s">
        <v>1427</v>
      </c>
      <c r="R288" s="292"/>
      <c r="S288" s="292"/>
      <c r="T288" s="293"/>
    </row>
    <row r="289" spans="1:20" ht="15" customHeight="1">
      <c r="A289" s="35"/>
      <c r="B289" s="113">
        <v>9355</v>
      </c>
      <c r="C289" s="35" t="str">
        <f>IFERROR(VLOOKUP(B289,[7]DSML!E:J,6,0),"")</f>
        <v/>
      </c>
      <c r="D289" s="35" t="str">
        <f>IFERROR(VLOOKUP(B289,[7]DSML!E:G,3,0),"")</f>
        <v/>
      </c>
      <c r="E289" s="85" t="s">
        <v>1121</v>
      </c>
      <c r="F289" s="85" t="s">
        <v>1289</v>
      </c>
      <c r="G289" s="147">
        <v>11405404</v>
      </c>
      <c r="H289" s="147" t="s">
        <v>1489</v>
      </c>
      <c r="I289" s="85" t="s">
        <v>712</v>
      </c>
      <c r="J289" s="113" t="s">
        <v>1490</v>
      </c>
      <c r="K289" s="252">
        <v>33652</v>
      </c>
      <c r="L289" s="149">
        <v>2</v>
      </c>
      <c r="M289" s="149">
        <v>6</v>
      </c>
      <c r="N289" s="113" t="s">
        <v>20</v>
      </c>
      <c r="O289" s="314">
        <v>70000000</v>
      </c>
      <c r="P289" s="93" t="s">
        <v>21</v>
      </c>
      <c r="Q289" s="147" t="s">
        <v>1491</v>
      </c>
      <c r="R289" s="147"/>
      <c r="S289" s="85"/>
      <c r="T289" s="85"/>
    </row>
    <row r="290" spans="1:20" ht="15" customHeight="1">
      <c r="A290" s="35"/>
      <c r="B290" s="113">
        <v>9368</v>
      </c>
      <c r="C290" s="35" t="str">
        <f>IFERROR(VLOOKUP(B290,[7]DSML!E:J,6,0),"")</f>
        <v/>
      </c>
      <c r="D290" s="35" t="str">
        <f>IFERROR(VLOOKUP(B290,[7]DSML!E:G,3,0),"")</f>
        <v/>
      </c>
      <c r="E290" s="85" t="s">
        <v>1121</v>
      </c>
      <c r="F290" s="85" t="s">
        <v>1306</v>
      </c>
      <c r="G290" s="148">
        <v>10109415</v>
      </c>
      <c r="H290" s="147" t="s">
        <v>1224</v>
      </c>
      <c r="I290" s="85" t="s">
        <v>712</v>
      </c>
      <c r="J290" s="120" t="s">
        <v>1509</v>
      </c>
      <c r="K290" s="253" t="s">
        <v>1510</v>
      </c>
      <c r="L290" s="124">
        <v>5</v>
      </c>
      <c r="M290" s="21">
        <v>6</v>
      </c>
      <c r="N290" s="85" t="s">
        <v>17</v>
      </c>
      <c r="O290" s="315">
        <v>21000000</v>
      </c>
      <c r="P290" s="122" t="s">
        <v>765</v>
      </c>
      <c r="Q290" s="21" t="s">
        <v>1511</v>
      </c>
      <c r="R290" s="100"/>
      <c r="S290" s="85"/>
      <c r="T290" s="85"/>
    </row>
    <row r="291" spans="1:20" ht="15" customHeight="1">
      <c r="A291" s="35"/>
      <c r="B291" s="85">
        <v>9360</v>
      </c>
      <c r="C291" s="35" t="str">
        <f>IFERROR(VLOOKUP(B291,[7]DSML!E:J,6,0),"")</f>
        <v/>
      </c>
      <c r="D291" s="35" t="str">
        <f>IFERROR(VLOOKUP(B291,[7]DSML!E:G,3,0),"")</f>
        <v/>
      </c>
      <c r="E291" s="85" t="s">
        <v>1121</v>
      </c>
      <c r="F291" s="85" t="s">
        <v>1528</v>
      </c>
      <c r="G291" s="119">
        <v>11402041</v>
      </c>
      <c r="H291" s="120" t="s">
        <v>1529</v>
      </c>
      <c r="I291" s="85" t="s">
        <v>709</v>
      </c>
      <c r="J291" s="85" t="s">
        <v>1530</v>
      </c>
      <c r="K291" s="254">
        <v>36666</v>
      </c>
      <c r="L291" s="124">
        <v>7</v>
      </c>
      <c r="M291" s="21">
        <v>6</v>
      </c>
      <c r="N291" s="85" t="s">
        <v>16</v>
      </c>
      <c r="O291" s="315">
        <v>15000000</v>
      </c>
      <c r="P291" s="122" t="s">
        <v>765</v>
      </c>
      <c r="Q291" s="100" t="s">
        <v>1531</v>
      </c>
      <c r="R291" s="100"/>
      <c r="S291" s="85"/>
      <c r="T291" s="85"/>
    </row>
    <row r="292" spans="1:20" ht="15" hidden="1" customHeight="1">
      <c r="A292" s="294">
        <v>37</v>
      </c>
      <c r="B292" s="295">
        <v>9367</v>
      </c>
      <c r="C292" s="296" t="s">
        <v>71</v>
      </c>
      <c r="D292" s="296" t="s">
        <v>41</v>
      </c>
      <c r="E292" s="297" t="s">
        <v>1121</v>
      </c>
      <c r="F292" s="298" t="s">
        <v>1300</v>
      </c>
      <c r="G292" s="299"/>
      <c r="H292" s="300" t="s">
        <v>1524</v>
      </c>
      <c r="I292" s="300" t="s">
        <v>712</v>
      </c>
      <c r="J292" s="300" t="s">
        <v>1525</v>
      </c>
      <c r="K292" s="248">
        <v>34613</v>
      </c>
      <c r="L292" s="301">
        <v>6</v>
      </c>
      <c r="M292" s="302">
        <v>6</v>
      </c>
      <c r="N292" s="301" t="s">
        <v>17</v>
      </c>
      <c r="O292" s="303">
        <v>13761000</v>
      </c>
      <c r="P292" s="304" t="s">
        <v>741</v>
      </c>
      <c r="Q292" s="305" t="s">
        <v>1526</v>
      </c>
      <c r="R292" s="306" t="s">
        <v>1599</v>
      </c>
      <c r="S292" s="307"/>
      <c r="T292" s="307"/>
    </row>
    <row r="293" spans="1:20" ht="15" customHeight="1">
      <c r="A293" s="35">
        <v>317</v>
      </c>
      <c r="B293" s="85">
        <v>9367</v>
      </c>
      <c r="C293" s="35" t="str">
        <f>IFERROR(VLOOKUP(B293,[7]DSML!E:J,6,0),"")</f>
        <v/>
      </c>
      <c r="D293" s="35" t="str">
        <f>IFERROR(VLOOKUP(B293,[7]DSML!E:G,3,0),"")</f>
        <v/>
      </c>
      <c r="E293" s="85" t="s">
        <v>1121</v>
      </c>
      <c r="F293" s="85" t="s">
        <v>1300</v>
      </c>
      <c r="G293" s="102">
        <v>11410698</v>
      </c>
      <c r="H293" s="103" t="s">
        <v>1198</v>
      </c>
      <c r="I293" s="103" t="s">
        <v>712</v>
      </c>
      <c r="J293" s="103" t="s">
        <v>1527</v>
      </c>
      <c r="K293" s="255">
        <v>35920</v>
      </c>
      <c r="L293" s="105">
        <v>6</v>
      </c>
      <c r="M293" s="21">
        <v>6</v>
      </c>
      <c r="N293" s="105" t="s">
        <v>17</v>
      </c>
      <c r="O293" s="315">
        <v>12765000</v>
      </c>
      <c r="P293" s="21" t="s">
        <v>741</v>
      </c>
      <c r="Q293" s="100" t="s">
        <v>1526</v>
      </c>
      <c r="R293" s="100" t="s">
        <v>1599</v>
      </c>
      <c r="S293" s="85"/>
      <c r="T293" s="85"/>
    </row>
    <row r="294" spans="1:20" ht="15" customHeight="1">
      <c r="A294" s="35">
        <v>318</v>
      </c>
      <c r="B294" s="85">
        <v>9360</v>
      </c>
      <c r="C294" s="35" t="str">
        <f>IFERROR(VLOOKUP(B294,[7]DSML!E:J,6,0),"")</f>
        <v/>
      </c>
      <c r="D294" s="35" t="str">
        <f>IFERROR(VLOOKUP(B294,[7]DSML!E:G,3,0),"")</f>
        <v/>
      </c>
      <c r="E294" s="85" t="s">
        <v>1121</v>
      </c>
      <c r="F294" s="85" t="s">
        <v>1528</v>
      </c>
      <c r="G294" s="119">
        <v>11405010</v>
      </c>
      <c r="H294" s="120" t="s">
        <v>968</v>
      </c>
      <c r="I294" s="85" t="s">
        <v>709</v>
      </c>
      <c r="J294" s="120" t="s">
        <v>969</v>
      </c>
      <c r="K294" s="256">
        <v>34325</v>
      </c>
      <c r="L294" s="124">
        <v>8</v>
      </c>
      <c r="M294" s="21">
        <v>6</v>
      </c>
      <c r="N294" s="85" t="s">
        <v>16</v>
      </c>
      <c r="O294" s="125">
        <v>10086000</v>
      </c>
      <c r="P294" s="21" t="s">
        <v>741</v>
      </c>
      <c r="Q294" s="100" t="s">
        <v>1599</v>
      </c>
      <c r="R294" s="100" t="s">
        <v>1599</v>
      </c>
      <c r="S294" s="85"/>
      <c r="T294" s="85"/>
    </row>
    <row r="295" spans="1:20" ht="15" customHeight="1">
      <c r="A295" s="35">
        <v>319</v>
      </c>
      <c r="B295" s="113">
        <v>9355</v>
      </c>
      <c r="C295" s="35" t="str">
        <f>IFERROR(VLOOKUP(B295,[7]DSML!E:J,6,0),"")</f>
        <v/>
      </c>
      <c r="D295" s="35" t="str">
        <f>IFERROR(VLOOKUP(B295,[7]DSML!E:G,3,0),"")</f>
        <v/>
      </c>
      <c r="E295" s="85" t="s">
        <v>1121</v>
      </c>
      <c r="F295" s="85" t="s">
        <v>1289</v>
      </c>
      <c r="G295" s="100">
        <v>11115202</v>
      </c>
      <c r="H295" s="113" t="s">
        <v>782</v>
      </c>
      <c r="I295" s="100" t="s">
        <v>710</v>
      </c>
      <c r="J295" s="85" t="s">
        <v>1505</v>
      </c>
      <c r="K295" s="257">
        <v>30722</v>
      </c>
      <c r="L295" s="93">
        <v>5</v>
      </c>
      <c r="M295" s="93">
        <v>6</v>
      </c>
      <c r="N295" s="85" t="s">
        <v>16</v>
      </c>
      <c r="O295" s="315">
        <v>10000000</v>
      </c>
      <c r="P295" s="93" t="s">
        <v>21</v>
      </c>
      <c r="Q295" s="100" t="s">
        <v>1506</v>
      </c>
      <c r="R295" s="85"/>
      <c r="S295" s="85"/>
      <c r="T295" s="85"/>
    </row>
    <row r="296" spans="1:20" ht="15" customHeight="1">
      <c r="A296" s="35">
        <v>320</v>
      </c>
      <c r="B296" s="113">
        <v>9355</v>
      </c>
      <c r="C296" s="35" t="str">
        <f>IFERROR(VLOOKUP(B296,[7]DSML!E:J,6,0),"")</f>
        <v/>
      </c>
      <c r="D296" s="35" t="str">
        <f>IFERROR(VLOOKUP(B296,[7]DSML!E:G,3,0),"")</f>
        <v/>
      </c>
      <c r="E296" s="85" t="s">
        <v>1121</v>
      </c>
      <c r="F296" s="85" t="s">
        <v>1289</v>
      </c>
      <c r="G296" s="100">
        <v>11092762</v>
      </c>
      <c r="H296" s="100" t="s">
        <v>958</v>
      </c>
      <c r="I296" s="85" t="s">
        <v>712</v>
      </c>
      <c r="J296" s="85" t="s">
        <v>1507</v>
      </c>
      <c r="K296" s="257">
        <v>33895</v>
      </c>
      <c r="L296" s="93">
        <v>5</v>
      </c>
      <c r="M296" s="93">
        <v>6</v>
      </c>
      <c r="N296" s="85" t="s">
        <v>16</v>
      </c>
      <c r="O296" s="315"/>
      <c r="P296" s="93" t="s">
        <v>21</v>
      </c>
      <c r="Q296" s="100" t="s">
        <v>1508</v>
      </c>
      <c r="R296" s="85"/>
      <c r="S296" s="85"/>
      <c r="T296" s="85"/>
    </row>
    <row r="297" spans="1:20" ht="15" customHeight="1">
      <c r="A297" s="35">
        <v>321</v>
      </c>
      <c r="B297" s="85">
        <v>9366</v>
      </c>
      <c r="C297" s="35" t="str">
        <f>IFERROR(VLOOKUP(B297,[7]DSML!E:J,6,0),"")</f>
        <v/>
      </c>
      <c r="D297" s="35" t="str">
        <f>IFERROR(VLOOKUP(B297,[7]DSML!E:G,3,0),"")</f>
        <v/>
      </c>
      <c r="E297" s="85" t="s">
        <v>1121</v>
      </c>
      <c r="F297" s="85" t="s">
        <v>1296</v>
      </c>
      <c r="G297" s="102">
        <v>10168561</v>
      </c>
      <c r="H297" s="120" t="s">
        <v>1156</v>
      </c>
      <c r="I297" s="85" t="s">
        <v>709</v>
      </c>
      <c r="J297" s="121" t="s">
        <v>1492</v>
      </c>
      <c r="K297" s="254" t="s">
        <v>1493</v>
      </c>
      <c r="L297" s="21">
        <v>2</v>
      </c>
      <c r="M297" s="21">
        <v>6</v>
      </c>
      <c r="N297" s="85" t="s">
        <v>20</v>
      </c>
      <c r="O297" s="315">
        <v>21000000</v>
      </c>
      <c r="P297" s="122" t="s">
        <v>21</v>
      </c>
      <c r="Q297" s="100" t="s">
        <v>1494</v>
      </c>
      <c r="R297" s="85"/>
      <c r="S297" s="85"/>
      <c r="T297" s="85"/>
    </row>
    <row r="298" spans="1:20" ht="15" customHeight="1">
      <c r="A298" s="35">
        <v>322</v>
      </c>
      <c r="B298" s="113">
        <v>9355</v>
      </c>
      <c r="C298" s="35" t="str">
        <f>IFERROR(VLOOKUP(B298,[7]DSML!E:J,6,0),"")</f>
        <v/>
      </c>
      <c r="D298" s="35" t="str">
        <f>IFERROR(VLOOKUP(B298,[7]DSML!E:G,3,0),"")</f>
        <v/>
      </c>
      <c r="E298" s="85" t="s">
        <v>1121</v>
      </c>
      <c r="F298" s="85" t="s">
        <v>1289</v>
      </c>
      <c r="G298" s="100">
        <v>10694630</v>
      </c>
      <c r="H298" s="100" t="s">
        <v>868</v>
      </c>
      <c r="I298" s="85" t="s">
        <v>712</v>
      </c>
      <c r="J298" s="85" t="s">
        <v>1512</v>
      </c>
      <c r="K298" s="257">
        <v>35181</v>
      </c>
      <c r="L298" s="93">
        <v>6</v>
      </c>
      <c r="M298" s="93">
        <v>6</v>
      </c>
      <c r="N298" s="85" t="s">
        <v>20</v>
      </c>
      <c r="O298" s="315">
        <v>20000000</v>
      </c>
      <c r="P298" s="93" t="s">
        <v>21</v>
      </c>
      <c r="Q298" s="100" t="s">
        <v>1513</v>
      </c>
      <c r="R298" s="100"/>
      <c r="S298" s="100"/>
      <c r="T298" s="35"/>
    </row>
    <row r="299" spans="1:20" ht="15" customHeight="1">
      <c r="A299" s="35">
        <v>323</v>
      </c>
      <c r="B299" s="113">
        <v>9355</v>
      </c>
      <c r="C299" s="35" t="str">
        <f>IFERROR(VLOOKUP(B299,[7]DSML!E:J,6,0),"")</f>
        <v/>
      </c>
      <c r="D299" s="35" t="str">
        <f>IFERROR(VLOOKUP(B299,[7]DSML!E:G,3,0),"")</f>
        <v/>
      </c>
      <c r="E299" s="85" t="s">
        <v>1121</v>
      </c>
      <c r="F299" s="85" t="s">
        <v>1289</v>
      </c>
      <c r="G299" s="100">
        <v>11092762</v>
      </c>
      <c r="H299" s="100" t="s">
        <v>958</v>
      </c>
      <c r="I299" s="85" t="s">
        <v>712</v>
      </c>
      <c r="J299" s="85" t="s">
        <v>1514</v>
      </c>
      <c r="K299" s="257">
        <v>35590</v>
      </c>
      <c r="L299" s="93">
        <v>6</v>
      </c>
      <c r="M299" s="93">
        <v>6</v>
      </c>
      <c r="N299" s="85" t="s">
        <v>20</v>
      </c>
      <c r="O299" s="315">
        <v>20000000</v>
      </c>
      <c r="P299" s="93" t="s">
        <v>21</v>
      </c>
      <c r="Q299" s="100" t="s">
        <v>1515</v>
      </c>
      <c r="R299" s="100"/>
      <c r="S299" s="100"/>
      <c r="T299" s="35"/>
    </row>
    <row r="300" spans="1:20" ht="15" customHeight="1">
      <c r="A300" s="35">
        <v>324</v>
      </c>
      <c r="B300" s="113">
        <v>9355</v>
      </c>
      <c r="C300" s="35" t="str">
        <f>IFERROR(VLOOKUP(B300,[7]DSML!E:J,6,0),"")</f>
        <v/>
      </c>
      <c r="D300" s="35" t="str">
        <f>IFERROR(VLOOKUP(B300,[7]DSML!E:G,3,0),"")</f>
        <v/>
      </c>
      <c r="E300" s="85" t="s">
        <v>1121</v>
      </c>
      <c r="F300" s="85" t="s">
        <v>1289</v>
      </c>
      <c r="G300" s="85">
        <v>11023108</v>
      </c>
      <c r="H300" s="113" t="s">
        <v>870</v>
      </c>
      <c r="I300" s="85" t="s">
        <v>712</v>
      </c>
      <c r="J300" s="85" t="s">
        <v>1516</v>
      </c>
      <c r="K300" s="257">
        <v>34436</v>
      </c>
      <c r="L300" s="93">
        <v>6</v>
      </c>
      <c r="M300" s="93">
        <v>6</v>
      </c>
      <c r="N300" s="85" t="s">
        <v>20</v>
      </c>
      <c r="O300" s="315">
        <v>20000000</v>
      </c>
      <c r="P300" s="93" t="s">
        <v>21</v>
      </c>
      <c r="Q300" s="100" t="s">
        <v>1517</v>
      </c>
      <c r="R300" s="100"/>
      <c r="S300" s="100"/>
      <c r="T300" s="35"/>
    </row>
    <row r="301" spans="1:20" ht="15" customHeight="1">
      <c r="A301" s="35">
        <v>325</v>
      </c>
      <c r="B301" s="85">
        <v>9366</v>
      </c>
      <c r="C301" s="35" t="str">
        <f>IFERROR(VLOOKUP(B301,[7]DSML!E:J,6,0),"")</f>
        <v/>
      </c>
      <c r="D301" s="35" t="str">
        <f>IFERROR(VLOOKUP(B301,[7]DSML!E:G,3,0),"")</f>
        <v/>
      </c>
      <c r="E301" s="85" t="s">
        <v>1121</v>
      </c>
      <c r="F301" s="85" t="s">
        <v>1296</v>
      </c>
      <c r="G301" s="119">
        <v>10970349</v>
      </c>
      <c r="H301" s="120" t="s">
        <v>860</v>
      </c>
      <c r="I301" s="85" t="s">
        <v>712</v>
      </c>
      <c r="J301" s="121" t="s">
        <v>1495</v>
      </c>
      <c r="K301" s="258" t="s">
        <v>1496</v>
      </c>
      <c r="L301" s="21">
        <v>2</v>
      </c>
      <c r="M301" s="21">
        <v>6</v>
      </c>
      <c r="N301" s="85" t="s">
        <v>17</v>
      </c>
      <c r="O301" s="315">
        <v>20000000</v>
      </c>
      <c r="P301" s="122" t="s">
        <v>21</v>
      </c>
      <c r="Q301" s="100" t="s">
        <v>1497</v>
      </c>
      <c r="R301" s="100"/>
      <c r="S301" s="100"/>
      <c r="T301" s="35"/>
    </row>
    <row r="302" spans="1:20" ht="15" customHeight="1">
      <c r="A302" s="35">
        <v>326</v>
      </c>
      <c r="B302" s="85">
        <v>9360</v>
      </c>
      <c r="C302" s="35" t="str">
        <f>IFERROR(VLOOKUP(B302,[7]DSML!E:J,6,0),"")</f>
        <v/>
      </c>
      <c r="D302" s="35" t="str">
        <f>IFERROR(VLOOKUP(B302,[7]DSML!E:G,3,0),"")</f>
        <v/>
      </c>
      <c r="E302" s="85" t="s">
        <v>1121</v>
      </c>
      <c r="F302" s="85" t="s">
        <v>1528</v>
      </c>
      <c r="G302" s="119">
        <v>10034813</v>
      </c>
      <c r="H302" s="120" t="s">
        <v>1498</v>
      </c>
      <c r="I302" s="85" t="s">
        <v>712</v>
      </c>
      <c r="J302" s="101" t="s">
        <v>1499</v>
      </c>
      <c r="K302" s="259"/>
      <c r="L302" s="124">
        <v>2</v>
      </c>
      <c r="M302" s="21">
        <v>6</v>
      </c>
      <c r="N302" s="85" t="s">
        <v>17</v>
      </c>
      <c r="O302" s="315">
        <v>20000000</v>
      </c>
      <c r="P302" s="122" t="s">
        <v>21</v>
      </c>
      <c r="Q302" s="21" t="s">
        <v>1500</v>
      </c>
      <c r="R302" s="100"/>
      <c r="S302" s="100"/>
      <c r="T302" s="35"/>
    </row>
    <row r="303" spans="1:20" ht="15" customHeight="1">
      <c r="A303" s="35">
        <v>327</v>
      </c>
      <c r="B303" s="85">
        <v>9360</v>
      </c>
      <c r="C303" s="35" t="str">
        <f>IFERROR(VLOOKUP(B303,[7]DSML!E:J,6,0),"")</f>
        <v/>
      </c>
      <c r="D303" s="35" t="str">
        <f>IFERROR(VLOOKUP(B303,[7]DSML!E:G,3,0),"")</f>
        <v/>
      </c>
      <c r="E303" s="85" t="s">
        <v>1121</v>
      </c>
      <c r="F303" s="85" t="s">
        <v>1528</v>
      </c>
      <c r="G303" s="119">
        <v>10034813</v>
      </c>
      <c r="H303" s="120" t="s">
        <v>1498</v>
      </c>
      <c r="I303" s="85" t="s">
        <v>712</v>
      </c>
      <c r="J303" s="120" t="s">
        <v>1501</v>
      </c>
      <c r="K303" s="260"/>
      <c r="L303" s="124">
        <v>2</v>
      </c>
      <c r="M303" s="21">
        <v>6</v>
      </c>
      <c r="N303" s="85" t="s">
        <v>17</v>
      </c>
      <c r="O303" s="315">
        <v>20000000</v>
      </c>
      <c r="P303" s="122" t="s">
        <v>21</v>
      </c>
      <c r="Q303" s="21" t="s">
        <v>1502</v>
      </c>
      <c r="R303" s="35"/>
      <c r="S303" s="35"/>
      <c r="T303" s="35"/>
    </row>
    <row r="304" spans="1:20" ht="15" customHeight="1">
      <c r="A304" s="35">
        <v>328</v>
      </c>
      <c r="B304" s="85">
        <v>9360</v>
      </c>
      <c r="C304" s="35" t="str">
        <f>IFERROR(VLOOKUP(B304,[7]DSML!E:J,6,0),"")</f>
        <v/>
      </c>
      <c r="D304" s="35" t="str">
        <f>IFERROR(VLOOKUP(B304,[7]DSML!E:G,3,0),"")</f>
        <v/>
      </c>
      <c r="E304" s="85" t="s">
        <v>1121</v>
      </c>
      <c r="F304" s="85" t="s">
        <v>1528</v>
      </c>
      <c r="G304" s="119">
        <v>10034813</v>
      </c>
      <c r="H304" s="120" t="s">
        <v>1498</v>
      </c>
      <c r="I304" s="85" t="s">
        <v>712</v>
      </c>
      <c r="J304" s="85" t="s">
        <v>1503</v>
      </c>
      <c r="K304" s="259"/>
      <c r="L304" s="124">
        <v>2</v>
      </c>
      <c r="M304" s="21">
        <v>6</v>
      </c>
      <c r="N304" s="85" t="s">
        <v>17</v>
      </c>
      <c r="O304" s="315">
        <v>20000000</v>
      </c>
      <c r="P304" s="122" t="s">
        <v>21</v>
      </c>
      <c r="Q304" s="21" t="s">
        <v>1504</v>
      </c>
      <c r="R304" s="35"/>
      <c r="S304" s="35"/>
      <c r="T304" s="35"/>
    </row>
    <row r="305" spans="1:20" ht="15" customHeight="1">
      <c r="A305" s="35">
        <v>329</v>
      </c>
      <c r="B305" s="85">
        <v>9366</v>
      </c>
      <c r="C305" s="35" t="str">
        <f>IFERROR(VLOOKUP(B305,[7]DSML!E:J,6,0),"")</f>
        <v/>
      </c>
      <c r="D305" s="35" t="str">
        <f>IFERROR(VLOOKUP(B305,[7]DSML!E:G,3,0),"")</f>
        <v/>
      </c>
      <c r="E305" s="85" t="s">
        <v>1121</v>
      </c>
      <c r="F305" s="85" t="s">
        <v>1296</v>
      </c>
      <c r="G305" s="102">
        <v>10512164</v>
      </c>
      <c r="H305" s="120" t="s">
        <v>862</v>
      </c>
      <c r="I305" s="35" t="s">
        <v>712</v>
      </c>
      <c r="J305" s="316" t="s">
        <v>1518</v>
      </c>
      <c r="K305" s="261" t="s">
        <v>1519</v>
      </c>
      <c r="L305" s="21">
        <v>6</v>
      </c>
      <c r="M305" s="21">
        <v>6</v>
      </c>
      <c r="N305" s="85" t="s">
        <v>20</v>
      </c>
      <c r="O305" s="315">
        <v>18827000</v>
      </c>
      <c r="P305" s="122" t="s">
        <v>21</v>
      </c>
      <c r="Q305" s="100" t="s">
        <v>1520</v>
      </c>
      <c r="R305" s="100"/>
      <c r="S305" s="35"/>
      <c r="T305" s="35"/>
    </row>
    <row r="306" spans="1:20" ht="15" customHeight="1">
      <c r="A306" s="35">
        <v>330</v>
      </c>
      <c r="B306" s="113">
        <v>9355</v>
      </c>
      <c r="C306" s="35" t="str">
        <f>IFERROR(VLOOKUP(B306,[7]DSML!E:J,6,0),"")</f>
        <v/>
      </c>
      <c r="D306" s="35" t="str">
        <f>IFERROR(VLOOKUP(B306,[7]DSML!E:G,3,0),"")</f>
        <v/>
      </c>
      <c r="E306" s="85" t="s">
        <v>1121</v>
      </c>
      <c r="F306" s="85" t="s">
        <v>1289</v>
      </c>
      <c r="G306" s="85">
        <v>11023108</v>
      </c>
      <c r="H306" s="113" t="s">
        <v>870</v>
      </c>
      <c r="I306" s="85" t="s">
        <v>712</v>
      </c>
      <c r="J306" s="85" t="s">
        <v>1516</v>
      </c>
      <c r="K306" s="257">
        <v>34436</v>
      </c>
      <c r="L306" s="93">
        <v>7</v>
      </c>
      <c r="M306" s="93">
        <v>6</v>
      </c>
      <c r="N306" s="85" t="s">
        <v>20</v>
      </c>
      <c r="O306" s="315">
        <v>15000000</v>
      </c>
      <c r="P306" s="93" t="s">
        <v>21</v>
      </c>
      <c r="Q306" s="100" t="s">
        <v>1517</v>
      </c>
      <c r="R306" s="35"/>
      <c r="S306" s="35"/>
      <c r="T306" s="35"/>
    </row>
    <row r="307" spans="1:20" ht="15" customHeight="1">
      <c r="A307" s="35">
        <v>331</v>
      </c>
      <c r="B307" s="113">
        <v>9355</v>
      </c>
      <c r="C307" s="35" t="str">
        <f>IFERROR(VLOOKUP(B307,[7]DSML!E:J,6,0),"")</f>
        <v/>
      </c>
      <c r="D307" s="35" t="str">
        <f>IFERROR(VLOOKUP(B307,[7]DSML!E:G,3,0),"")</f>
        <v/>
      </c>
      <c r="E307" s="85" t="s">
        <v>1121</v>
      </c>
      <c r="F307" s="85" t="s">
        <v>1289</v>
      </c>
      <c r="G307" s="85">
        <v>11023108</v>
      </c>
      <c r="H307" s="113" t="s">
        <v>870</v>
      </c>
      <c r="I307" s="85" t="s">
        <v>712</v>
      </c>
      <c r="J307" s="85" t="s">
        <v>1532</v>
      </c>
      <c r="K307" s="257">
        <v>33541</v>
      </c>
      <c r="L307" s="93">
        <v>7</v>
      </c>
      <c r="M307" s="93">
        <v>6</v>
      </c>
      <c r="N307" s="85" t="s">
        <v>20</v>
      </c>
      <c r="O307" s="315">
        <v>12000000</v>
      </c>
      <c r="P307" s="93" t="s">
        <v>21</v>
      </c>
      <c r="Q307" s="100" t="s">
        <v>1533</v>
      </c>
      <c r="R307" s="35"/>
      <c r="S307" s="35"/>
      <c r="T307" s="35"/>
    </row>
    <row r="308" spans="1:20" ht="15" customHeight="1">
      <c r="A308" s="35">
        <v>332</v>
      </c>
      <c r="B308" s="113">
        <v>9355</v>
      </c>
      <c r="C308" s="35" t="str">
        <f>IFERROR(VLOOKUP(B308,[7]DSML!E:J,6,0),"")</f>
        <v/>
      </c>
      <c r="D308" s="35" t="str">
        <f>IFERROR(VLOOKUP(B308,[7]DSML!E:G,3,0),"")</f>
        <v/>
      </c>
      <c r="E308" s="85" t="s">
        <v>1121</v>
      </c>
      <c r="F308" s="85" t="s">
        <v>1289</v>
      </c>
      <c r="G308" s="100">
        <v>11092762</v>
      </c>
      <c r="H308" s="100" t="s">
        <v>958</v>
      </c>
      <c r="I308" s="85" t="s">
        <v>712</v>
      </c>
      <c r="J308" s="85" t="s">
        <v>1534</v>
      </c>
      <c r="K308" s="257">
        <v>34413</v>
      </c>
      <c r="L308" s="93">
        <v>7</v>
      </c>
      <c r="M308" s="93">
        <v>6</v>
      </c>
      <c r="N308" s="85" t="s">
        <v>20</v>
      </c>
      <c r="O308" s="315">
        <v>12000000</v>
      </c>
      <c r="P308" s="93" t="s">
        <v>21</v>
      </c>
      <c r="Q308" s="100" t="s">
        <v>1533</v>
      </c>
      <c r="R308" s="35"/>
      <c r="S308" s="35"/>
      <c r="T308" s="35"/>
    </row>
    <row r="309" spans="1:20" ht="15" customHeight="1">
      <c r="A309" s="35">
        <v>333</v>
      </c>
      <c r="B309" s="85">
        <v>9366</v>
      </c>
      <c r="C309" s="35" t="str">
        <f>IFERROR(VLOOKUP(B309,[7]DSML!E:J,6,0),"")</f>
        <v/>
      </c>
      <c r="D309" s="35" t="str">
        <f>IFERROR(VLOOKUP(B309,[7]DSML!E:G,3,0),"")</f>
        <v/>
      </c>
      <c r="E309" s="85" t="s">
        <v>1121</v>
      </c>
      <c r="F309" s="85" t="s">
        <v>1296</v>
      </c>
      <c r="G309" s="102">
        <v>11362598</v>
      </c>
      <c r="H309" s="120" t="s">
        <v>877</v>
      </c>
      <c r="I309" s="35" t="s">
        <v>712</v>
      </c>
      <c r="J309" s="35" t="s">
        <v>1521</v>
      </c>
      <c r="K309" s="262" t="s">
        <v>1522</v>
      </c>
      <c r="L309" s="21">
        <v>6</v>
      </c>
      <c r="M309" s="21">
        <v>6</v>
      </c>
      <c r="N309" s="85" t="s">
        <v>20</v>
      </c>
      <c r="O309" s="315">
        <v>15500000</v>
      </c>
      <c r="P309" s="122" t="s">
        <v>21</v>
      </c>
      <c r="Q309" s="100" t="s">
        <v>1523</v>
      </c>
      <c r="R309" s="35"/>
      <c r="S309" s="35"/>
      <c r="T309" s="35"/>
    </row>
    <row r="310" spans="1:20" ht="15" customHeight="1">
      <c r="A310" s="35">
        <v>334</v>
      </c>
      <c r="B310" s="113">
        <v>9368</v>
      </c>
      <c r="C310" s="35" t="str">
        <f>IFERROR(VLOOKUP(B310,[7]DSML!E:J,6,0),"")</f>
        <v/>
      </c>
      <c r="D310" s="35" t="str">
        <f>IFERROR(VLOOKUP(B310,[7]DSML!E:G,3,0),"")</f>
        <v/>
      </c>
      <c r="E310" s="85" t="s">
        <v>1121</v>
      </c>
      <c r="F310" s="85" t="s">
        <v>1306</v>
      </c>
      <c r="G310" s="35"/>
      <c r="H310" s="35" t="s">
        <v>1608</v>
      </c>
      <c r="I310" s="85" t="s">
        <v>709</v>
      </c>
      <c r="J310" s="85" t="s">
        <v>1535</v>
      </c>
      <c r="K310" s="262" t="s">
        <v>1536</v>
      </c>
      <c r="L310" s="93">
        <v>7</v>
      </c>
      <c r="M310" s="93">
        <v>6</v>
      </c>
      <c r="N310" s="85" t="s">
        <v>20</v>
      </c>
      <c r="O310" s="321">
        <v>20000000</v>
      </c>
      <c r="P310" s="122" t="s">
        <v>21</v>
      </c>
      <c r="Q310" s="100" t="s">
        <v>1533</v>
      </c>
      <c r="R310" s="35"/>
      <c r="S310" s="35"/>
      <c r="T310" s="35"/>
    </row>
    <row r="311" spans="1:20" ht="15" customHeight="1">
      <c r="A311" s="35">
        <v>335</v>
      </c>
      <c r="B311" s="85">
        <v>9366</v>
      </c>
      <c r="C311" s="35" t="str">
        <f>IFERROR(VLOOKUP(B311,[7]DSML!E:J,6,0),"")</f>
        <v/>
      </c>
      <c r="D311" s="35" t="str">
        <f>IFERROR(VLOOKUP(B311,[7]DSML!E:G,3,0),"")</f>
        <v/>
      </c>
      <c r="E311" s="85" t="s">
        <v>1121</v>
      </c>
      <c r="F311" s="85" t="s">
        <v>1296</v>
      </c>
      <c r="G311" s="119">
        <v>10973196</v>
      </c>
      <c r="H311" s="120" t="s">
        <v>931</v>
      </c>
      <c r="I311" s="100" t="s">
        <v>712</v>
      </c>
      <c r="J311" s="113" t="s">
        <v>1587</v>
      </c>
      <c r="K311" s="254">
        <v>35891</v>
      </c>
      <c r="L311" s="21">
        <v>8</v>
      </c>
      <c r="M311" s="21">
        <v>6</v>
      </c>
      <c r="N311" s="85" t="s">
        <v>17</v>
      </c>
      <c r="O311" s="122">
        <v>14200000</v>
      </c>
      <c r="P311" s="122" t="s">
        <v>21</v>
      </c>
      <c r="Q311" s="100" t="s">
        <v>1588</v>
      </c>
      <c r="R311" s="35"/>
      <c r="S311" s="35"/>
      <c r="T311" s="35"/>
    </row>
    <row r="312" spans="1:20" ht="15" customHeight="1">
      <c r="A312" s="35">
        <v>336</v>
      </c>
      <c r="B312" s="113">
        <v>9355</v>
      </c>
      <c r="C312" s="35" t="str">
        <f>IFERROR(VLOOKUP(B312,[7]DSML!E:J,6,0),"")</f>
        <v/>
      </c>
      <c r="D312" s="35" t="str">
        <f>IFERROR(VLOOKUP(B312,[7]DSML!E:G,3,0),"")</f>
        <v/>
      </c>
      <c r="E312" s="85" t="s">
        <v>1121</v>
      </c>
      <c r="F312" s="85" t="s">
        <v>1289</v>
      </c>
      <c r="G312" s="85">
        <v>11023701</v>
      </c>
      <c r="H312" s="113" t="s">
        <v>962</v>
      </c>
      <c r="I312" s="100" t="s">
        <v>710</v>
      </c>
      <c r="J312" s="85" t="s">
        <v>1592</v>
      </c>
      <c r="K312" s="257">
        <v>32952</v>
      </c>
      <c r="L312" s="93">
        <v>8</v>
      </c>
      <c r="M312" s="93">
        <v>6</v>
      </c>
      <c r="N312" s="85" t="s">
        <v>20</v>
      </c>
      <c r="O312" s="112">
        <v>20000000</v>
      </c>
      <c r="P312" s="93" t="s">
        <v>21</v>
      </c>
      <c r="Q312" s="100" t="s">
        <v>1593</v>
      </c>
      <c r="R312" s="35"/>
      <c r="S312" s="35"/>
      <c r="T312" s="35"/>
    </row>
    <row r="313" spans="1:20" ht="15" customHeight="1">
      <c r="A313" s="35">
        <v>337</v>
      </c>
      <c r="B313" s="113">
        <v>9355</v>
      </c>
      <c r="C313" s="35" t="str">
        <f>IFERROR(VLOOKUP(B313,[7]DSML!E:J,6,0),"")</f>
        <v/>
      </c>
      <c r="D313" s="35" t="str">
        <f>IFERROR(VLOOKUP(B313,[7]DSML!E:G,3,0),"")</f>
        <v/>
      </c>
      <c r="E313" s="85" t="s">
        <v>1121</v>
      </c>
      <c r="F313" s="85" t="s">
        <v>1289</v>
      </c>
      <c r="G313" s="85">
        <v>10761472</v>
      </c>
      <c r="H313" s="113" t="s">
        <v>960</v>
      </c>
      <c r="I313" s="100" t="s">
        <v>709</v>
      </c>
      <c r="J313" s="85" t="s">
        <v>1594</v>
      </c>
      <c r="K313" s="257">
        <v>33864</v>
      </c>
      <c r="L313" s="93">
        <v>8</v>
      </c>
      <c r="M313" s="93">
        <v>6</v>
      </c>
      <c r="N313" s="85" t="s">
        <v>20</v>
      </c>
      <c r="O313" s="112">
        <v>10000000</v>
      </c>
      <c r="P313" s="93" t="s">
        <v>21</v>
      </c>
      <c r="Q313" s="100" t="s">
        <v>1595</v>
      </c>
      <c r="R313" s="35"/>
      <c r="S313" s="35"/>
      <c r="T313" s="35"/>
    </row>
    <row r="314" spans="1:20" ht="15" customHeight="1">
      <c r="A314" s="35">
        <v>338</v>
      </c>
      <c r="B314" s="113">
        <v>9355</v>
      </c>
      <c r="C314" s="35" t="str">
        <f>IFERROR(VLOOKUP(B314,[7]DSML!E:J,6,0),"")</f>
        <v/>
      </c>
      <c r="D314" s="35" t="str">
        <f>IFERROR(VLOOKUP(B314,[7]DSML!E:G,3,0),"")</f>
        <v/>
      </c>
      <c r="E314" s="85" t="s">
        <v>1121</v>
      </c>
      <c r="F314" s="85" t="s">
        <v>1289</v>
      </c>
      <c r="G314" s="100">
        <v>11092762</v>
      </c>
      <c r="H314" s="100" t="s">
        <v>958</v>
      </c>
      <c r="I314" s="85" t="s">
        <v>712</v>
      </c>
      <c r="J314" s="85" t="s">
        <v>1596</v>
      </c>
      <c r="K314" s="257">
        <v>36624</v>
      </c>
      <c r="L314" s="93">
        <v>8</v>
      </c>
      <c r="M314" s="93">
        <v>6</v>
      </c>
      <c r="N314" s="85" t="s">
        <v>20</v>
      </c>
      <c r="O314" s="112">
        <v>10000000</v>
      </c>
      <c r="P314" s="93" t="s">
        <v>21</v>
      </c>
      <c r="Q314" s="100" t="s">
        <v>1533</v>
      </c>
      <c r="R314" s="35"/>
      <c r="S314" s="35"/>
      <c r="T314" s="35"/>
    </row>
    <row r="315" spans="1:20" ht="15" customHeight="1">
      <c r="A315" s="35">
        <v>339</v>
      </c>
      <c r="B315" s="113">
        <v>9355</v>
      </c>
      <c r="C315" s="35" t="str">
        <f>IFERROR(VLOOKUP(B315,[7]DSML!E:J,6,0),"")</f>
        <v/>
      </c>
      <c r="D315" s="35" t="str">
        <f>IFERROR(VLOOKUP(B315,[7]DSML!E:G,3,0),"")</f>
        <v/>
      </c>
      <c r="E315" s="85" t="s">
        <v>1121</v>
      </c>
      <c r="F315" s="85" t="s">
        <v>1289</v>
      </c>
      <c r="G315" s="100">
        <v>11405404</v>
      </c>
      <c r="H315" s="100" t="s">
        <v>1489</v>
      </c>
      <c r="I315" s="85" t="s">
        <v>712</v>
      </c>
      <c r="J315" s="85" t="s">
        <v>1597</v>
      </c>
      <c r="K315" s="257">
        <v>34632</v>
      </c>
      <c r="L315" s="93">
        <v>8</v>
      </c>
      <c r="M315" s="93">
        <v>6</v>
      </c>
      <c r="N315" s="85" t="s">
        <v>20</v>
      </c>
      <c r="O315" s="112">
        <v>10000000</v>
      </c>
      <c r="P315" s="93" t="s">
        <v>21</v>
      </c>
      <c r="Q315" s="100" t="s">
        <v>1533</v>
      </c>
      <c r="R315" s="35"/>
      <c r="S315" s="35"/>
      <c r="T315" s="35"/>
    </row>
    <row r="316" spans="1:20" ht="15" customHeight="1">
      <c r="A316" s="35">
        <v>340</v>
      </c>
      <c r="B316" s="113">
        <v>9355</v>
      </c>
      <c r="C316" s="35" t="str">
        <f>IFERROR(VLOOKUP(B316,[7]DSML!E:J,6,0),"")</f>
        <v/>
      </c>
      <c r="D316" s="35" t="str">
        <f>IFERROR(VLOOKUP(B316,[7]DSML!E:G,3,0),"")</f>
        <v/>
      </c>
      <c r="E316" s="85" t="s">
        <v>1121</v>
      </c>
      <c r="F316" s="85" t="s">
        <v>1289</v>
      </c>
      <c r="G316" s="100">
        <v>11137691</v>
      </c>
      <c r="H316" s="100" t="s">
        <v>1241</v>
      </c>
      <c r="I316" s="100" t="s">
        <v>710</v>
      </c>
      <c r="J316" s="85" t="s">
        <v>1598</v>
      </c>
      <c r="K316" s="263">
        <v>29221</v>
      </c>
      <c r="L316" s="93">
        <v>9</v>
      </c>
      <c r="M316" s="93">
        <v>6</v>
      </c>
      <c r="N316" s="85" t="s">
        <v>20</v>
      </c>
      <c r="O316" s="112">
        <v>8019000</v>
      </c>
      <c r="P316" s="21" t="s">
        <v>741</v>
      </c>
      <c r="Q316" s="100" t="s">
        <v>964</v>
      </c>
      <c r="R316" s="100" t="s">
        <v>1609</v>
      </c>
      <c r="S316" s="35"/>
      <c r="T316" s="35"/>
    </row>
    <row r="317" spans="1:20" ht="15" customHeight="1">
      <c r="A317" s="35">
        <v>341</v>
      </c>
      <c r="B317" s="85">
        <v>9366</v>
      </c>
      <c r="C317" s="35" t="str">
        <f>IFERROR(VLOOKUP(B317,[7]DSML!E:J,6,0),"")</f>
        <v/>
      </c>
      <c r="D317" s="35" t="str">
        <f>IFERROR(VLOOKUP(B317,[7]DSML!E:G,3,0),"")</f>
        <v/>
      </c>
      <c r="E317" s="85" t="s">
        <v>1121</v>
      </c>
      <c r="F317" s="85" t="s">
        <v>1296</v>
      </c>
      <c r="G317" s="119">
        <v>10970349</v>
      </c>
      <c r="H317" s="85" t="s">
        <v>860</v>
      </c>
      <c r="I317" s="100" t="s">
        <v>712</v>
      </c>
      <c r="J317" s="85" t="s">
        <v>1589</v>
      </c>
      <c r="K317" s="264" t="s">
        <v>1590</v>
      </c>
      <c r="L317" s="21">
        <v>8</v>
      </c>
      <c r="M317" s="21">
        <v>6</v>
      </c>
      <c r="N317" s="85" t="s">
        <v>20</v>
      </c>
      <c r="O317" s="122">
        <v>12000000</v>
      </c>
      <c r="P317" s="122" t="s">
        <v>21</v>
      </c>
      <c r="Q317" s="100" t="s">
        <v>1591</v>
      </c>
      <c r="R317" s="100" t="s">
        <v>1600</v>
      </c>
      <c r="S317" s="100" t="s">
        <v>1601</v>
      </c>
      <c r="T317" s="100" t="s">
        <v>1602</v>
      </c>
    </row>
    <row r="318" spans="1:20" ht="15" customHeight="1">
      <c r="A318" s="35">
        <v>342</v>
      </c>
      <c r="B318" s="85">
        <v>9366</v>
      </c>
      <c r="C318" s="35" t="str">
        <f>IFERROR(VLOOKUP(B318,[7]DSML!E:J,6,0),"")</f>
        <v/>
      </c>
      <c r="D318" s="35" t="str">
        <f>IFERROR(VLOOKUP(B318,[7]DSML!E:G,3,0),"")</f>
        <v/>
      </c>
      <c r="E318" s="85" t="s">
        <v>1121</v>
      </c>
      <c r="F318" s="85" t="s">
        <v>1296</v>
      </c>
      <c r="G318" s="102">
        <v>11136157</v>
      </c>
      <c r="H318" s="120" t="s">
        <v>1603</v>
      </c>
      <c r="I318" s="100" t="s">
        <v>709</v>
      </c>
      <c r="J318" s="85" t="s">
        <v>1604</v>
      </c>
      <c r="K318" s="254" t="s">
        <v>1605</v>
      </c>
      <c r="L318" s="21">
        <v>9</v>
      </c>
      <c r="M318" s="21">
        <v>6</v>
      </c>
      <c r="N318" s="85" t="s">
        <v>20</v>
      </c>
      <c r="O318" s="122">
        <v>50400000</v>
      </c>
      <c r="P318" s="122" t="s">
        <v>21</v>
      </c>
      <c r="Q318" s="100" t="s">
        <v>1606</v>
      </c>
      <c r="R318" s="35"/>
      <c r="S318" s="35"/>
      <c r="T318" s="35"/>
    </row>
    <row r="319" spans="1:20" ht="15" customHeight="1">
      <c r="A319" s="35">
        <v>343</v>
      </c>
      <c r="B319" s="113">
        <v>9356</v>
      </c>
      <c r="C319" s="35" t="str">
        <f>IFERROR(VLOOKUP(B319,[7]DSML!E:J,6,0),"")</f>
        <v/>
      </c>
      <c r="D319" s="35" t="str">
        <f>IFERROR(VLOOKUP(B319,[7]DSML!E:G,3,0),"")</f>
        <v/>
      </c>
      <c r="E319" s="85" t="s">
        <v>1121</v>
      </c>
      <c r="F319" s="85" t="s">
        <v>1610</v>
      </c>
      <c r="G319" s="35"/>
      <c r="H319" s="35" t="s">
        <v>1611</v>
      </c>
      <c r="I319" s="100" t="s">
        <v>709</v>
      </c>
      <c r="J319" s="35" t="s">
        <v>1611</v>
      </c>
      <c r="K319" s="262"/>
      <c r="L319" s="35">
        <v>10</v>
      </c>
      <c r="M319" s="35">
        <v>6</v>
      </c>
      <c r="N319" s="85" t="s">
        <v>20</v>
      </c>
      <c r="O319" s="321">
        <v>15430000</v>
      </c>
      <c r="P319" s="122" t="s">
        <v>21</v>
      </c>
      <c r="Q319" s="100" t="s">
        <v>1606</v>
      </c>
      <c r="R319" s="35"/>
      <c r="S319" s="35"/>
      <c r="T319" s="35"/>
    </row>
    <row r="320" spans="1:20" ht="15" customHeight="1">
      <c r="A320" s="35">
        <v>344</v>
      </c>
      <c r="B320" s="113">
        <v>9356</v>
      </c>
      <c r="C320" s="35" t="str">
        <f>IFERROR(VLOOKUP(B320,[7]DSML!E:J,6,0),"")</f>
        <v/>
      </c>
      <c r="D320" s="35" t="str">
        <f>IFERROR(VLOOKUP(B320,[7]DSML!E:G,3,0),"")</f>
        <v/>
      </c>
      <c r="E320" s="85" t="s">
        <v>1121</v>
      </c>
      <c r="F320" s="85" t="s">
        <v>1610</v>
      </c>
      <c r="G320" s="35"/>
      <c r="H320" s="35" t="s">
        <v>1612</v>
      </c>
      <c r="I320" s="100" t="s">
        <v>709</v>
      </c>
      <c r="J320" s="35" t="s">
        <v>1612</v>
      </c>
      <c r="K320" s="262"/>
      <c r="L320" s="35">
        <v>10</v>
      </c>
      <c r="M320" s="35">
        <v>6</v>
      </c>
      <c r="N320" s="85" t="s">
        <v>20</v>
      </c>
      <c r="O320" s="321">
        <v>12350000</v>
      </c>
      <c r="P320" s="122" t="s">
        <v>21</v>
      </c>
      <c r="Q320" s="100" t="s">
        <v>1606</v>
      </c>
      <c r="R320" s="35"/>
      <c r="S320" s="35"/>
      <c r="T320" s="35"/>
    </row>
    <row r="321" spans="1:20" ht="15" customHeight="1">
      <c r="A321" s="35">
        <v>345</v>
      </c>
      <c r="B321" s="85">
        <v>9355</v>
      </c>
      <c r="C321" s="35" t="str">
        <f>IFERROR(VLOOKUP(B321,[7]DSML!E:J,6,0),"")</f>
        <v/>
      </c>
      <c r="D321" s="35" t="str">
        <f>IFERROR(VLOOKUP(B321,[7]DSML!E:G,3,0),"")</f>
        <v/>
      </c>
      <c r="E321" s="85" t="s">
        <v>1121</v>
      </c>
      <c r="F321" s="85" t="s">
        <v>1289</v>
      </c>
      <c r="G321" s="100">
        <v>11478705</v>
      </c>
      <c r="H321" s="100" t="s">
        <v>1613</v>
      </c>
      <c r="I321" s="100" t="s">
        <v>709</v>
      </c>
      <c r="J321" s="85" t="s">
        <v>1614</v>
      </c>
      <c r="K321" s="262"/>
      <c r="L321" s="93">
        <v>12</v>
      </c>
      <c r="M321" s="93">
        <v>6</v>
      </c>
      <c r="N321" s="85" t="s">
        <v>20</v>
      </c>
      <c r="O321" s="112">
        <v>11000000</v>
      </c>
      <c r="P321" s="93" t="s">
        <v>21</v>
      </c>
      <c r="Q321" s="100" t="s">
        <v>1615</v>
      </c>
      <c r="R321" s="100"/>
      <c r="S321" s="35"/>
      <c r="T321" s="35"/>
    </row>
    <row r="322" spans="1:20" ht="15" customHeight="1">
      <c r="A322" s="35">
        <v>346</v>
      </c>
      <c r="B322" s="85">
        <v>9355</v>
      </c>
      <c r="C322" s="35" t="str">
        <f>IFERROR(VLOOKUP(B322,[7]DSML!E:J,6,0),"")</f>
        <v/>
      </c>
      <c r="D322" s="35" t="str">
        <f>IFERROR(VLOOKUP(B322,[7]DSML!E:G,3,0),"")</f>
        <v/>
      </c>
      <c r="E322" s="85" t="s">
        <v>1121</v>
      </c>
      <c r="F322" s="85" t="s">
        <v>1289</v>
      </c>
      <c r="G322" s="100">
        <v>10041965</v>
      </c>
      <c r="H322" s="100" t="s">
        <v>1616</v>
      </c>
      <c r="I322" s="100" t="s">
        <v>709</v>
      </c>
      <c r="J322" s="85" t="s">
        <v>1617</v>
      </c>
      <c r="K322"/>
      <c r="L322" s="93">
        <v>12</v>
      </c>
      <c r="M322" s="93">
        <v>6</v>
      </c>
      <c r="N322" s="85" t="s">
        <v>20</v>
      </c>
      <c r="O322" s="112">
        <v>12000000</v>
      </c>
      <c r="P322" s="93" t="s">
        <v>21</v>
      </c>
      <c r="Q322" s="100" t="s">
        <v>1618</v>
      </c>
      <c r="R322" s="100"/>
      <c r="S322" s="35"/>
      <c r="T322" s="35"/>
    </row>
    <row r="323" spans="1:20" ht="15" customHeight="1">
      <c r="A323" s="35">
        <v>347</v>
      </c>
      <c r="B323" s="85">
        <v>9355</v>
      </c>
      <c r="C323" s="35" t="str">
        <f>IFERROR(VLOOKUP(B323,[7]DSML!E:J,6,0),"")</f>
        <v/>
      </c>
      <c r="D323" s="35" t="str">
        <f>IFERROR(VLOOKUP(B323,[7]DSML!E:G,3,0),"")</f>
        <v/>
      </c>
      <c r="E323" s="85" t="s">
        <v>1121</v>
      </c>
      <c r="F323" s="85" t="s">
        <v>1289</v>
      </c>
      <c r="G323" s="85">
        <v>10011451</v>
      </c>
      <c r="H323" s="113" t="s">
        <v>1619</v>
      </c>
      <c r="I323" s="100" t="s">
        <v>709</v>
      </c>
      <c r="J323" s="85" t="s">
        <v>1620</v>
      </c>
      <c r="K323"/>
      <c r="L323" s="93">
        <v>12</v>
      </c>
      <c r="M323" s="93">
        <v>6</v>
      </c>
      <c r="N323" s="85" t="s">
        <v>16</v>
      </c>
      <c r="O323" s="112">
        <v>12000000</v>
      </c>
      <c r="P323" s="93" t="s">
        <v>21</v>
      </c>
      <c r="Q323" s="100" t="s">
        <v>1621</v>
      </c>
      <c r="R323" s="100"/>
      <c r="S323" s="35"/>
      <c r="T323" s="35"/>
    </row>
    <row r="324" spans="1:20" ht="15" customHeight="1">
      <c r="A324" s="35">
        <v>348</v>
      </c>
      <c r="B324" s="85">
        <v>9355</v>
      </c>
      <c r="C324" s="35" t="str">
        <f>IFERROR(VLOOKUP(B324,[7]DSML!E:J,6,0),"")</f>
        <v/>
      </c>
      <c r="D324" s="35" t="str">
        <f>IFERROR(VLOOKUP(B324,[7]DSML!E:G,3,0),"")</f>
        <v/>
      </c>
      <c r="E324" s="85" t="s">
        <v>1121</v>
      </c>
      <c r="F324" s="85" t="s">
        <v>1289</v>
      </c>
      <c r="G324" s="85">
        <v>10958130</v>
      </c>
      <c r="H324" s="113" t="s">
        <v>1622</v>
      </c>
      <c r="I324" s="100" t="s">
        <v>710</v>
      </c>
      <c r="J324" s="85" t="s">
        <v>1623</v>
      </c>
      <c r="K324"/>
      <c r="L324" s="93">
        <v>12</v>
      </c>
      <c r="M324" s="93">
        <v>6</v>
      </c>
      <c r="N324" s="85" t="s">
        <v>20</v>
      </c>
      <c r="O324" s="112">
        <v>11000000</v>
      </c>
      <c r="P324" s="93" t="s">
        <v>21</v>
      </c>
      <c r="Q324" s="100" t="s">
        <v>1624</v>
      </c>
      <c r="R324" s="100"/>
      <c r="S324" s="35"/>
      <c r="T324" s="35"/>
    </row>
    <row r="325" spans="1:20" ht="15" customHeight="1">
      <c r="A325" s="35">
        <v>349</v>
      </c>
      <c r="B325" s="113">
        <v>9368</v>
      </c>
      <c r="C325" s="35" t="str">
        <f>IFERROR(VLOOKUP(B325,[7]DSML!E:J,6,0),"")</f>
        <v/>
      </c>
      <c r="D325" s="35" t="str">
        <f>IFERROR(VLOOKUP(B325,[7]DSML!E:G,3,0),"")</f>
        <v/>
      </c>
      <c r="E325" s="85" t="s">
        <v>1121</v>
      </c>
      <c r="F325" s="85" t="s">
        <v>1306</v>
      </c>
      <c r="G325" s="119">
        <v>10109416</v>
      </c>
      <c r="H325" s="120" t="s">
        <v>1224</v>
      </c>
      <c r="I325" s="100" t="s">
        <v>712</v>
      </c>
      <c r="J325" s="120" t="s">
        <v>1224</v>
      </c>
      <c r="K325" s="249"/>
      <c r="L325" s="93">
        <v>12</v>
      </c>
      <c r="M325" s="93">
        <v>6</v>
      </c>
      <c r="N325" s="85" t="s">
        <v>20</v>
      </c>
      <c r="O325" s="321">
        <v>12465000</v>
      </c>
      <c r="P325" s="21" t="s">
        <v>741</v>
      </c>
      <c r="Q325" s="100" t="s">
        <v>1625</v>
      </c>
      <c r="R325" s="35"/>
      <c r="S325" s="35"/>
      <c r="T325" s="35"/>
    </row>
    <row r="326" spans="1:20" ht="15" customHeight="1">
      <c r="A326" s="35">
        <v>350</v>
      </c>
      <c r="B326" s="113">
        <v>9368</v>
      </c>
      <c r="C326" s="35" t="str">
        <f>IFERROR(VLOOKUP(B326,[7]DSML!E:J,6,0),"")</f>
        <v/>
      </c>
      <c r="D326" s="35" t="str">
        <f>IFERROR(VLOOKUP(B326,[7]DSML!E:G,3,0),"")</f>
        <v/>
      </c>
      <c r="E326" s="85" t="s">
        <v>1121</v>
      </c>
      <c r="F326" s="85" t="s">
        <v>1306</v>
      </c>
      <c r="G326" s="102"/>
      <c r="H326" s="85" t="s">
        <v>1626</v>
      </c>
      <c r="I326" s="100" t="s">
        <v>712</v>
      </c>
      <c r="J326" s="85" t="s">
        <v>1627</v>
      </c>
      <c r="K326" s="265" t="s">
        <v>1628</v>
      </c>
      <c r="L326" s="21">
        <v>11</v>
      </c>
      <c r="M326" s="21">
        <v>6</v>
      </c>
      <c r="N326" s="85" t="s">
        <v>20</v>
      </c>
      <c r="O326" s="112">
        <v>11361000</v>
      </c>
      <c r="P326" s="21" t="s">
        <v>741</v>
      </c>
      <c r="Q326" s="100" t="s">
        <v>1629</v>
      </c>
      <c r="R326" s="100"/>
      <c r="S326" s="100"/>
      <c r="T326" s="35"/>
    </row>
    <row r="327" spans="1:20" ht="15" customHeight="1">
      <c r="A327" s="35">
        <v>351</v>
      </c>
      <c r="B327" s="85">
        <v>9367</v>
      </c>
      <c r="C327" s="35" t="str">
        <f>IFERROR(VLOOKUP(B327,[7]DSML!E:J,6,0),"")</f>
        <v/>
      </c>
      <c r="D327" s="35" t="str">
        <f>IFERROR(VLOOKUP(B327,[7]DSML!E:G,3,0),"")</f>
        <v/>
      </c>
      <c r="E327" s="85" t="s">
        <v>1121</v>
      </c>
      <c r="F327" s="85" t="s">
        <v>1300</v>
      </c>
      <c r="G327" s="119">
        <v>10838924</v>
      </c>
      <c r="H327" s="100" t="s">
        <v>1144</v>
      </c>
      <c r="I327" s="100" t="s">
        <v>712</v>
      </c>
      <c r="J327" s="101" t="s">
        <v>1630</v>
      </c>
      <c r="K327" s="266">
        <v>27405</v>
      </c>
      <c r="L327" s="22">
        <v>12</v>
      </c>
      <c r="M327" s="21">
        <v>6</v>
      </c>
      <c r="N327" s="22" t="s">
        <v>17</v>
      </c>
      <c r="O327" s="21" t="s">
        <v>1631</v>
      </c>
      <c r="P327" s="21" t="s">
        <v>21</v>
      </c>
      <c r="Q327" s="100" t="s">
        <v>1632</v>
      </c>
      <c r="R327" s="35"/>
      <c r="S327" s="35"/>
      <c r="T327" s="35"/>
    </row>
    <row r="328" spans="1:20" ht="15" customHeight="1">
      <c r="A328" s="35">
        <v>352</v>
      </c>
      <c r="B328" s="85">
        <v>9366</v>
      </c>
      <c r="C328" s="35" t="str">
        <f>IFERROR(VLOOKUP(B328,[7]DSML!E:J,6,0),"")</f>
        <v/>
      </c>
      <c r="D328" s="35" t="str">
        <f>IFERROR(VLOOKUP(B328,[7]DSML!E:G,3,0),"")</f>
        <v/>
      </c>
      <c r="E328" s="85" t="s">
        <v>1121</v>
      </c>
      <c r="F328" s="85" t="s">
        <v>1296</v>
      </c>
      <c r="G328" s="119">
        <v>10970349</v>
      </c>
      <c r="H328" s="85" t="s">
        <v>860</v>
      </c>
      <c r="I328" s="100" t="s">
        <v>712</v>
      </c>
      <c r="J328" s="85" t="s">
        <v>1633</v>
      </c>
      <c r="K328" s="267">
        <v>34465</v>
      </c>
      <c r="L328" s="21">
        <v>12</v>
      </c>
      <c r="M328" s="21">
        <v>6</v>
      </c>
      <c r="N328" s="85" t="s">
        <v>20</v>
      </c>
      <c r="O328" s="122">
        <v>10955000</v>
      </c>
      <c r="P328" s="21" t="s">
        <v>21</v>
      </c>
      <c r="Q328" s="100" t="s">
        <v>1634</v>
      </c>
      <c r="R328" s="100"/>
      <c r="S328" s="35"/>
      <c r="T328" s="35"/>
    </row>
    <row r="329" spans="1:20" ht="15" customHeight="1">
      <c r="A329" s="35">
        <v>353</v>
      </c>
      <c r="B329" s="85">
        <v>9366</v>
      </c>
      <c r="C329" s="35" t="str">
        <f>IFERROR(VLOOKUP(B329,[7]DSML!E:J,6,0),"")</f>
        <v/>
      </c>
      <c r="D329" s="35" t="str">
        <f>IFERROR(VLOOKUP(B329,[7]DSML!E:G,3,0),"")</f>
        <v/>
      </c>
      <c r="E329" s="85" t="s">
        <v>1121</v>
      </c>
      <c r="F329" s="85" t="s">
        <v>1296</v>
      </c>
      <c r="G329" s="119">
        <v>10970349</v>
      </c>
      <c r="H329" s="85" t="s">
        <v>860</v>
      </c>
      <c r="I329" s="100" t="s">
        <v>712</v>
      </c>
      <c r="J329" s="85" t="s">
        <v>1635</v>
      </c>
      <c r="K329" s="268">
        <v>31996</v>
      </c>
      <c r="L329" s="21">
        <v>12</v>
      </c>
      <c r="M329" s="21">
        <v>6</v>
      </c>
      <c r="N329" s="85" t="s">
        <v>20</v>
      </c>
      <c r="O329" s="122">
        <v>16500000</v>
      </c>
      <c r="P329" s="21" t="s">
        <v>21</v>
      </c>
      <c r="Q329" s="100" t="s">
        <v>1636</v>
      </c>
      <c r="R329" s="100"/>
      <c r="S329" s="35"/>
      <c r="T329" s="35"/>
    </row>
    <row r="330" spans="1:20" ht="15" customHeight="1">
      <c r="A330" s="35">
        <v>354</v>
      </c>
      <c r="B330" s="85">
        <v>9380</v>
      </c>
      <c r="C330" s="35" t="str">
        <f>IFERROR(VLOOKUP(B330,[7]DSML!E:J,6,0),"")</f>
        <v/>
      </c>
      <c r="D330" s="35" t="str">
        <f>IFERROR(VLOOKUP(B330,[7]DSML!E:G,3,0),"")</f>
        <v/>
      </c>
      <c r="E330" s="85" t="s">
        <v>1254</v>
      </c>
      <c r="F330" s="85" t="s">
        <v>1441</v>
      </c>
      <c r="G330" s="317">
        <v>1976</v>
      </c>
      <c r="H330" s="318">
        <v>1</v>
      </c>
      <c r="I330" s="318">
        <v>6</v>
      </c>
      <c r="J330" s="85" t="s">
        <v>16</v>
      </c>
      <c r="K330" s="269">
        <v>10000000</v>
      </c>
      <c r="L330" s="93" t="s">
        <v>21</v>
      </c>
      <c r="M330" s="100" t="s">
        <v>1431</v>
      </c>
      <c r="N330" s="216"/>
      <c r="O330" s="216"/>
      <c r="P330" s="251"/>
      <c r="Q330" s="100"/>
      <c r="R330" s="34"/>
      <c r="S330" s="34"/>
      <c r="T330" s="136"/>
    </row>
    <row r="331" spans="1:20" ht="15" customHeight="1">
      <c r="A331" s="35">
        <v>355</v>
      </c>
      <c r="B331" s="317">
        <v>9385</v>
      </c>
      <c r="C331" s="35" t="str">
        <f>IFERROR(VLOOKUP(B331,[7]DSML!E:J,6,0),"")</f>
        <v/>
      </c>
      <c r="D331" s="35" t="str">
        <f>IFERROR(VLOOKUP(B331,[7]DSML!E:G,3,0),"")</f>
        <v/>
      </c>
      <c r="E331" s="85" t="s">
        <v>1254</v>
      </c>
      <c r="F331" s="85" t="s">
        <v>1444</v>
      </c>
      <c r="G331" s="317">
        <v>1989</v>
      </c>
      <c r="H331" s="318">
        <v>2</v>
      </c>
      <c r="I331" s="318">
        <v>6</v>
      </c>
      <c r="J331" s="85" t="s">
        <v>19</v>
      </c>
      <c r="K331" s="269">
        <v>17000000</v>
      </c>
      <c r="L331" s="93" t="s">
        <v>21</v>
      </c>
      <c r="M331" s="100" t="s">
        <v>1446</v>
      </c>
      <c r="N331" s="216"/>
      <c r="O331" s="216"/>
      <c r="P331" s="251"/>
      <c r="Q331" s="100"/>
      <c r="R331" s="34"/>
      <c r="S331" s="34"/>
      <c r="T331" s="136"/>
    </row>
    <row r="332" spans="1:20" ht="15" customHeight="1">
      <c r="A332" s="35">
        <v>356</v>
      </c>
      <c r="B332" s="317">
        <v>9343</v>
      </c>
      <c r="C332" s="35" t="str">
        <f>IFERROR(VLOOKUP(B332,[7]DSML!E:J,6,0),"")</f>
        <v/>
      </c>
      <c r="D332" s="35" t="str">
        <f>IFERROR(VLOOKUP(B332,[7]DSML!E:G,3,0),"")</f>
        <v/>
      </c>
      <c r="E332" s="85" t="s">
        <v>1254</v>
      </c>
      <c r="F332" s="85" t="s">
        <v>1447</v>
      </c>
      <c r="G332" s="317">
        <v>1991</v>
      </c>
      <c r="H332" s="318">
        <v>2</v>
      </c>
      <c r="I332" s="318">
        <v>6</v>
      </c>
      <c r="J332" s="85" t="s">
        <v>20</v>
      </c>
      <c r="K332" s="269">
        <v>15000000</v>
      </c>
      <c r="L332" s="93" t="s">
        <v>735</v>
      </c>
      <c r="M332" s="216" t="s">
        <v>1449</v>
      </c>
      <c r="N332" s="216"/>
      <c r="O332" s="216"/>
      <c r="P332" s="251">
        <v>45092</v>
      </c>
      <c r="Q332" s="100"/>
      <c r="R332" s="34"/>
      <c r="S332" s="34"/>
      <c r="T332" s="136"/>
    </row>
    <row r="333" spans="1:20" ht="15" customHeight="1">
      <c r="A333" s="35">
        <v>357</v>
      </c>
      <c r="B333" s="317">
        <v>9385</v>
      </c>
      <c r="C333" s="35" t="str">
        <f>IFERROR(VLOOKUP(B333,[7]DSML!E:J,6,0),"")</f>
        <v/>
      </c>
      <c r="D333" s="35" t="str">
        <f>IFERROR(VLOOKUP(B333,[7]DSML!E:G,3,0),"")</f>
        <v/>
      </c>
      <c r="E333" s="85" t="s">
        <v>1254</v>
      </c>
      <c r="F333" s="85" t="s">
        <v>1444</v>
      </c>
      <c r="G333" s="317">
        <v>1971</v>
      </c>
      <c r="H333" s="318">
        <v>5</v>
      </c>
      <c r="I333" s="318">
        <v>6</v>
      </c>
      <c r="J333" s="85" t="s">
        <v>20</v>
      </c>
      <c r="K333" s="269">
        <v>15000000</v>
      </c>
      <c r="L333" s="93" t="s">
        <v>21</v>
      </c>
      <c r="M333" s="216" t="s">
        <v>1452</v>
      </c>
      <c r="N333" s="216"/>
      <c r="O333" s="216"/>
      <c r="P333" s="251"/>
      <c r="Q333" s="100"/>
      <c r="R333" s="34"/>
      <c r="S333" s="34"/>
      <c r="T333" s="136"/>
    </row>
    <row r="334" spans="1:20" ht="15" customHeight="1">
      <c r="A334" s="35">
        <v>358</v>
      </c>
      <c r="B334" s="317">
        <v>9343</v>
      </c>
      <c r="C334" s="35" t="str">
        <f>IFERROR(VLOOKUP(B334,[7]DSML!E:J,6,0),"")</f>
        <v/>
      </c>
      <c r="D334" s="35" t="str">
        <f>IFERROR(VLOOKUP(B334,[7]DSML!E:G,3,0),"")</f>
        <v/>
      </c>
      <c r="E334" s="85" t="s">
        <v>1254</v>
      </c>
      <c r="F334" s="85" t="s">
        <v>1447</v>
      </c>
      <c r="G334" s="317">
        <v>1980</v>
      </c>
      <c r="H334" s="318">
        <v>5</v>
      </c>
      <c r="I334" s="318">
        <v>6</v>
      </c>
      <c r="J334" s="85" t="s">
        <v>16</v>
      </c>
      <c r="K334" s="269">
        <v>15000000</v>
      </c>
      <c r="L334" s="93" t="s">
        <v>21</v>
      </c>
      <c r="M334" s="216" t="s">
        <v>1454</v>
      </c>
      <c r="N334" s="216"/>
      <c r="O334" s="216"/>
      <c r="P334" s="251"/>
      <c r="Q334" s="100"/>
      <c r="R334" s="34"/>
      <c r="S334" s="34"/>
      <c r="T334" s="136"/>
    </row>
    <row r="335" spans="1:20" ht="15" customHeight="1">
      <c r="A335" s="35">
        <v>359</v>
      </c>
      <c r="B335" s="317">
        <v>9332</v>
      </c>
      <c r="C335" s="35" t="str">
        <f>IFERROR(VLOOKUP(B335,[7]DSML!E:J,6,0),"")</f>
        <v/>
      </c>
      <c r="D335" s="35" t="str">
        <f>IFERROR(VLOOKUP(B335,[7]DSML!E:G,3,0),"")</f>
        <v/>
      </c>
      <c r="E335" s="85" t="s">
        <v>1254</v>
      </c>
      <c r="F335" s="85" t="s">
        <v>1391</v>
      </c>
      <c r="G335" s="317">
        <v>1988</v>
      </c>
      <c r="H335" s="318">
        <v>5</v>
      </c>
      <c r="I335" s="318">
        <v>6</v>
      </c>
      <c r="J335" s="85" t="s">
        <v>17</v>
      </c>
      <c r="K335" s="269">
        <v>50000000</v>
      </c>
      <c r="L335" s="93" t="s">
        <v>21</v>
      </c>
      <c r="M335" s="216"/>
      <c r="N335" s="216"/>
      <c r="O335" s="216"/>
      <c r="P335" s="251"/>
      <c r="Q335" s="100"/>
      <c r="R335" s="34"/>
      <c r="S335" s="34"/>
      <c r="T335" s="136"/>
    </row>
    <row r="336" spans="1:20" ht="15" customHeight="1">
      <c r="A336" s="35">
        <v>360</v>
      </c>
      <c r="B336" s="317">
        <v>9600</v>
      </c>
      <c r="C336" s="35" t="str">
        <f>IFERROR(VLOOKUP(B336,[7]DSML!E:J,6,0),"")</f>
        <v/>
      </c>
      <c r="D336" s="35" t="str">
        <f>IFERROR(VLOOKUP(B336,[7]DSML!E:G,3,0),"")</f>
        <v/>
      </c>
      <c r="E336" s="85" t="s">
        <v>1254</v>
      </c>
      <c r="F336" s="319" t="s">
        <v>1109</v>
      </c>
      <c r="G336" s="317">
        <v>1998</v>
      </c>
      <c r="H336" s="318">
        <v>5</v>
      </c>
      <c r="I336" s="318">
        <v>6</v>
      </c>
      <c r="J336" s="85" t="s">
        <v>20</v>
      </c>
      <c r="K336" s="269">
        <v>40000000</v>
      </c>
      <c r="L336" s="93" t="s">
        <v>21</v>
      </c>
      <c r="M336" s="216" t="s">
        <v>1457</v>
      </c>
      <c r="N336" s="216"/>
      <c r="O336" s="216"/>
      <c r="P336" s="251"/>
      <c r="Q336" s="100"/>
      <c r="R336" s="34"/>
      <c r="S336" s="34"/>
      <c r="T336" s="136"/>
    </row>
    <row r="337" spans="1:20" ht="15" customHeight="1">
      <c r="A337" s="35">
        <v>361</v>
      </c>
      <c r="B337" s="317">
        <v>9337</v>
      </c>
      <c r="C337" s="35" t="str">
        <f>IFERROR(VLOOKUP(B337,[7]DSML!E:J,6,0),"")</f>
        <v/>
      </c>
      <c r="D337" s="35" t="str">
        <f>IFERROR(VLOOKUP(B337,[7]DSML!E:G,3,0),"")</f>
        <v/>
      </c>
      <c r="E337" s="85" t="s">
        <v>1254</v>
      </c>
      <c r="F337" s="319" t="s">
        <v>1447</v>
      </c>
      <c r="G337" s="317">
        <v>1995</v>
      </c>
      <c r="H337" s="318">
        <v>6</v>
      </c>
      <c r="I337" s="318">
        <v>6</v>
      </c>
      <c r="J337" s="85" t="s">
        <v>16</v>
      </c>
      <c r="K337" s="269">
        <v>20000000</v>
      </c>
      <c r="L337" s="93" t="s">
        <v>21</v>
      </c>
      <c r="M337" s="216" t="s">
        <v>1459</v>
      </c>
      <c r="N337" s="216"/>
      <c r="O337" s="216"/>
      <c r="P337" s="251"/>
      <c r="Q337" s="100"/>
      <c r="R337" s="34"/>
      <c r="S337" s="34"/>
      <c r="T337" s="136"/>
    </row>
    <row r="338" spans="1:20" ht="15" customHeight="1">
      <c r="A338" s="35">
        <v>362</v>
      </c>
      <c r="B338" s="317">
        <v>9343</v>
      </c>
      <c r="C338" s="35" t="str">
        <f>IFERROR(VLOOKUP(B338,[7]DSML!E:J,6,0),"")</f>
        <v/>
      </c>
      <c r="D338" s="35" t="str">
        <f>IFERROR(VLOOKUP(B338,[7]DSML!E:G,3,0),"")</f>
        <v/>
      </c>
      <c r="E338" s="85" t="s">
        <v>1254</v>
      </c>
      <c r="F338" s="85" t="s">
        <v>1447</v>
      </c>
      <c r="G338" s="317">
        <v>1969</v>
      </c>
      <c r="H338" s="318">
        <v>6</v>
      </c>
      <c r="I338" s="318">
        <v>6</v>
      </c>
      <c r="J338" s="85" t="s">
        <v>20</v>
      </c>
      <c r="K338" s="269">
        <v>20000000</v>
      </c>
      <c r="L338" s="93" t="s">
        <v>21</v>
      </c>
      <c r="M338" s="216" t="s">
        <v>1461</v>
      </c>
      <c r="N338" s="216"/>
      <c r="O338" s="216"/>
      <c r="P338" s="251"/>
      <c r="Q338" s="100"/>
      <c r="R338" s="34"/>
      <c r="S338" s="34"/>
      <c r="T338" s="136"/>
    </row>
    <row r="339" spans="1:20" ht="15" customHeight="1">
      <c r="A339" s="35">
        <v>363</v>
      </c>
      <c r="B339" s="317">
        <v>9385</v>
      </c>
      <c r="C339" s="35" t="str">
        <f>IFERROR(VLOOKUP(B339,[7]DSML!E:J,6,0),"")</f>
        <v/>
      </c>
      <c r="D339" s="35" t="str">
        <f>IFERROR(VLOOKUP(B339,[7]DSML!E:G,3,0),"")</f>
        <v/>
      </c>
      <c r="E339" s="85" t="s">
        <v>1254</v>
      </c>
      <c r="F339" s="85" t="s">
        <v>1444</v>
      </c>
      <c r="G339" s="317">
        <v>1976</v>
      </c>
      <c r="H339" s="318">
        <v>6</v>
      </c>
      <c r="I339" s="318">
        <v>6</v>
      </c>
      <c r="J339" s="85" t="s">
        <v>17</v>
      </c>
      <c r="K339" s="269">
        <v>15000000</v>
      </c>
      <c r="L339" s="93" t="s">
        <v>21</v>
      </c>
      <c r="M339" s="216" t="s">
        <v>1464</v>
      </c>
      <c r="N339" s="216"/>
      <c r="O339" s="216"/>
      <c r="P339" s="251"/>
      <c r="Q339" s="100"/>
      <c r="R339" s="34"/>
      <c r="S339" s="34"/>
      <c r="T339" s="136"/>
    </row>
    <row r="340" spans="1:20" ht="15" customHeight="1">
      <c r="A340" s="35">
        <v>364</v>
      </c>
      <c r="B340" s="317">
        <v>9332</v>
      </c>
      <c r="C340" s="35" t="str">
        <f>IFERROR(VLOOKUP(B340,[7]DSML!E:J,6,0),"")</f>
        <v/>
      </c>
      <c r="D340" s="35" t="str">
        <f>IFERROR(VLOOKUP(B340,[7]DSML!E:G,3,0),"")</f>
        <v/>
      </c>
      <c r="E340" s="85" t="s">
        <v>1254</v>
      </c>
      <c r="F340" s="85" t="s">
        <v>1391</v>
      </c>
      <c r="G340" s="317">
        <v>1995</v>
      </c>
      <c r="H340" s="318">
        <v>6</v>
      </c>
      <c r="I340" s="318">
        <v>6</v>
      </c>
      <c r="J340" s="85" t="s">
        <v>17</v>
      </c>
      <c r="K340" s="269">
        <v>10000000</v>
      </c>
      <c r="L340" s="93" t="s">
        <v>734</v>
      </c>
      <c r="M340" s="216"/>
      <c r="N340" s="216"/>
      <c r="O340" s="216"/>
      <c r="P340" s="251"/>
      <c r="Q340" s="100"/>
      <c r="R340" s="100"/>
      <c r="S340" s="100"/>
      <c r="T340" s="101"/>
    </row>
    <row r="341" spans="1:20" ht="15" customHeight="1">
      <c r="A341" s="35">
        <v>365</v>
      </c>
      <c r="B341" s="317">
        <v>9600</v>
      </c>
      <c r="C341" s="35" t="str">
        <f>IFERROR(VLOOKUP(B341,[7]DSML!E:J,6,0),"")</f>
        <v/>
      </c>
      <c r="D341" s="35" t="str">
        <f>IFERROR(VLOOKUP(B341,[7]DSML!E:G,3,0),"")</f>
        <v/>
      </c>
      <c r="E341" s="85" t="s">
        <v>1254</v>
      </c>
      <c r="F341" s="85" t="s">
        <v>1109</v>
      </c>
      <c r="G341" s="317">
        <v>1983</v>
      </c>
      <c r="H341" s="318">
        <v>6</v>
      </c>
      <c r="I341" s="318">
        <v>6</v>
      </c>
      <c r="J341" s="85" t="s">
        <v>20</v>
      </c>
      <c r="K341" s="269">
        <v>20000000</v>
      </c>
      <c r="L341" s="93" t="s">
        <v>21</v>
      </c>
      <c r="M341" s="216" t="s">
        <v>1466</v>
      </c>
      <c r="N341" s="216"/>
      <c r="O341" s="216"/>
      <c r="P341" s="251"/>
      <c r="Q341" s="100"/>
      <c r="R341" s="100"/>
      <c r="S341" s="100"/>
      <c r="T341" s="101"/>
    </row>
    <row r="342" spans="1:20" ht="15" customHeight="1">
      <c r="A342" s="35">
        <v>366</v>
      </c>
      <c r="B342" s="317">
        <v>9600</v>
      </c>
      <c r="C342" s="35" t="str">
        <f>IFERROR(VLOOKUP(B342,[7]DSML!E:J,6,0),"")</f>
        <v/>
      </c>
      <c r="D342" s="35" t="str">
        <f>IFERROR(VLOOKUP(B342,[7]DSML!E:G,3,0),"")</f>
        <v/>
      </c>
      <c r="E342" s="85" t="s">
        <v>1254</v>
      </c>
      <c r="F342" s="85" t="s">
        <v>1109</v>
      </c>
      <c r="G342" s="317">
        <v>1979</v>
      </c>
      <c r="H342" s="318">
        <v>6</v>
      </c>
      <c r="I342" s="318">
        <v>6</v>
      </c>
      <c r="J342" s="85" t="s">
        <v>20</v>
      </c>
      <c r="K342" s="269">
        <v>50000000</v>
      </c>
      <c r="L342" s="93" t="s">
        <v>21</v>
      </c>
      <c r="M342" s="216" t="s">
        <v>1468</v>
      </c>
      <c r="N342" s="216"/>
      <c r="O342" s="216"/>
      <c r="P342" s="251"/>
      <c r="Q342" s="100"/>
      <c r="R342" s="100"/>
      <c r="S342" s="100"/>
      <c r="T342" s="101"/>
    </row>
    <row r="343" spans="1:20" ht="15" customHeight="1">
      <c r="A343" s="35">
        <v>367</v>
      </c>
      <c r="B343" s="317">
        <v>9600</v>
      </c>
      <c r="C343" s="35" t="str">
        <f>IFERROR(VLOOKUP(B343,[7]DSML!E:J,6,0),"")</f>
        <v/>
      </c>
      <c r="D343" s="35" t="str">
        <f>IFERROR(VLOOKUP(B343,[7]DSML!E:G,3,0),"")</f>
        <v/>
      </c>
      <c r="E343" s="85" t="s">
        <v>1254</v>
      </c>
      <c r="F343" s="85" t="s">
        <v>1109</v>
      </c>
      <c r="G343" s="317">
        <v>1997</v>
      </c>
      <c r="H343" s="318">
        <v>6</v>
      </c>
      <c r="I343" s="318">
        <v>6</v>
      </c>
      <c r="J343" s="85" t="s">
        <v>20</v>
      </c>
      <c r="K343" s="269">
        <v>12000000</v>
      </c>
      <c r="L343" s="93" t="s">
        <v>21</v>
      </c>
      <c r="M343" s="216" t="s">
        <v>1468</v>
      </c>
      <c r="N343" s="216"/>
      <c r="O343" s="216"/>
      <c r="P343" s="251"/>
      <c r="Q343" s="100"/>
      <c r="R343" s="100"/>
      <c r="S343" s="100"/>
      <c r="T343" s="101"/>
    </row>
    <row r="344" spans="1:20" ht="15" customHeight="1">
      <c r="A344" s="35">
        <v>368</v>
      </c>
      <c r="B344" s="317">
        <v>9600</v>
      </c>
      <c r="C344" s="35" t="str">
        <f>IFERROR(VLOOKUP(B344,[7]DSML!E:J,6,0),"")</f>
        <v/>
      </c>
      <c r="D344" s="35" t="str">
        <f>IFERROR(VLOOKUP(B344,[7]DSML!E:G,3,0),"")</f>
        <v/>
      </c>
      <c r="E344" s="85" t="s">
        <v>1254</v>
      </c>
      <c r="F344" s="85" t="s">
        <v>1109</v>
      </c>
      <c r="G344" s="317">
        <v>1995</v>
      </c>
      <c r="H344" s="318">
        <v>6</v>
      </c>
      <c r="I344" s="318">
        <v>6</v>
      </c>
      <c r="J344" s="85" t="s">
        <v>20</v>
      </c>
      <c r="K344" s="269">
        <v>15000000</v>
      </c>
      <c r="L344" s="93" t="s">
        <v>21</v>
      </c>
      <c r="M344" s="216" t="s">
        <v>1468</v>
      </c>
      <c r="N344" s="216"/>
      <c r="O344" s="216"/>
      <c r="P344" s="251"/>
      <c r="Q344" s="100"/>
      <c r="R344" s="100"/>
      <c r="S344" s="100"/>
      <c r="T344" s="101"/>
    </row>
    <row r="345" spans="1:20" ht="15" customHeight="1">
      <c r="A345" s="35">
        <v>369</v>
      </c>
      <c r="B345" s="317">
        <v>9385</v>
      </c>
      <c r="C345" s="35" t="str">
        <f>IFERROR(VLOOKUP(B345,[7]DSML!E:J,6,0),"")</f>
        <v/>
      </c>
      <c r="D345" s="35" t="str">
        <f>IFERROR(VLOOKUP(B345,[7]DSML!E:G,3,0),"")</f>
        <v/>
      </c>
      <c r="E345" s="85" t="s">
        <v>1254</v>
      </c>
      <c r="F345" s="319" t="s">
        <v>1444</v>
      </c>
      <c r="G345" s="317">
        <v>1980</v>
      </c>
      <c r="H345" s="318">
        <v>7</v>
      </c>
      <c r="I345" s="318">
        <v>6</v>
      </c>
      <c r="J345" s="85" t="s">
        <v>20</v>
      </c>
      <c r="K345" s="269">
        <v>14000000</v>
      </c>
      <c r="L345" s="93" t="s">
        <v>21</v>
      </c>
      <c r="M345" s="216" t="s">
        <v>1538</v>
      </c>
      <c r="N345" s="216"/>
      <c r="O345" s="216"/>
      <c r="P345" s="251"/>
      <c r="Q345" s="100"/>
      <c r="R345" s="100"/>
      <c r="S345" s="100"/>
      <c r="T345" s="101"/>
    </row>
    <row r="346" spans="1:20" ht="15" customHeight="1">
      <c r="A346" s="35">
        <v>370</v>
      </c>
      <c r="B346" s="317">
        <v>9385</v>
      </c>
      <c r="C346" s="35" t="str">
        <f>IFERROR(VLOOKUP(B346,[7]DSML!E:J,6,0),"")</f>
        <v/>
      </c>
      <c r="D346" s="35" t="str">
        <f>IFERROR(VLOOKUP(B346,[7]DSML!E:G,3,0),"")</f>
        <v/>
      </c>
      <c r="E346" s="85" t="s">
        <v>1254</v>
      </c>
      <c r="F346" s="85" t="s">
        <v>1444</v>
      </c>
      <c r="G346" s="317">
        <v>1982</v>
      </c>
      <c r="H346" s="318">
        <v>7</v>
      </c>
      <c r="I346" s="318">
        <v>6</v>
      </c>
      <c r="J346" s="85" t="s">
        <v>20</v>
      </c>
      <c r="K346" s="269">
        <v>15000000</v>
      </c>
      <c r="L346" s="93" t="s">
        <v>21</v>
      </c>
      <c r="M346" s="216" t="s">
        <v>1538</v>
      </c>
      <c r="N346" s="216"/>
      <c r="O346" s="216"/>
      <c r="P346" s="251"/>
      <c r="Q346" s="246"/>
      <c r="R346" s="100"/>
      <c r="S346" s="100"/>
      <c r="T346" s="101"/>
    </row>
    <row r="347" spans="1:20" ht="15" customHeight="1">
      <c r="A347" s="35">
        <v>371</v>
      </c>
      <c r="B347" s="317">
        <v>9337</v>
      </c>
      <c r="C347" s="35" t="str">
        <f>IFERROR(VLOOKUP(B347,[7]DSML!E:J,6,0),"")</f>
        <v/>
      </c>
      <c r="D347" s="35" t="str">
        <f>IFERROR(VLOOKUP(B347,[7]DSML!E:G,3,0),"")</f>
        <v/>
      </c>
      <c r="E347" s="85" t="s">
        <v>1254</v>
      </c>
      <c r="F347" s="319" t="s">
        <v>1447</v>
      </c>
      <c r="G347" s="317">
        <v>1981</v>
      </c>
      <c r="H347" s="318">
        <v>7</v>
      </c>
      <c r="I347" s="318">
        <v>6</v>
      </c>
      <c r="J347" s="85" t="s">
        <v>20</v>
      </c>
      <c r="K347" s="269">
        <v>30000000</v>
      </c>
      <c r="L347" s="93" t="s">
        <v>21</v>
      </c>
      <c r="M347" s="216" t="s">
        <v>1538</v>
      </c>
      <c r="N347" s="216"/>
      <c r="O347" s="216"/>
      <c r="P347" s="251"/>
      <c r="Q347" s="34"/>
      <c r="R347" s="100"/>
      <c r="S347" s="100"/>
      <c r="T347" s="101"/>
    </row>
    <row r="348" spans="1:20" ht="15" customHeight="1">
      <c r="A348" s="35">
        <v>372</v>
      </c>
      <c r="B348" s="317">
        <v>9332</v>
      </c>
      <c r="C348" s="35" t="str">
        <f>IFERROR(VLOOKUP(B348,[7]DSML!E:J,6,0),"")</f>
        <v/>
      </c>
      <c r="D348" s="35" t="str">
        <f>IFERROR(VLOOKUP(B348,[7]DSML!E:G,3,0),"")</f>
        <v/>
      </c>
      <c r="E348" s="85" t="s">
        <v>1254</v>
      </c>
      <c r="F348" s="319" t="s">
        <v>1391</v>
      </c>
      <c r="G348" s="317">
        <v>1989</v>
      </c>
      <c r="H348" s="318">
        <v>7</v>
      </c>
      <c r="I348" s="318">
        <v>6</v>
      </c>
      <c r="J348" s="85" t="s">
        <v>17</v>
      </c>
      <c r="K348" s="269">
        <v>25000000</v>
      </c>
      <c r="L348" s="93" t="s">
        <v>21</v>
      </c>
      <c r="M348" s="216"/>
      <c r="N348" s="216"/>
      <c r="O348" s="216"/>
      <c r="P348" s="251"/>
      <c r="Q348" s="34"/>
      <c r="R348" s="100"/>
      <c r="S348" s="100"/>
      <c r="T348" s="101"/>
    </row>
    <row r="349" spans="1:20" ht="15" customHeight="1">
      <c r="A349" s="35">
        <v>373</v>
      </c>
      <c r="B349" s="317">
        <v>9332</v>
      </c>
      <c r="C349" s="35" t="str">
        <f>IFERROR(VLOOKUP(B349,[7]DSML!E:J,6,0),"")</f>
        <v/>
      </c>
      <c r="D349" s="35" t="str">
        <f>IFERROR(VLOOKUP(B349,[7]DSML!E:G,3,0),"")</f>
        <v/>
      </c>
      <c r="E349" s="85" t="s">
        <v>1254</v>
      </c>
      <c r="F349" s="85" t="s">
        <v>1391</v>
      </c>
      <c r="G349" s="317">
        <v>1982</v>
      </c>
      <c r="H349" s="318">
        <v>7</v>
      </c>
      <c r="I349" s="318">
        <v>6</v>
      </c>
      <c r="J349" s="85" t="s">
        <v>17</v>
      </c>
      <c r="K349" s="269">
        <v>50000000</v>
      </c>
      <c r="L349" s="93" t="s">
        <v>734</v>
      </c>
      <c r="M349" s="216"/>
      <c r="N349" s="216"/>
      <c r="O349" s="216"/>
      <c r="P349" s="251"/>
      <c r="Q349" s="246"/>
      <c r="R349" s="100"/>
      <c r="S349" s="100"/>
      <c r="T349" s="246"/>
    </row>
    <row r="350" spans="1:20" ht="15" customHeight="1">
      <c r="A350" s="35">
        <v>374</v>
      </c>
      <c r="B350" s="317">
        <v>9332</v>
      </c>
      <c r="C350" s="35" t="str">
        <f>IFERROR(VLOOKUP(B350,[7]DSML!E:J,6,0),"")</f>
        <v/>
      </c>
      <c r="D350" s="35" t="str">
        <f>IFERROR(VLOOKUP(B350,[7]DSML!E:G,3,0),"")</f>
        <v/>
      </c>
      <c r="E350" s="85" t="s">
        <v>1254</v>
      </c>
      <c r="F350" s="85" t="s">
        <v>1391</v>
      </c>
      <c r="G350" s="317">
        <v>1985</v>
      </c>
      <c r="H350" s="318">
        <v>7</v>
      </c>
      <c r="I350" s="318">
        <v>6</v>
      </c>
      <c r="J350" s="85" t="s">
        <v>17</v>
      </c>
      <c r="K350" s="269">
        <v>50000000</v>
      </c>
      <c r="L350" s="93" t="s">
        <v>734</v>
      </c>
      <c r="M350" s="216"/>
      <c r="N350" s="216"/>
      <c r="O350" s="216"/>
      <c r="P350" s="251"/>
      <c r="Q350" s="34"/>
      <c r="R350" s="100"/>
      <c r="S350" s="100"/>
      <c r="T350" s="101"/>
    </row>
    <row r="351" spans="1:20" ht="15" customHeight="1">
      <c r="A351" s="35">
        <v>375</v>
      </c>
      <c r="B351" s="317">
        <v>9600</v>
      </c>
      <c r="C351" s="35" t="str">
        <f>IFERROR(VLOOKUP(B351,[7]DSML!E:J,6,0),"")</f>
        <v/>
      </c>
      <c r="D351" s="35" t="str">
        <f>IFERROR(VLOOKUP(B351,[7]DSML!E:G,3,0),"")</f>
        <v/>
      </c>
      <c r="E351" s="85" t="s">
        <v>1254</v>
      </c>
      <c r="F351" s="85" t="s">
        <v>1109</v>
      </c>
      <c r="G351" s="317">
        <v>1991</v>
      </c>
      <c r="H351" s="318">
        <v>7</v>
      </c>
      <c r="I351" s="318">
        <v>6</v>
      </c>
      <c r="J351" s="85" t="s">
        <v>19</v>
      </c>
      <c r="K351" s="269">
        <v>12000000</v>
      </c>
      <c r="L351" s="93" t="s">
        <v>734</v>
      </c>
      <c r="M351" s="216"/>
      <c r="N351" s="216"/>
      <c r="O351" s="216"/>
      <c r="P351" s="251"/>
      <c r="Q351" s="100"/>
      <c r="R351" s="100"/>
      <c r="S351" s="100"/>
      <c r="T351" s="101"/>
    </row>
    <row r="352" spans="1:20" ht="15" customHeight="1">
      <c r="A352" s="35">
        <v>376</v>
      </c>
      <c r="B352" s="317">
        <v>9600</v>
      </c>
      <c r="C352" s="35" t="str">
        <f>IFERROR(VLOOKUP(B352,[7]DSML!E:J,6,0),"")</f>
        <v/>
      </c>
      <c r="D352" s="35" t="str">
        <f>IFERROR(VLOOKUP(B352,[7]DSML!E:G,3,0),"")</f>
        <v/>
      </c>
      <c r="E352" s="85" t="s">
        <v>1254</v>
      </c>
      <c r="F352" s="85" t="s">
        <v>1109</v>
      </c>
      <c r="G352" s="317">
        <v>1981</v>
      </c>
      <c r="H352" s="318">
        <v>7</v>
      </c>
      <c r="I352" s="318">
        <v>6</v>
      </c>
      <c r="J352" s="85" t="s">
        <v>19</v>
      </c>
      <c r="K352" s="269">
        <v>20000000</v>
      </c>
      <c r="L352" s="93" t="s">
        <v>21</v>
      </c>
      <c r="M352" s="216"/>
      <c r="N352" s="216"/>
      <c r="O352" s="216"/>
      <c r="P352" s="251"/>
      <c r="Q352" s="246"/>
      <c r="R352" s="246"/>
      <c r="S352" s="246"/>
      <c r="T352" s="101"/>
    </row>
    <row r="353" spans="1:20" ht="15" customHeight="1">
      <c r="A353" s="35">
        <v>377</v>
      </c>
      <c r="B353" s="317">
        <v>9600</v>
      </c>
      <c r="C353" s="35" t="str">
        <f>IFERROR(VLOOKUP(B353,[7]DSML!E:J,6,0),"")</f>
        <v/>
      </c>
      <c r="D353" s="35" t="str">
        <f>IFERROR(VLOOKUP(B353,[7]DSML!E:G,3,0),"")</f>
        <v/>
      </c>
      <c r="E353" s="85" t="s">
        <v>1254</v>
      </c>
      <c r="F353" s="85" t="s">
        <v>1109</v>
      </c>
      <c r="G353" s="317">
        <v>1997</v>
      </c>
      <c r="H353" s="318">
        <v>7</v>
      </c>
      <c r="I353" s="318">
        <v>6</v>
      </c>
      <c r="J353" s="85" t="s">
        <v>19</v>
      </c>
      <c r="K353" s="269">
        <v>20000000</v>
      </c>
      <c r="L353" s="93" t="s">
        <v>21</v>
      </c>
      <c r="M353" s="216"/>
      <c r="N353" s="216"/>
      <c r="O353" s="216"/>
      <c r="P353" s="251"/>
      <c r="Q353" s="100"/>
      <c r="R353" s="100"/>
      <c r="S353" s="100"/>
      <c r="T353" s="101"/>
    </row>
    <row r="354" spans="1:20" ht="15" customHeight="1">
      <c r="A354" s="35">
        <v>378</v>
      </c>
      <c r="B354" s="317">
        <v>9600</v>
      </c>
      <c r="C354" s="35" t="str">
        <f>IFERROR(VLOOKUP(B354,[7]DSML!E:J,6,0),"")</f>
        <v/>
      </c>
      <c r="D354" s="35" t="str">
        <f>IFERROR(VLOOKUP(B354,[7]DSML!E:G,3,0),"")</f>
        <v/>
      </c>
      <c r="E354" s="85" t="s">
        <v>1254</v>
      </c>
      <c r="F354" s="85" t="s">
        <v>1109</v>
      </c>
      <c r="G354" s="317">
        <v>1985</v>
      </c>
      <c r="H354" s="318">
        <v>8</v>
      </c>
      <c r="I354" s="318">
        <v>6</v>
      </c>
      <c r="J354" s="85" t="s">
        <v>20</v>
      </c>
      <c r="K354" s="269"/>
      <c r="L354" s="93" t="s">
        <v>21</v>
      </c>
      <c r="M354" s="216"/>
      <c r="N354" s="216"/>
      <c r="O354" s="216"/>
      <c r="P354" s="251"/>
      <c r="Q354" s="100"/>
      <c r="R354" s="100"/>
      <c r="S354" s="100"/>
      <c r="T354" s="101"/>
    </row>
    <row r="355" spans="1:20" ht="15" customHeight="1">
      <c r="A355" s="35">
        <v>379</v>
      </c>
      <c r="B355" s="317">
        <v>9600</v>
      </c>
      <c r="C355" s="35" t="str">
        <f>IFERROR(VLOOKUP(B355,[7]DSML!E:J,6,0),"")</f>
        <v/>
      </c>
      <c r="D355" s="35" t="str">
        <f>IFERROR(VLOOKUP(B355,[7]DSML!E:G,3,0),"")</f>
        <v/>
      </c>
      <c r="E355" s="85" t="s">
        <v>1254</v>
      </c>
      <c r="F355" s="85" t="s">
        <v>1109</v>
      </c>
      <c r="G355" s="317">
        <v>1992</v>
      </c>
      <c r="H355" s="318">
        <v>8</v>
      </c>
      <c r="I355" s="318">
        <v>6</v>
      </c>
      <c r="J355" s="85" t="s">
        <v>20</v>
      </c>
      <c r="K355" s="269"/>
      <c r="L355" s="93" t="s">
        <v>21</v>
      </c>
      <c r="M355" s="216"/>
      <c r="N355" s="216"/>
      <c r="O355" s="216"/>
      <c r="P355" s="251"/>
      <c r="Q355" s="100"/>
      <c r="R355" s="100"/>
      <c r="S355" s="100"/>
      <c r="T355" s="101"/>
    </row>
    <row r="356" spans="1:20" ht="15" customHeight="1">
      <c r="A356" s="35">
        <v>380</v>
      </c>
      <c r="B356" s="317">
        <v>9600</v>
      </c>
      <c r="C356" s="35" t="str">
        <f>IFERROR(VLOOKUP(B356,[7]DSML!E:J,6,0),"")</f>
        <v/>
      </c>
      <c r="D356" s="35" t="str">
        <f>IFERROR(VLOOKUP(B356,[7]DSML!E:G,3,0),"")</f>
        <v/>
      </c>
      <c r="E356" s="85" t="s">
        <v>1254</v>
      </c>
      <c r="F356" s="85" t="s">
        <v>1109</v>
      </c>
      <c r="G356" s="317">
        <v>1993</v>
      </c>
      <c r="H356" s="318">
        <v>8</v>
      </c>
      <c r="I356" s="318">
        <v>6</v>
      </c>
      <c r="J356" s="85" t="s">
        <v>20</v>
      </c>
      <c r="K356" s="269"/>
      <c r="L356" s="93" t="s">
        <v>21</v>
      </c>
      <c r="M356" s="216"/>
      <c r="N356" s="216"/>
      <c r="O356" s="216"/>
      <c r="P356" s="251"/>
      <c r="Q356" s="100"/>
      <c r="R356" s="100"/>
      <c r="S356" s="100"/>
      <c r="T356" s="101"/>
    </row>
    <row r="357" spans="1:20" ht="15" customHeight="1">
      <c r="A357" s="35">
        <v>381</v>
      </c>
      <c r="B357" s="317">
        <v>9600</v>
      </c>
      <c r="C357" s="35" t="str">
        <f>IFERROR(VLOOKUP(B357,[7]DSML!E:J,6,0),"")</f>
        <v/>
      </c>
      <c r="D357" s="35" t="str">
        <f>IFERROR(VLOOKUP(B357,[7]DSML!E:G,3,0),"")</f>
        <v/>
      </c>
      <c r="E357" s="85" t="s">
        <v>1254</v>
      </c>
      <c r="F357" s="85" t="s">
        <v>1109</v>
      </c>
      <c r="G357" s="317">
        <v>1989</v>
      </c>
      <c r="H357" s="318">
        <v>8</v>
      </c>
      <c r="I357" s="318">
        <v>6</v>
      </c>
      <c r="J357" s="85" t="s">
        <v>20</v>
      </c>
      <c r="K357" s="269"/>
      <c r="L357" s="93" t="s">
        <v>21</v>
      </c>
      <c r="M357" s="216"/>
      <c r="N357" s="216"/>
      <c r="O357" s="216"/>
      <c r="P357" s="251"/>
      <c r="Q357" s="100"/>
      <c r="R357" s="100"/>
      <c r="S357" s="100"/>
      <c r="T357" s="101"/>
    </row>
    <row r="358" spans="1:20" ht="15" customHeight="1">
      <c r="A358" s="35">
        <v>382</v>
      </c>
      <c r="B358" s="317">
        <v>9600</v>
      </c>
      <c r="C358" s="35" t="str">
        <f>IFERROR(VLOOKUP(B358,[7]DSML!E:J,6,0),"")</f>
        <v/>
      </c>
      <c r="D358" s="35" t="str">
        <f>IFERROR(VLOOKUP(B358,[7]DSML!E:G,3,0),"")</f>
        <v/>
      </c>
      <c r="E358" s="85" t="s">
        <v>1254</v>
      </c>
      <c r="F358" s="85" t="s">
        <v>1109</v>
      </c>
      <c r="G358" s="317">
        <v>1996</v>
      </c>
      <c r="H358" s="318">
        <v>8</v>
      </c>
      <c r="I358" s="318">
        <v>6</v>
      </c>
      <c r="J358" s="85" t="s">
        <v>20</v>
      </c>
      <c r="K358" s="269"/>
      <c r="L358" s="93" t="s">
        <v>21</v>
      </c>
      <c r="M358" s="216"/>
      <c r="N358" s="216"/>
      <c r="O358" s="216"/>
      <c r="P358" s="251"/>
      <c r="Q358" s="100"/>
      <c r="R358" s="100"/>
      <c r="S358" s="100"/>
      <c r="T358" s="101"/>
    </row>
    <row r="359" spans="1:20" ht="15" customHeight="1">
      <c r="A359" s="35">
        <v>383</v>
      </c>
      <c r="B359" s="317">
        <v>9332</v>
      </c>
      <c r="C359" s="35" t="str">
        <f>IFERROR(VLOOKUP(B359,[7]DSML!E:J,6,0),"")</f>
        <v/>
      </c>
      <c r="D359" s="35" t="str">
        <f>IFERROR(VLOOKUP(B359,[7]DSML!E:G,3,0),"")</f>
        <v/>
      </c>
      <c r="E359" s="85" t="s">
        <v>1254</v>
      </c>
      <c r="F359" s="85" t="s">
        <v>1391</v>
      </c>
      <c r="G359" s="317">
        <v>1985</v>
      </c>
      <c r="H359" s="318">
        <v>8</v>
      </c>
      <c r="I359" s="318">
        <v>6</v>
      </c>
      <c r="J359" s="85" t="s">
        <v>17</v>
      </c>
      <c r="K359" s="269">
        <v>10000000</v>
      </c>
      <c r="L359" s="93" t="s">
        <v>734</v>
      </c>
      <c r="M359" s="216"/>
      <c r="N359" s="216"/>
      <c r="O359" s="216"/>
      <c r="P359" s="251"/>
      <c r="Q359" s="165"/>
      <c r="R359" s="165"/>
      <c r="S359" s="165"/>
      <c r="T359" s="166"/>
    </row>
    <row r="360" spans="1:20" ht="15" customHeight="1">
      <c r="A360" s="35">
        <v>384</v>
      </c>
      <c r="B360" s="317">
        <v>9332</v>
      </c>
      <c r="C360" s="35" t="str">
        <f>IFERROR(VLOOKUP(B360,[7]DSML!E:J,6,0),"")</f>
        <v/>
      </c>
      <c r="D360" s="35" t="str">
        <f>IFERROR(VLOOKUP(B360,[7]DSML!E:G,3,0),"")</f>
        <v/>
      </c>
      <c r="E360" s="85" t="s">
        <v>1254</v>
      </c>
      <c r="F360" s="85" t="s">
        <v>1391</v>
      </c>
      <c r="G360" s="317">
        <v>1989</v>
      </c>
      <c r="H360" s="318">
        <v>8</v>
      </c>
      <c r="I360" s="318">
        <v>6</v>
      </c>
      <c r="J360" s="85" t="s">
        <v>17</v>
      </c>
      <c r="K360" s="269">
        <v>15000000</v>
      </c>
      <c r="L360" s="93" t="s">
        <v>21</v>
      </c>
      <c r="M360" s="216"/>
      <c r="N360" s="216"/>
      <c r="O360" s="216"/>
      <c r="P360" s="251"/>
      <c r="Q360" s="165"/>
      <c r="R360" s="165"/>
      <c r="S360" s="165"/>
      <c r="T360" s="166"/>
    </row>
    <row r="361" spans="1:20" ht="15" customHeight="1">
      <c r="A361" s="35">
        <v>385</v>
      </c>
      <c r="B361" s="317">
        <v>9337</v>
      </c>
      <c r="C361" s="35" t="str">
        <f>IFERROR(VLOOKUP(B361,[7]DSML!E:J,6,0),"")</f>
        <v/>
      </c>
      <c r="D361" s="35" t="str">
        <f>IFERROR(VLOOKUP(B361,[7]DSML!E:G,3,0),"")</f>
        <v/>
      </c>
      <c r="E361" s="85" t="s">
        <v>1254</v>
      </c>
      <c r="F361" s="85" t="s">
        <v>1447</v>
      </c>
      <c r="G361" s="317">
        <v>1996</v>
      </c>
      <c r="H361" s="318">
        <v>8</v>
      </c>
      <c r="I361" s="318">
        <v>6</v>
      </c>
      <c r="J361" s="85" t="s">
        <v>20</v>
      </c>
      <c r="K361" s="269">
        <v>12000000</v>
      </c>
      <c r="L361" s="93" t="s">
        <v>21</v>
      </c>
      <c r="M361" s="216" t="s">
        <v>1639</v>
      </c>
      <c r="N361" s="216"/>
      <c r="O361" s="216"/>
      <c r="P361" s="251"/>
      <c r="Q361" s="165"/>
      <c r="R361" s="165"/>
      <c r="S361" s="165"/>
      <c r="T361" s="166"/>
    </row>
    <row r="362" spans="1:20" ht="15" customHeight="1">
      <c r="A362" s="35">
        <v>386</v>
      </c>
      <c r="B362" s="317">
        <v>9337</v>
      </c>
      <c r="C362" s="35" t="str">
        <f>IFERROR(VLOOKUP(B362,[7]DSML!E:J,6,0),"")</f>
        <v/>
      </c>
      <c r="D362" s="35" t="str">
        <f>IFERROR(VLOOKUP(B362,[7]DSML!E:G,3,0),"")</f>
        <v/>
      </c>
      <c r="E362" s="85" t="s">
        <v>1254</v>
      </c>
      <c r="F362" s="85" t="s">
        <v>1447</v>
      </c>
      <c r="G362" s="317">
        <v>1986</v>
      </c>
      <c r="H362" s="318">
        <v>8</v>
      </c>
      <c r="I362" s="318">
        <v>6</v>
      </c>
      <c r="J362" s="85"/>
      <c r="K362" s="269">
        <v>10000000</v>
      </c>
      <c r="L362" s="93" t="s">
        <v>734</v>
      </c>
      <c r="M362" s="216" t="s">
        <v>1640</v>
      </c>
      <c r="N362" s="216"/>
      <c r="O362" s="216"/>
      <c r="P362" s="251"/>
      <c r="Q362" s="34"/>
      <c r="R362" s="34"/>
      <c r="S362" s="34"/>
      <c r="T362" s="136"/>
    </row>
    <row r="363" spans="1:20" ht="15" customHeight="1">
      <c r="A363" s="35">
        <v>387</v>
      </c>
      <c r="B363" s="317">
        <v>9600</v>
      </c>
      <c r="C363" s="35" t="str">
        <f>IFERROR(VLOOKUP(B363,[7]DSML!E:J,6,0),"")</f>
        <v/>
      </c>
      <c r="D363" s="35" t="str">
        <f>IFERROR(VLOOKUP(B363,[7]DSML!E:G,3,0),"")</f>
        <v/>
      </c>
      <c r="E363" s="85" t="s">
        <v>1254</v>
      </c>
      <c r="F363" s="85" t="s">
        <v>1109</v>
      </c>
      <c r="G363" s="317">
        <v>1980</v>
      </c>
      <c r="H363" s="318">
        <v>9</v>
      </c>
      <c r="I363" s="318">
        <v>6</v>
      </c>
      <c r="J363" s="85" t="s">
        <v>20</v>
      </c>
      <c r="K363" s="269">
        <v>20000000</v>
      </c>
      <c r="L363" s="93" t="s">
        <v>21</v>
      </c>
      <c r="M363" s="216"/>
      <c r="N363" s="216"/>
      <c r="O363" s="216"/>
      <c r="P363" s="251"/>
      <c r="Q363" s="34"/>
      <c r="R363" s="34"/>
      <c r="S363" s="34"/>
      <c r="T363" s="136"/>
    </row>
    <row r="364" spans="1:20" ht="15" customHeight="1">
      <c r="A364" s="35">
        <v>388</v>
      </c>
      <c r="B364" s="317">
        <v>9600</v>
      </c>
      <c r="C364" s="35" t="str">
        <f>IFERROR(VLOOKUP(B364,[7]DSML!E:J,6,0),"")</f>
        <v/>
      </c>
      <c r="D364" s="35" t="str">
        <f>IFERROR(VLOOKUP(B364,[7]DSML!E:G,3,0),"")</f>
        <v/>
      </c>
      <c r="E364" s="85" t="s">
        <v>1254</v>
      </c>
      <c r="F364" s="85" t="s">
        <v>1109</v>
      </c>
      <c r="G364" s="317">
        <v>1983</v>
      </c>
      <c r="H364" s="318">
        <v>9</v>
      </c>
      <c r="I364" s="318">
        <v>6</v>
      </c>
      <c r="J364" s="85" t="s">
        <v>20</v>
      </c>
      <c r="K364" s="269">
        <v>15000000</v>
      </c>
      <c r="L364" s="93" t="s">
        <v>21</v>
      </c>
      <c r="M364" s="216"/>
      <c r="N364" s="216"/>
      <c r="O364" s="216"/>
      <c r="P364" s="251"/>
      <c r="Q364" s="34"/>
      <c r="R364" s="34"/>
      <c r="S364" s="34"/>
      <c r="T364" s="136"/>
    </row>
    <row r="365" spans="1:20" ht="15" customHeight="1">
      <c r="A365" s="35">
        <v>389</v>
      </c>
      <c r="B365" s="317">
        <v>9343</v>
      </c>
      <c r="C365" s="35" t="str">
        <f>IFERROR(VLOOKUP(B365,[7]DSML!E:J,6,0),"")</f>
        <v/>
      </c>
      <c r="D365" s="35" t="str">
        <f>IFERROR(VLOOKUP(B365,[7]DSML!E:G,3,0),"")</f>
        <v/>
      </c>
      <c r="E365" s="85" t="s">
        <v>1254</v>
      </c>
      <c r="F365" s="85" t="s">
        <v>1447</v>
      </c>
      <c r="G365" s="317">
        <v>1983</v>
      </c>
      <c r="H365" s="318">
        <v>9</v>
      </c>
      <c r="I365" s="318">
        <v>6</v>
      </c>
      <c r="J365" s="85" t="s">
        <v>20</v>
      </c>
      <c r="K365" s="269">
        <v>36000000</v>
      </c>
      <c r="L365" s="93" t="s">
        <v>21</v>
      </c>
      <c r="M365" s="216" t="s">
        <v>1639</v>
      </c>
      <c r="N365" s="216"/>
      <c r="O365" s="216"/>
      <c r="P365" s="251"/>
      <c r="Q365" s="34"/>
      <c r="R365" s="34"/>
      <c r="S365" s="34"/>
      <c r="T365" s="136"/>
    </row>
    <row r="366" spans="1:20" ht="15" customHeight="1">
      <c r="A366" s="35">
        <v>390</v>
      </c>
      <c r="B366" s="317">
        <v>9332</v>
      </c>
      <c r="C366" s="35" t="str">
        <f>IFERROR(VLOOKUP(B366,[7]DSML!E:J,6,0),"")</f>
        <v/>
      </c>
      <c r="D366" s="35" t="str">
        <f>IFERROR(VLOOKUP(B366,[7]DSML!E:G,3,0),"")</f>
        <v/>
      </c>
      <c r="E366" s="85" t="s">
        <v>1254</v>
      </c>
      <c r="F366" s="85"/>
      <c r="G366" s="317"/>
      <c r="H366" s="318"/>
      <c r="I366" s="318">
        <v>6</v>
      </c>
      <c r="J366" s="85"/>
      <c r="K366" s="269">
        <v>15000000</v>
      </c>
      <c r="L366" s="93" t="s">
        <v>735</v>
      </c>
      <c r="M366" s="216"/>
      <c r="N366" s="216"/>
      <c r="O366" s="216"/>
      <c r="P366" s="251"/>
      <c r="Q366" s="34"/>
      <c r="R366" s="34"/>
      <c r="S366" s="34"/>
      <c r="T366" s="136"/>
    </row>
    <row r="367" spans="1:20" ht="15" customHeight="1">
      <c r="A367" s="35">
        <v>391</v>
      </c>
      <c r="B367" s="317">
        <v>9385</v>
      </c>
      <c r="C367" s="35" t="str">
        <f>IFERROR(VLOOKUP(B367,[7]DSML!E:J,6,0),"")</f>
        <v/>
      </c>
      <c r="D367" s="35" t="str">
        <f>IFERROR(VLOOKUP(B367,[7]DSML!E:G,3,0),"")</f>
        <v/>
      </c>
      <c r="E367" s="85" t="s">
        <v>1254</v>
      </c>
      <c r="F367" s="85" t="s">
        <v>1444</v>
      </c>
      <c r="G367" s="317">
        <v>1994</v>
      </c>
      <c r="H367" s="318">
        <v>12</v>
      </c>
      <c r="I367" s="318">
        <v>6</v>
      </c>
      <c r="J367" s="85" t="s">
        <v>20</v>
      </c>
      <c r="K367" s="269">
        <v>15000000</v>
      </c>
      <c r="L367" s="93" t="s">
        <v>21</v>
      </c>
      <c r="M367" s="216" t="s">
        <v>1641</v>
      </c>
      <c r="N367" s="216"/>
      <c r="O367" s="216"/>
      <c r="P367" s="251"/>
      <c r="Q367" s="34"/>
      <c r="R367" s="34"/>
      <c r="S367" s="34"/>
      <c r="T367" s="136"/>
    </row>
    <row r="368" spans="1:20" ht="15" customHeight="1">
      <c r="A368" s="35">
        <v>392</v>
      </c>
      <c r="B368" s="317">
        <v>9379</v>
      </c>
      <c r="C368" s="35" t="str">
        <f>IFERROR(VLOOKUP(B368,[7]DSML!E:J,6,0),"")</f>
        <v/>
      </c>
      <c r="D368" s="35" t="str">
        <f>IFERROR(VLOOKUP(B368,[7]DSML!E:G,3,0),"")</f>
        <v/>
      </c>
      <c r="E368" s="85" t="s">
        <v>1254</v>
      </c>
      <c r="F368" s="319" t="s">
        <v>1637</v>
      </c>
      <c r="G368" s="317">
        <v>1977</v>
      </c>
      <c r="H368" s="318">
        <v>1</v>
      </c>
      <c r="I368" s="318">
        <v>6</v>
      </c>
      <c r="J368" s="85" t="s">
        <v>17</v>
      </c>
      <c r="K368" s="269">
        <v>20000000</v>
      </c>
      <c r="L368" s="93" t="s">
        <v>21</v>
      </c>
      <c r="M368" s="216" t="s">
        <v>1642</v>
      </c>
      <c r="N368" s="216"/>
      <c r="O368" s="216"/>
      <c r="P368" s="251"/>
      <c r="Q368" s="34"/>
      <c r="R368" s="34"/>
      <c r="S368" s="34"/>
      <c r="T368" s="136"/>
    </row>
    <row r="369" spans="1:21" ht="15" customHeight="1">
      <c r="A369" s="35">
        <v>393</v>
      </c>
      <c r="B369" s="317">
        <v>9379</v>
      </c>
      <c r="C369" s="35" t="str">
        <f>IFERROR(VLOOKUP(B369,[7]DSML!E:J,6,0),"")</f>
        <v/>
      </c>
      <c r="D369" s="35" t="str">
        <f>IFERROR(VLOOKUP(B369,[7]DSML!E:G,3,0),"")</f>
        <v/>
      </c>
      <c r="E369" s="85" t="s">
        <v>1254</v>
      </c>
      <c r="F369" s="85" t="s">
        <v>1370</v>
      </c>
      <c r="G369" s="317">
        <v>1977</v>
      </c>
      <c r="H369" s="318">
        <v>1</v>
      </c>
      <c r="I369" s="318">
        <v>6</v>
      </c>
      <c r="J369" s="85" t="s">
        <v>17</v>
      </c>
      <c r="K369" s="269">
        <v>20000000</v>
      </c>
      <c r="L369" s="93" t="s">
        <v>21</v>
      </c>
      <c r="M369" s="216" t="s">
        <v>1643</v>
      </c>
      <c r="N369" s="216"/>
      <c r="O369" s="216"/>
      <c r="P369" s="251"/>
      <c r="Q369" s="34"/>
      <c r="R369" s="34"/>
      <c r="S369" s="34"/>
      <c r="T369" s="136"/>
    </row>
    <row r="370" spans="1:21" ht="15" customHeight="1">
      <c r="A370" s="35">
        <v>394</v>
      </c>
      <c r="B370" s="317">
        <v>9379</v>
      </c>
      <c r="C370" s="35" t="str">
        <f>IFERROR(VLOOKUP(B370,[7]DSML!E:J,6,0),"")</f>
        <v/>
      </c>
      <c r="D370" s="35" t="str">
        <f>IFERROR(VLOOKUP(B370,[7]DSML!E:G,3,0),"")</f>
        <v/>
      </c>
      <c r="E370" s="85" t="s">
        <v>1254</v>
      </c>
      <c r="F370" s="85" t="s">
        <v>1370</v>
      </c>
      <c r="G370" s="317">
        <v>1982</v>
      </c>
      <c r="H370" s="318">
        <v>7</v>
      </c>
      <c r="I370" s="318">
        <v>6</v>
      </c>
      <c r="J370" s="85" t="s">
        <v>17</v>
      </c>
      <c r="K370" s="269">
        <v>20000000</v>
      </c>
      <c r="L370" s="93" t="s">
        <v>21</v>
      </c>
      <c r="M370" s="216" t="s">
        <v>1644</v>
      </c>
      <c r="N370" s="216"/>
      <c r="O370" s="216"/>
      <c r="P370" s="251"/>
      <c r="Q370" s="34"/>
      <c r="R370" s="34"/>
      <c r="S370" s="34"/>
      <c r="T370" s="136"/>
    </row>
    <row r="371" spans="1:21" ht="15" customHeight="1">
      <c r="A371" s="35">
        <v>395</v>
      </c>
      <c r="B371" s="317">
        <v>9379</v>
      </c>
      <c r="C371" s="35" t="str">
        <f>IFERROR(VLOOKUP(B371,[7]DSML!E:J,6,0),"")</f>
        <v/>
      </c>
      <c r="D371" s="35" t="str">
        <f>IFERROR(VLOOKUP(B371,[7]DSML!E:G,3,0),"")</f>
        <v/>
      </c>
      <c r="E371" s="85" t="s">
        <v>1254</v>
      </c>
      <c r="F371" s="85" t="s">
        <v>1637</v>
      </c>
      <c r="G371" s="320">
        <v>31377</v>
      </c>
      <c r="H371" s="318">
        <v>12</v>
      </c>
      <c r="I371" s="318">
        <v>6</v>
      </c>
      <c r="J371" s="85" t="s">
        <v>17</v>
      </c>
      <c r="K371" s="269">
        <v>15000000</v>
      </c>
      <c r="L371" s="93" t="s">
        <v>21</v>
      </c>
      <c r="M371" s="216" t="s">
        <v>1645</v>
      </c>
      <c r="N371" s="216"/>
      <c r="O371" s="216"/>
      <c r="P371" s="251"/>
      <c r="Q371" s="34"/>
      <c r="R371" s="34"/>
      <c r="S371" s="34"/>
      <c r="T371" s="136"/>
    </row>
    <row r="372" spans="1:21" ht="15" customHeight="1">
      <c r="A372" s="35">
        <v>396</v>
      </c>
      <c r="B372" s="317">
        <v>9600</v>
      </c>
      <c r="C372" s="35" t="str">
        <f>IFERROR(VLOOKUP(B372,[7]DSML!E:J,6,0),"")</f>
        <v/>
      </c>
      <c r="D372" s="35" t="str">
        <f>IFERROR(VLOOKUP(B372,[7]DSML!E:G,3,0),"")</f>
        <v/>
      </c>
      <c r="E372" s="85" t="s">
        <v>1254</v>
      </c>
      <c r="F372" s="319" t="s">
        <v>1109</v>
      </c>
      <c r="G372" s="317">
        <v>1987</v>
      </c>
      <c r="H372" s="318">
        <v>12</v>
      </c>
      <c r="I372" s="318">
        <v>6</v>
      </c>
      <c r="J372" s="85" t="s">
        <v>19</v>
      </c>
      <c r="K372" s="269">
        <v>20000000</v>
      </c>
      <c r="L372" s="93" t="s">
        <v>21</v>
      </c>
      <c r="M372" s="216" t="s">
        <v>1646</v>
      </c>
      <c r="N372" s="216"/>
      <c r="O372" s="216"/>
      <c r="P372" s="251"/>
      <c r="Q372" s="34"/>
      <c r="R372" s="34"/>
      <c r="S372" s="34"/>
      <c r="T372" s="136"/>
    </row>
    <row r="373" spans="1:21" ht="15" customHeight="1">
      <c r="A373" s="35">
        <v>397</v>
      </c>
      <c r="B373" s="317">
        <v>9332</v>
      </c>
      <c r="C373" s="35" t="str">
        <f>IFERROR(VLOOKUP(B373,[7]DSML!E:J,6,0),"")</f>
        <v/>
      </c>
      <c r="D373" s="35" t="str">
        <f>IFERROR(VLOOKUP(B373,[7]DSML!E:G,3,0),"")</f>
        <v/>
      </c>
      <c r="E373" s="85" t="s">
        <v>1254</v>
      </c>
      <c r="F373" s="85" t="s">
        <v>1391</v>
      </c>
      <c r="G373" s="317">
        <v>1977</v>
      </c>
      <c r="H373" s="318">
        <v>12</v>
      </c>
      <c r="I373" s="318">
        <v>6</v>
      </c>
      <c r="J373" s="85" t="s">
        <v>20</v>
      </c>
      <c r="K373" s="269">
        <v>15000000</v>
      </c>
      <c r="L373" s="93" t="s">
        <v>734</v>
      </c>
      <c r="M373" s="216"/>
      <c r="N373" s="216"/>
      <c r="O373" s="216"/>
      <c r="P373" s="251"/>
      <c r="Q373" s="34"/>
      <c r="R373" s="34"/>
      <c r="S373" s="34"/>
      <c r="T373" s="136"/>
    </row>
    <row r="374" spans="1:21" ht="15" customHeight="1">
      <c r="A374" s="35">
        <v>398</v>
      </c>
      <c r="B374" s="317">
        <v>9600</v>
      </c>
      <c r="C374" s="35" t="str">
        <f>IFERROR(VLOOKUP(B374,[7]DSML!E:J,6,0),"")</f>
        <v/>
      </c>
      <c r="D374" s="35" t="str">
        <f>IFERROR(VLOOKUP(B374,[7]DSML!E:G,3,0),"")</f>
        <v/>
      </c>
      <c r="E374" s="85" t="s">
        <v>1254</v>
      </c>
      <c r="F374" s="319" t="s">
        <v>1109</v>
      </c>
      <c r="G374" s="317">
        <v>1997</v>
      </c>
      <c r="H374" s="318">
        <v>12</v>
      </c>
      <c r="I374" s="318">
        <v>6</v>
      </c>
      <c r="J374" s="85" t="s">
        <v>20</v>
      </c>
      <c r="K374" s="269">
        <v>30000000</v>
      </c>
      <c r="L374" s="93" t="s">
        <v>21</v>
      </c>
      <c r="M374" s="216" t="s">
        <v>1646</v>
      </c>
      <c r="N374" s="216"/>
      <c r="O374" s="216"/>
      <c r="P374" s="251"/>
      <c r="Q374" s="100"/>
      <c r="R374" s="35"/>
      <c r="S374" s="35"/>
      <c r="T374" s="35"/>
      <c r="U374" s="229"/>
    </row>
    <row r="375" spans="1:21" ht="15" customHeight="1">
      <c r="A375" s="35">
        <v>399</v>
      </c>
      <c r="B375" s="317">
        <v>9600</v>
      </c>
      <c r="C375" s="35" t="str">
        <f>IFERROR(VLOOKUP(B375,[7]DSML!E:J,6,0),"")</f>
        <v/>
      </c>
      <c r="D375" s="35" t="str">
        <f>IFERROR(VLOOKUP(B375,[7]DSML!E:G,3,0),"")</f>
        <v/>
      </c>
      <c r="E375" s="85" t="s">
        <v>1254</v>
      </c>
      <c r="F375" s="319" t="s">
        <v>1109</v>
      </c>
      <c r="G375" s="317">
        <v>1993</v>
      </c>
      <c r="H375" s="318">
        <v>12</v>
      </c>
      <c r="I375" s="318">
        <v>6</v>
      </c>
      <c r="J375" s="85" t="s">
        <v>20</v>
      </c>
      <c r="K375" s="269">
        <v>30000000</v>
      </c>
      <c r="L375" s="93" t="s">
        <v>21</v>
      </c>
      <c r="M375" s="216" t="s">
        <v>1646</v>
      </c>
      <c r="N375" s="216"/>
      <c r="O375" s="216"/>
      <c r="P375" s="251"/>
      <c r="Q375" s="100"/>
      <c r="R375" s="35"/>
      <c r="S375" s="35"/>
      <c r="T375" s="35"/>
      <c r="U375" s="229"/>
    </row>
    <row r="376" spans="1:21" ht="15" customHeight="1">
      <c r="A376" s="35">
        <v>400</v>
      </c>
      <c r="B376" s="317">
        <v>9343</v>
      </c>
      <c r="C376" s="35" t="str">
        <f>IFERROR(VLOOKUP(B376,[7]DSML!E:J,6,0),"")</f>
        <v/>
      </c>
      <c r="D376" s="35" t="str">
        <f>IFERROR(VLOOKUP(B376,[7]DSML!E:G,3,0),"")</f>
        <v/>
      </c>
      <c r="E376" s="85" t="s">
        <v>1254</v>
      </c>
      <c r="F376" s="85" t="s">
        <v>1447</v>
      </c>
      <c r="G376" s="317">
        <v>1957</v>
      </c>
      <c r="H376" s="318">
        <v>12</v>
      </c>
      <c r="I376" s="318">
        <v>6</v>
      </c>
      <c r="J376" s="85" t="s">
        <v>20</v>
      </c>
      <c r="K376" s="269">
        <v>15000000</v>
      </c>
      <c r="L376" s="93" t="s">
        <v>735</v>
      </c>
      <c r="M376" s="216" t="s">
        <v>1647</v>
      </c>
      <c r="N376" s="216"/>
      <c r="O376" s="216"/>
      <c r="P376" s="251"/>
      <c r="Q376" s="100"/>
      <c r="R376" s="35"/>
      <c r="S376" s="35"/>
      <c r="T376" s="35"/>
      <c r="U376" s="229"/>
    </row>
    <row r="377" spans="1:21" ht="15" customHeight="1">
      <c r="A377" s="35">
        <v>401</v>
      </c>
      <c r="B377" s="317">
        <v>9386</v>
      </c>
      <c r="C377" s="35" t="str">
        <f>IFERROR(VLOOKUP(B377,[7]DSML!E:J,6,0),"")</f>
        <v/>
      </c>
      <c r="D377" s="35" t="str">
        <f>IFERROR(VLOOKUP(B377,[7]DSML!E:G,3,0),"")</f>
        <v/>
      </c>
      <c r="E377" s="85" t="s">
        <v>1254</v>
      </c>
      <c r="F377" s="85" t="s">
        <v>1638</v>
      </c>
      <c r="G377" s="317">
        <v>1980</v>
      </c>
      <c r="H377" s="318">
        <v>12</v>
      </c>
      <c r="I377" s="318">
        <v>6</v>
      </c>
      <c r="J377" s="85" t="s">
        <v>20</v>
      </c>
      <c r="K377" s="269">
        <v>16000000</v>
      </c>
      <c r="L377" s="93" t="s">
        <v>734</v>
      </c>
      <c r="M377" s="216"/>
      <c r="N377" s="216"/>
      <c r="O377" s="216"/>
      <c r="P377" s="251"/>
      <c r="Q377" s="100"/>
      <c r="R377" s="35"/>
      <c r="S377" s="35"/>
      <c r="T377" s="35"/>
      <c r="U377" s="229"/>
    </row>
    <row r="378" spans="1:21" ht="15" customHeight="1">
      <c r="A378" s="35">
        <v>402</v>
      </c>
      <c r="B378" s="100">
        <v>9341</v>
      </c>
      <c r="C378" s="35" t="str">
        <f>IFERROR(VLOOKUP(B378,[7]DSML!E:J,6,0),"")</f>
        <v/>
      </c>
      <c r="D378" s="35" t="str">
        <f>IFERROR(VLOOKUP(B378,[7]DSML!E:G,3,0),"")</f>
        <v/>
      </c>
      <c r="E378" s="85" t="s">
        <v>1122</v>
      </c>
      <c r="F378" s="85" t="s">
        <v>1432</v>
      </c>
      <c r="G378" s="100"/>
      <c r="H378" s="100" t="s">
        <v>1434</v>
      </c>
      <c r="I378" s="100" t="s">
        <v>712</v>
      </c>
      <c r="J378" s="101" t="s">
        <v>1433</v>
      </c>
      <c r="K378" s="270"/>
      <c r="L378" s="225">
        <v>5</v>
      </c>
      <c r="M378" s="225">
        <v>6</v>
      </c>
      <c r="N378" s="226" t="s">
        <v>17</v>
      </c>
      <c r="O378" s="225">
        <v>12348000</v>
      </c>
      <c r="P378" s="225" t="s">
        <v>734</v>
      </c>
      <c r="Q378" s="100"/>
      <c r="R378" s="100"/>
      <c r="S378" s="100"/>
      <c r="T378" s="101"/>
      <c r="U378" s="229"/>
    </row>
    <row r="379" spans="1:21" ht="15" customHeight="1">
      <c r="A379" s="35">
        <v>403</v>
      </c>
      <c r="B379" s="100">
        <v>9341</v>
      </c>
      <c r="C379" s="35" t="str">
        <f>IFERROR(VLOOKUP(B379,[7]DSML!E:J,6,0),"")</f>
        <v/>
      </c>
      <c r="D379" s="35" t="str">
        <f>IFERROR(VLOOKUP(B379,[7]DSML!E:G,3,0),"")</f>
        <v/>
      </c>
      <c r="E379" s="85" t="s">
        <v>1122</v>
      </c>
      <c r="F379" s="85" t="s">
        <v>1432</v>
      </c>
      <c r="G379" s="100"/>
      <c r="H379" s="100" t="s">
        <v>1434</v>
      </c>
      <c r="I379" s="100" t="s">
        <v>712</v>
      </c>
      <c r="J379" s="101" t="s">
        <v>1435</v>
      </c>
      <c r="K379" s="270" t="s">
        <v>1436</v>
      </c>
      <c r="L379" s="225">
        <v>5</v>
      </c>
      <c r="M379" s="225">
        <v>6</v>
      </c>
      <c r="N379" s="226" t="s">
        <v>17</v>
      </c>
      <c r="O379" s="225">
        <v>15000000</v>
      </c>
      <c r="P379" s="225" t="s">
        <v>735</v>
      </c>
      <c r="Q379" s="100"/>
      <c r="R379" s="100"/>
      <c r="S379" s="100"/>
      <c r="T379" s="101"/>
      <c r="U379" s="229"/>
    </row>
    <row r="380" spans="1:21" ht="15" customHeight="1">
      <c r="A380" s="35">
        <v>404</v>
      </c>
      <c r="B380" s="100">
        <v>9338</v>
      </c>
      <c r="C380" s="35" t="str">
        <f>IFERROR(VLOOKUP(B380,[7]DSML!E:J,6,0),"")</f>
        <v/>
      </c>
      <c r="D380" s="35" t="str">
        <f>IFERROR(VLOOKUP(B380,[7]DSML!E:G,3,0),"")</f>
        <v/>
      </c>
      <c r="E380" s="85" t="s">
        <v>1122</v>
      </c>
      <c r="F380" s="85" t="s">
        <v>1437</v>
      </c>
      <c r="G380" s="100"/>
      <c r="H380" s="250" t="s">
        <v>1438</v>
      </c>
      <c r="I380" s="100" t="s">
        <v>709</v>
      </c>
      <c r="J380" s="101" t="s">
        <v>1439</v>
      </c>
      <c r="K380" s="231" t="s">
        <v>1440</v>
      </c>
      <c r="L380" s="225">
        <v>6</v>
      </c>
      <c r="M380" s="225">
        <v>6</v>
      </c>
      <c r="N380" s="226" t="s">
        <v>17</v>
      </c>
      <c r="O380" s="225">
        <v>9859000</v>
      </c>
      <c r="P380" s="225" t="s">
        <v>734</v>
      </c>
      <c r="Q380" s="100"/>
      <c r="R380" s="100"/>
      <c r="S380" s="100"/>
      <c r="T380" s="101"/>
      <c r="U380" s="229"/>
    </row>
    <row r="381" spans="1:21" ht="15" hidden="1" customHeight="1">
      <c r="A381" s="281">
        <v>405</v>
      </c>
      <c r="B381" s="308">
        <v>9338</v>
      </c>
      <c r="C381" s="281" t="str">
        <f>IFERROR(VLOOKUP(B381,[7]DSML!E:J,6,0),"")</f>
        <v/>
      </c>
      <c r="D381" s="281" t="str">
        <f>IFERROR(VLOOKUP(B381,[7]DSML!E:G,3,0),"")</f>
        <v/>
      </c>
      <c r="E381" s="309" t="s">
        <v>1122</v>
      </c>
      <c r="F381" s="309" t="s">
        <v>1437</v>
      </c>
      <c r="G381" s="308" t="s">
        <v>1557</v>
      </c>
      <c r="H381" s="310" t="s">
        <v>1558</v>
      </c>
      <c r="I381" s="308" t="s">
        <v>712</v>
      </c>
      <c r="J381" s="311" t="s">
        <v>1266</v>
      </c>
      <c r="K381" s="224">
        <v>27640</v>
      </c>
      <c r="L381" s="312">
        <v>7</v>
      </c>
      <c r="M381" s="312">
        <v>6</v>
      </c>
      <c r="N381" s="313" t="s">
        <v>17</v>
      </c>
      <c r="O381" s="312">
        <v>12508000</v>
      </c>
      <c r="P381" s="312" t="s">
        <v>735</v>
      </c>
      <c r="Q381" s="308" t="s">
        <v>1559</v>
      </c>
      <c r="R381" s="308"/>
      <c r="S381" s="308"/>
      <c r="T381" s="311"/>
      <c r="U381" s="234"/>
    </row>
    <row r="382" spans="1:21" ht="15" customHeight="1">
      <c r="A382" s="35">
        <v>406</v>
      </c>
      <c r="B382" s="100">
        <v>9336</v>
      </c>
      <c r="C382" s="35" t="str">
        <f>IFERROR(VLOOKUP(B382,[7]DSML!E:J,6,0),"")</f>
        <v/>
      </c>
      <c r="D382" s="35" t="str">
        <f>IFERROR(VLOOKUP(B382,[7]DSML!E:G,3,0),"")</f>
        <v/>
      </c>
      <c r="E382" s="85" t="s">
        <v>1122</v>
      </c>
      <c r="F382" s="85" t="s">
        <v>1648</v>
      </c>
      <c r="G382" s="100" t="s">
        <v>1649</v>
      </c>
      <c r="H382" s="250" t="s">
        <v>1650</v>
      </c>
      <c r="I382" s="100" t="s">
        <v>712</v>
      </c>
      <c r="J382" s="101" t="s">
        <v>1651</v>
      </c>
      <c r="K382" s="231">
        <v>28404</v>
      </c>
      <c r="L382" s="225">
        <v>2</v>
      </c>
      <c r="M382" s="225">
        <v>6</v>
      </c>
      <c r="N382" s="226" t="s">
        <v>17</v>
      </c>
      <c r="O382" s="225">
        <v>30000000</v>
      </c>
      <c r="P382" s="225" t="s">
        <v>21</v>
      </c>
      <c r="Q382" s="100"/>
      <c r="R382" s="100"/>
      <c r="S382" s="100"/>
      <c r="T382" s="101"/>
      <c r="U382" s="229"/>
    </row>
    <row r="383" spans="1:21" ht="15" customHeight="1">
      <c r="A383" s="35">
        <v>407</v>
      </c>
      <c r="B383" s="100">
        <v>9339</v>
      </c>
      <c r="C383" s="35" t="str">
        <f>IFERROR(VLOOKUP(B383,[7]DSML!E:J,6,0),"")</f>
        <v/>
      </c>
      <c r="D383" s="35" t="str">
        <f>IFERROR(VLOOKUP(B383,[7]DSML!E:G,3,0),"")</f>
        <v/>
      </c>
      <c r="E383" s="85" t="s">
        <v>1122</v>
      </c>
      <c r="F383" s="85" t="s">
        <v>1648</v>
      </c>
      <c r="G383" s="100" t="s">
        <v>1652</v>
      </c>
      <c r="H383" s="250" t="s">
        <v>1653</v>
      </c>
      <c r="I383" s="100" t="s">
        <v>712</v>
      </c>
      <c r="J383" s="101" t="s">
        <v>1654</v>
      </c>
      <c r="K383" s="231" t="s">
        <v>1655</v>
      </c>
      <c r="L383" s="225">
        <v>5</v>
      </c>
      <c r="M383" s="225">
        <v>6</v>
      </c>
      <c r="N383" s="226" t="s">
        <v>17</v>
      </c>
      <c r="O383" s="225">
        <v>25000000</v>
      </c>
      <c r="P383" s="225" t="s">
        <v>21</v>
      </c>
      <c r="Q383" s="100" t="s">
        <v>1656</v>
      </c>
      <c r="R383" s="100"/>
      <c r="S383" s="100"/>
      <c r="T383" s="101"/>
    </row>
    <row r="384" spans="1:21" ht="15" customHeight="1">
      <c r="A384" s="35">
        <v>408</v>
      </c>
      <c r="B384" s="100">
        <v>9334</v>
      </c>
      <c r="C384" s="35" t="str">
        <f>IFERROR(VLOOKUP(B384,[7]DSML!E:J,6,0),"")</f>
        <v/>
      </c>
      <c r="D384" s="35" t="str">
        <f>IFERROR(VLOOKUP(B384,[7]DSML!E:G,3,0),"")</f>
        <v/>
      </c>
      <c r="E384" s="85" t="s">
        <v>1122</v>
      </c>
      <c r="F384" s="85" t="s">
        <v>1359</v>
      </c>
      <c r="G384" s="100"/>
      <c r="H384" s="250" t="s">
        <v>1560</v>
      </c>
      <c r="I384" s="100" t="s">
        <v>709</v>
      </c>
      <c r="J384" s="101" t="s">
        <v>1561</v>
      </c>
      <c r="K384" s="231">
        <v>21426</v>
      </c>
      <c r="L384" s="225">
        <v>8</v>
      </c>
      <c r="M384" s="225">
        <v>6</v>
      </c>
      <c r="N384" s="226" t="s">
        <v>17</v>
      </c>
      <c r="O384" s="225">
        <v>13000000</v>
      </c>
      <c r="P384" s="225" t="s">
        <v>21</v>
      </c>
      <c r="Q384" s="100"/>
      <c r="R384" s="100"/>
      <c r="S384" s="100"/>
      <c r="T384" s="101"/>
    </row>
    <row r="385" spans="1:20" ht="15" customHeight="1">
      <c r="A385" s="35">
        <v>409</v>
      </c>
      <c r="B385" s="100">
        <v>9339</v>
      </c>
      <c r="C385" s="35" t="str">
        <f>IFERROR(VLOOKUP(B385,[7]DSML!E:J,6,0),"")</f>
        <v/>
      </c>
      <c r="D385" s="35" t="str">
        <f>IFERROR(VLOOKUP(B385,[7]DSML!E:G,3,0),"")</f>
        <v/>
      </c>
      <c r="E385" s="85" t="s">
        <v>1122</v>
      </c>
      <c r="F385" s="85" t="s">
        <v>1562</v>
      </c>
      <c r="G385" s="100"/>
      <c r="H385" s="250" t="s">
        <v>753</v>
      </c>
      <c r="I385" s="100" t="s">
        <v>712</v>
      </c>
      <c r="J385" s="101" t="s">
        <v>1563</v>
      </c>
      <c r="K385" s="231" t="s">
        <v>1384</v>
      </c>
      <c r="L385" s="225">
        <v>8</v>
      </c>
      <c r="M385" s="225">
        <v>6</v>
      </c>
      <c r="N385" s="226" t="s">
        <v>17</v>
      </c>
      <c r="O385" s="225"/>
      <c r="P385" s="225" t="s">
        <v>22</v>
      </c>
      <c r="Q385" s="100"/>
      <c r="R385" s="100"/>
      <c r="S385" s="100"/>
      <c r="T385" s="101"/>
    </row>
    <row r="386" spans="1:20" ht="15" customHeight="1">
      <c r="A386" s="35">
        <v>410</v>
      </c>
      <c r="B386" s="100">
        <v>9339</v>
      </c>
      <c r="C386" s="35" t="str">
        <f>IFERROR(VLOOKUP(B386,[7]DSML!E:J,6,0),"")</f>
        <v/>
      </c>
      <c r="D386" s="35" t="str">
        <f>IFERROR(VLOOKUP(B386,[7]DSML!E:G,3,0),"")</f>
        <v/>
      </c>
      <c r="E386" s="85" t="s">
        <v>1122</v>
      </c>
      <c r="F386" s="85" t="s">
        <v>1562</v>
      </c>
      <c r="G386" s="100"/>
      <c r="H386" s="250" t="s">
        <v>753</v>
      </c>
      <c r="I386" s="100" t="s">
        <v>712</v>
      </c>
      <c r="J386" s="101" t="s">
        <v>1564</v>
      </c>
      <c r="K386" s="231">
        <v>27632</v>
      </c>
      <c r="L386" s="225">
        <v>8</v>
      </c>
      <c r="M386" s="225">
        <v>6</v>
      </c>
      <c r="N386" s="226" t="s">
        <v>17</v>
      </c>
      <c r="O386" s="225"/>
      <c r="P386" s="225" t="s">
        <v>22</v>
      </c>
      <c r="Q386" s="100"/>
      <c r="R386" s="100"/>
      <c r="S386" s="100"/>
      <c r="T386" s="101"/>
    </row>
    <row r="387" spans="1:20" ht="15" customHeight="1">
      <c r="A387" s="35">
        <v>411</v>
      </c>
      <c r="B387" s="100">
        <v>9339</v>
      </c>
      <c r="C387" s="35" t="str">
        <f>IFERROR(VLOOKUP(B387,[7]DSML!E:J,6,0),"")</f>
        <v/>
      </c>
      <c r="D387" s="35" t="str">
        <f>IFERROR(VLOOKUP(B387,[7]DSML!E:G,3,0),"")</f>
        <v/>
      </c>
      <c r="E387" s="85" t="s">
        <v>1122</v>
      </c>
      <c r="F387" s="85" t="s">
        <v>1562</v>
      </c>
      <c r="G387" s="100"/>
      <c r="H387" s="250" t="s">
        <v>753</v>
      </c>
      <c r="I387" s="100" t="s">
        <v>712</v>
      </c>
      <c r="J387" s="101" t="s">
        <v>1565</v>
      </c>
      <c r="K387" s="231">
        <v>30538</v>
      </c>
      <c r="L387" s="225">
        <v>8</v>
      </c>
      <c r="M387" s="225">
        <v>6</v>
      </c>
      <c r="N387" s="226" t="s">
        <v>17</v>
      </c>
      <c r="O387" s="225"/>
      <c r="P387" s="225" t="s">
        <v>21</v>
      </c>
      <c r="Q387" s="100"/>
      <c r="R387" s="100"/>
      <c r="S387" s="100"/>
      <c r="T387" s="101"/>
    </row>
    <row r="388" spans="1:20" ht="15" customHeight="1">
      <c r="A388" s="35">
        <v>412</v>
      </c>
      <c r="B388" s="100">
        <v>9339</v>
      </c>
      <c r="C388" s="35" t="str">
        <f>IFERROR(VLOOKUP(B388,[7]DSML!E:J,6,0),"")</f>
        <v/>
      </c>
      <c r="D388" s="35" t="str">
        <f>IFERROR(VLOOKUP(B388,[7]DSML!E:G,3,0),"")</f>
        <v/>
      </c>
      <c r="E388" s="85" t="s">
        <v>1122</v>
      </c>
      <c r="F388" s="85" t="s">
        <v>1562</v>
      </c>
      <c r="G388" s="100"/>
      <c r="H388" s="250" t="s">
        <v>1566</v>
      </c>
      <c r="I388" s="100" t="s">
        <v>712</v>
      </c>
      <c r="J388" s="101" t="s">
        <v>1567</v>
      </c>
      <c r="K388" s="231">
        <v>27310</v>
      </c>
      <c r="L388" s="225">
        <v>8</v>
      </c>
      <c r="M388" s="225">
        <v>6</v>
      </c>
      <c r="N388" s="226" t="s">
        <v>17</v>
      </c>
      <c r="O388" s="225"/>
      <c r="P388" s="225" t="s">
        <v>22</v>
      </c>
      <c r="Q388" s="100"/>
      <c r="R388" s="100"/>
      <c r="S388" s="100"/>
      <c r="T388" s="101"/>
    </row>
    <row r="389" spans="1:20" ht="15" customHeight="1">
      <c r="A389" s="35">
        <v>413</v>
      </c>
      <c r="B389" s="165">
        <v>9334</v>
      </c>
      <c r="C389" s="35" t="str">
        <f>IFERROR(VLOOKUP(B389,[7]DSML!E:J,6,0),"")</f>
        <v/>
      </c>
      <c r="D389" s="35" t="str">
        <f>IFERROR(VLOOKUP(B389,[7]DSML!E:G,3,0),"")</f>
        <v/>
      </c>
      <c r="E389" s="85" t="s">
        <v>1122</v>
      </c>
      <c r="F389" s="159" t="s">
        <v>1359</v>
      </c>
      <c r="G389" s="165"/>
      <c r="H389" s="165" t="s">
        <v>1568</v>
      </c>
      <c r="I389" s="165" t="s">
        <v>709</v>
      </c>
      <c r="J389" s="166" t="s">
        <v>1569</v>
      </c>
      <c r="K389" s="232">
        <v>30822</v>
      </c>
      <c r="L389" s="227">
        <v>9</v>
      </c>
      <c r="M389" s="227">
        <v>6</v>
      </c>
      <c r="N389" s="228" t="s">
        <v>16</v>
      </c>
      <c r="O389" s="227">
        <v>20000000</v>
      </c>
      <c r="P389" s="227" t="s">
        <v>734</v>
      </c>
      <c r="Q389" s="165"/>
      <c r="R389" s="165"/>
      <c r="S389" s="165"/>
      <c r="T389" s="166"/>
    </row>
    <row r="390" spans="1:20" ht="15" customHeight="1">
      <c r="A390" s="35">
        <v>414</v>
      </c>
      <c r="B390" s="165">
        <v>9336</v>
      </c>
      <c r="C390" s="35" t="str">
        <f>IFERROR(VLOOKUP(B390,[7]DSML!E:J,6,0),"")</f>
        <v/>
      </c>
      <c r="D390" s="35" t="str">
        <f>IFERROR(VLOOKUP(B390,[7]DSML!E:G,3,0),"")</f>
        <v/>
      </c>
      <c r="E390" s="85" t="s">
        <v>1122</v>
      </c>
      <c r="F390" s="85" t="s">
        <v>1562</v>
      </c>
      <c r="G390" s="165"/>
      <c r="H390" s="165" t="s">
        <v>1570</v>
      </c>
      <c r="I390" s="165" t="s">
        <v>712</v>
      </c>
      <c r="J390" s="166" t="s">
        <v>1571</v>
      </c>
      <c r="K390" s="232" t="s">
        <v>1572</v>
      </c>
      <c r="L390" s="227">
        <v>9</v>
      </c>
      <c r="M390" s="227">
        <v>6</v>
      </c>
      <c r="N390" s="228" t="s">
        <v>17</v>
      </c>
      <c r="O390" s="227">
        <v>20000000</v>
      </c>
      <c r="P390" s="225" t="s">
        <v>21</v>
      </c>
      <c r="Q390" s="165"/>
      <c r="R390" s="165"/>
      <c r="S390" s="165"/>
      <c r="T390" s="166"/>
    </row>
    <row r="391" spans="1:20" ht="15" customHeight="1">
      <c r="A391" s="35">
        <v>415</v>
      </c>
      <c r="B391" s="165">
        <v>9336</v>
      </c>
      <c r="C391" s="35" t="str">
        <f>IFERROR(VLOOKUP(B391,[7]DSML!E:J,6,0),"")</f>
        <v/>
      </c>
      <c r="D391" s="35" t="str">
        <f>IFERROR(VLOOKUP(B391,[7]DSML!E:G,3,0),"")</f>
        <v/>
      </c>
      <c r="E391" s="85" t="s">
        <v>1122</v>
      </c>
      <c r="F391" s="85" t="s">
        <v>1562</v>
      </c>
      <c r="G391" s="165"/>
      <c r="H391" s="165" t="s">
        <v>1570</v>
      </c>
      <c r="I391" s="165" t="s">
        <v>712</v>
      </c>
      <c r="J391" s="166" t="s">
        <v>1573</v>
      </c>
      <c r="K391" s="232" t="s">
        <v>1574</v>
      </c>
      <c r="L391" s="227">
        <v>9</v>
      </c>
      <c r="M391" s="227">
        <v>6</v>
      </c>
      <c r="N391" s="228" t="s">
        <v>17</v>
      </c>
      <c r="O391" s="227">
        <v>20000000</v>
      </c>
      <c r="P391" s="225" t="s">
        <v>22</v>
      </c>
      <c r="Q391" s="165"/>
      <c r="R391" s="165"/>
      <c r="S391" s="165"/>
      <c r="T391" s="166"/>
    </row>
    <row r="392" spans="1:20" ht="15" customHeight="1">
      <c r="A392" s="35">
        <v>416</v>
      </c>
      <c r="B392" s="100">
        <v>9342</v>
      </c>
      <c r="C392" s="35" t="str">
        <f>IFERROR(VLOOKUP(B392,[7]DSML!E:J,6,0),"")</f>
        <v/>
      </c>
      <c r="D392" s="35" t="str">
        <f>IFERROR(VLOOKUP(B392,[7]DSML!E:G,3,0),"")</f>
        <v/>
      </c>
      <c r="E392" s="85" t="s">
        <v>1122</v>
      </c>
      <c r="F392" s="85" t="s">
        <v>1358</v>
      </c>
      <c r="G392" s="100">
        <v>10877902</v>
      </c>
      <c r="H392" s="100" t="s">
        <v>1078</v>
      </c>
      <c r="I392" s="100" t="s">
        <v>716</v>
      </c>
      <c r="J392" s="101" t="s">
        <v>1029</v>
      </c>
      <c r="K392" s="270" t="s">
        <v>1657</v>
      </c>
      <c r="L392" s="225">
        <v>2</v>
      </c>
      <c r="M392" s="225">
        <v>6</v>
      </c>
      <c r="N392" s="226" t="s">
        <v>17</v>
      </c>
      <c r="O392" s="225">
        <v>10000000</v>
      </c>
      <c r="P392" s="225" t="s">
        <v>734</v>
      </c>
      <c r="Q392" s="100"/>
      <c r="R392" s="100"/>
      <c r="S392" s="100"/>
      <c r="T392" s="101"/>
    </row>
    <row r="393" spans="1:20" ht="15" customHeight="1">
      <c r="A393" s="35">
        <v>417</v>
      </c>
      <c r="B393" s="100">
        <v>9339</v>
      </c>
      <c r="C393" s="35" t="str">
        <f>IFERROR(VLOOKUP(B393,[7]DSML!E:J,6,0),"")</f>
        <v/>
      </c>
      <c r="D393" s="35" t="str">
        <f>IFERROR(VLOOKUP(B393,[7]DSML!E:G,3,0),"")</f>
        <v/>
      </c>
      <c r="E393" s="85" t="s">
        <v>1122</v>
      </c>
      <c r="F393" s="85" t="s">
        <v>1562</v>
      </c>
      <c r="G393" s="100"/>
      <c r="H393" s="100" t="s">
        <v>742</v>
      </c>
      <c r="I393" s="100" t="s">
        <v>712</v>
      </c>
      <c r="J393" s="101" t="s">
        <v>1658</v>
      </c>
      <c r="K393" s="270" t="s">
        <v>1659</v>
      </c>
      <c r="L393" s="225">
        <v>12</v>
      </c>
      <c r="M393" s="225">
        <v>6</v>
      </c>
      <c r="N393" s="226" t="s">
        <v>17</v>
      </c>
      <c r="O393" s="225"/>
      <c r="P393" s="225" t="s">
        <v>21</v>
      </c>
      <c r="Q393" s="100"/>
      <c r="R393" s="100"/>
      <c r="S393" s="100"/>
      <c r="T393" s="101"/>
    </row>
    <row r="394" spans="1:20" ht="15" customHeight="1">
      <c r="A394" s="35">
        <v>418</v>
      </c>
      <c r="B394" s="100">
        <v>9339</v>
      </c>
      <c r="C394" s="35" t="str">
        <f>IFERROR(VLOOKUP(B394,[7]DSML!E:J,6,0),"")</f>
        <v/>
      </c>
      <c r="D394" s="35" t="str">
        <f>IFERROR(VLOOKUP(B394,[7]DSML!E:G,3,0),"")</f>
        <v/>
      </c>
      <c r="E394" s="85" t="s">
        <v>1122</v>
      </c>
      <c r="F394" s="85" t="s">
        <v>1562</v>
      </c>
      <c r="G394" s="100"/>
      <c r="H394" s="100" t="s">
        <v>990</v>
      </c>
      <c r="I394" s="100" t="s">
        <v>530</v>
      </c>
      <c r="J394" s="101" t="s">
        <v>1660</v>
      </c>
      <c r="K394" s="270"/>
      <c r="L394" s="225">
        <v>12</v>
      </c>
      <c r="M394" s="225">
        <v>6</v>
      </c>
      <c r="N394" s="226" t="s">
        <v>16</v>
      </c>
      <c r="O394" s="225">
        <v>15000000</v>
      </c>
      <c r="P394" s="225" t="s">
        <v>735</v>
      </c>
      <c r="Q394" s="100"/>
      <c r="R394" s="100"/>
      <c r="S394" s="100"/>
      <c r="T394" s="101"/>
    </row>
    <row r="395" spans="1:20" ht="15" customHeight="1">
      <c r="A395" s="35">
        <v>419</v>
      </c>
      <c r="B395" s="100">
        <v>9339</v>
      </c>
      <c r="C395" s="35" t="str">
        <f>IFERROR(VLOOKUP(B395,[7]DSML!E:J,6,0),"")</f>
        <v/>
      </c>
      <c r="D395" s="35" t="str">
        <f>IFERROR(VLOOKUP(B395,[7]DSML!E:G,3,0),"")</f>
        <v/>
      </c>
      <c r="E395" s="85" t="s">
        <v>1122</v>
      </c>
      <c r="F395" s="85" t="s">
        <v>1562</v>
      </c>
      <c r="G395" s="100"/>
      <c r="H395" s="100" t="s">
        <v>990</v>
      </c>
      <c r="I395" s="100" t="s">
        <v>530</v>
      </c>
      <c r="J395" s="101" t="s">
        <v>1661</v>
      </c>
      <c r="K395" s="270"/>
      <c r="L395" s="225">
        <v>12</v>
      </c>
      <c r="M395" s="225">
        <v>6</v>
      </c>
      <c r="N395" s="226" t="s">
        <v>16</v>
      </c>
      <c r="O395" s="225">
        <v>15000000</v>
      </c>
      <c r="P395" s="225" t="s">
        <v>735</v>
      </c>
      <c r="Q395" s="100"/>
      <c r="R395" s="100"/>
      <c r="S395" s="100"/>
      <c r="T395" s="101"/>
    </row>
    <row r="396" spans="1:20" ht="15" customHeight="1" thickBot="1">
      <c r="A396" s="35">
        <v>420</v>
      </c>
      <c r="B396" s="100">
        <v>9339</v>
      </c>
      <c r="C396" s="35" t="str">
        <f>IFERROR(VLOOKUP(B396,[7]DSML!E:J,6,0),"")</f>
        <v/>
      </c>
      <c r="D396" s="35" t="str">
        <f>IFERROR(VLOOKUP(B396,[7]DSML!E:G,3,0),"")</f>
        <v/>
      </c>
      <c r="E396" s="85" t="s">
        <v>1122</v>
      </c>
      <c r="F396" s="85" t="s">
        <v>1562</v>
      </c>
      <c r="G396" s="100"/>
      <c r="H396" s="100" t="s">
        <v>990</v>
      </c>
      <c r="I396" s="100" t="s">
        <v>530</v>
      </c>
      <c r="J396" s="101" t="s">
        <v>1662</v>
      </c>
      <c r="K396" s="270"/>
      <c r="L396" s="225">
        <v>12</v>
      </c>
      <c r="M396" s="225">
        <v>6</v>
      </c>
      <c r="N396" s="226" t="s">
        <v>16</v>
      </c>
      <c r="O396" s="225">
        <v>15000000</v>
      </c>
      <c r="P396" s="225" t="s">
        <v>735</v>
      </c>
      <c r="Q396" s="100"/>
      <c r="R396" s="100"/>
      <c r="S396" s="100"/>
      <c r="T396" s="101"/>
    </row>
    <row r="397" spans="1:20" ht="15" customHeight="1" thickBot="1">
      <c r="A397" s="35">
        <v>421</v>
      </c>
      <c r="B397" s="317">
        <v>9349</v>
      </c>
      <c r="C397" s="35" t="str">
        <f>IFERROR(VLOOKUP(B397,[7]DSML!E:J,6,0),"")</f>
        <v/>
      </c>
      <c r="D397" s="35" t="str">
        <f>IFERROR(VLOOKUP(B397,[7]DSML!E:G,3,0),"")</f>
        <v/>
      </c>
      <c r="E397" s="317" t="s">
        <v>1124</v>
      </c>
      <c r="F397" s="317" t="s">
        <v>1264</v>
      </c>
      <c r="G397" s="317">
        <v>10011566</v>
      </c>
      <c r="H397" s="216" t="s">
        <v>740</v>
      </c>
      <c r="I397" s="219" t="s">
        <v>712</v>
      </c>
      <c r="J397" s="216" t="s">
        <v>1428</v>
      </c>
      <c r="K397" s="271">
        <v>31936</v>
      </c>
      <c r="L397" s="317">
        <v>1</v>
      </c>
      <c r="M397" s="216">
        <v>6</v>
      </c>
      <c r="N397" s="219" t="s">
        <v>20</v>
      </c>
      <c r="O397" s="216" t="s">
        <v>1663</v>
      </c>
      <c r="P397" s="216" t="s">
        <v>21</v>
      </c>
      <c r="Q397" s="216" t="s">
        <v>1429</v>
      </c>
      <c r="R397" s="216"/>
      <c r="S397" s="216"/>
      <c r="T397" s="216"/>
    </row>
    <row r="398" spans="1:20" ht="15" customHeight="1" thickBot="1">
      <c r="A398" s="35">
        <v>422</v>
      </c>
      <c r="B398" s="317">
        <v>9354</v>
      </c>
      <c r="C398" s="35" t="str">
        <f>IFERROR(VLOOKUP(B398,[7]DSML!E:J,6,0),"")</f>
        <v/>
      </c>
      <c r="D398" s="35" t="str">
        <f>IFERROR(VLOOKUP(B398,[7]DSML!E:G,3,0),"")</f>
        <v/>
      </c>
      <c r="E398" s="317" t="s">
        <v>1124</v>
      </c>
      <c r="F398" s="317" t="s">
        <v>1265</v>
      </c>
      <c r="G398" s="322">
        <v>10713812</v>
      </c>
      <c r="H398" s="216" t="s">
        <v>846</v>
      </c>
      <c r="I398" s="219" t="s">
        <v>713</v>
      </c>
      <c r="J398" s="216" t="s">
        <v>1664</v>
      </c>
      <c r="K398" s="272">
        <v>34885</v>
      </c>
      <c r="L398" s="317">
        <v>2</v>
      </c>
      <c r="M398" s="317">
        <v>6</v>
      </c>
      <c r="N398" s="219" t="s">
        <v>17</v>
      </c>
      <c r="O398" s="317" t="s">
        <v>1665</v>
      </c>
      <c r="P398" s="219" t="s">
        <v>21</v>
      </c>
      <c r="Q398" s="216" t="s">
        <v>1472</v>
      </c>
      <c r="R398" s="216"/>
      <c r="S398" s="216"/>
      <c r="T398" s="216"/>
    </row>
    <row r="399" spans="1:20" ht="15" customHeight="1" thickBot="1">
      <c r="A399" s="35">
        <v>423</v>
      </c>
      <c r="B399" s="317">
        <v>9354</v>
      </c>
      <c r="C399" s="35" t="str">
        <f>IFERROR(VLOOKUP(B399,[7]DSML!E:J,6,0),"")</f>
        <v/>
      </c>
      <c r="D399" s="35" t="str">
        <f>IFERROR(VLOOKUP(B399,[7]DSML!E:G,3,0),"")</f>
        <v/>
      </c>
      <c r="E399" s="317" t="s">
        <v>1124</v>
      </c>
      <c r="F399" s="317" t="s">
        <v>1265</v>
      </c>
      <c r="G399" s="317">
        <v>11354182</v>
      </c>
      <c r="H399" s="216" t="s">
        <v>1426</v>
      </c>
      <c r="I399" s="219" t="s">
        <v>713</v>
      </c>
      <c r="J399" s="216" t="s">
        <v>1473</v>
      </c>
      <c r="K399" s="273">
        <v>26947</v>
      </c>
      <c r="L399" s="317">
        <v>2</v>
      </c>
      <c r="M399" s="317">
        <v>6</v>
      </c>
      <c r="N399" s="219" t="s">
        <v>17</v>
      </c>
      <c r="O399" s="317" t="s">
        <v>1666</v>
      </c>
      <c r="P399" s="219" t="s">
        <v>21</v>
      </c>
      <c r="Q399" s="216" t="s">
        <v>1474</v>
      </c>
      <c r="R399" s="216"/>
      <c r="S399" s="216"/>
      <c r="T399" s="216"/>
    </row>
    <row r="400" spans="1:20" ht="15" customHeight="1" thickBot="1">
      <c r="A400" s="35">
        <v>424</v>
      </c>
      <c r="B400" s="317">
        <v>9354</v>
      </c>
      <c r="C400" s="35" t="str">
        <f>IFERROR(VLOOKUP(B400,[7]DSML!E:J,6,0),"")</f>
        <v/>
      </c>
      <c r="D400" s="35" t="str">
        <f>IFERROR(VLOOKUP(B400,[7]DSML!E:G,3,0),"")</f>
        <v/>
      </c>
      <c r="E400" s="317" t="s">
        <v>1124</v>
      </c>
      <c r="F400" s="317" t="s">
        <v>1265</v>
      </c>
      <c r="G400" s="317">
        <v>10853804</v>
      </c>
      <c r="H400" s="216" t="s">
        <v>823</v>
      </c>
      <c r="I400" s="219" t="s">
        <v>712</v>
      </c>
      <c r="J400" s="216" t="s">
        <v>1475</v>
      </c>
      <c r="K400" s="273">
        <v>32941</v>
      </c>
      <c r="L400" s="317">
        <v>2</v>
      </c>
      <c r="M400" s="317">
        <v>6</v>
      </c>
      <c r="N400" s="219" t="s">
        <v>17</v>
      </c>
      <c r="O400" s="317" t="s">
        <v>1667</v>
      </c>
      <c r="P400" s="219" t="s">
        <v>21</v>
      </c>
      <c r="Q400" s="216" t="s">
        <v>1476</v>
      </c>
      <c r="R400" s="216"/>
      <c r="S400" s="216"/>
      <c r="T400" s="216"/>
    </row>
    <row r="401" spans="1:20" ht="15" customHeight="1" thickBot="1">
      <c r="A401" s="35">
        <v>425</v>
      </c>
      <c r="B401" s="317">
        <v>9352</v>
      </c>
      <c r="C401" s="35" t="str">
        <f>IFERROR(VLOOKUP(B401,[7]DSML!E:J,6,0),"")</f>
        <v/>
      </c>
      <c r="D401" s="35" t="str">
        <f>IFERROR(VLOOKUP(B401,[7]DSML!E:G,3,0),"")</f>
        <v/>
      </c>
      <c r="E401" s="317" t="s">
        <v>1124</v>
      </c>
      <c r="F401" s="322" t="s">
        <v>1269</v>
      </c>
      <c r="G401" s="322">
        <v>11155227</v>
      </c>
      <c r="H401" s="219" t="s">
        <v>1477</v>
      </c>
      <c r="I401" s="219" t="s">
        <v>712</v>
      </c>
      <c r="J401" s="219" t="s">
        <v>1477</v>
      </c>
      <c r="K401" s="274">
        <v>36051</v>
      </c>
      <c r="L401" s="322">
        <v>5</v>
      </c>
      <c r="M401" s="219">
        <v>6</v>
      </c>
      <c r="N401" s="219" t="s">
        <v>20</v>
      </c>
      <c r="O401" s="219" t="s">
        <v>1668</v>
      </c>
      <c r="P401" s="216" t="s">
        <v>21</v>
      </c>
      <c r="Q401" s="219" t="s">
        <v>1478</v>
      </c>
      <c r="R401" s="216"/>
      <c r="S401" s="216"/>
      <c r="T401" s="216"/>
    </row>
    <row r="402" spans="1:20" ht="15" customHeight="1" thickBot="1">
      <c r="A402" s="35">
        <v>426</v>
      </c>
      <c r="B402" s="317">
        <v>9350</v>
      </c>
      <c r="C402" s="35" t="str">
        <f>IFERROR(VLOOKUP(B402,[7]DSML!E:J,6,0),"")</f>
        <v/>
      </c>
      <c r="D402" s="35" t="str">
        <f>IFERROR(VLOOKUP(B402,[7]DSML!E:G,3,0),"")</f>
        <v/>
      </c>
      <c r="E402" s="317" t="s">
        <v>1124</v>
      </c>
      <c r="F402" s="322" t="s">
        <v>1281</v>
      </c>
      <c r="G402" s="322">
        <v>10887587</v>
      </c>
      <c r="H402" s="219" t="s">
        <v>1479</v>
      </c>
      <c r="I402" s="219" t="s">
        <v>712</v>
      </c>
      <c r="J402" s="216" t="s">
        <v>1480</v>
      </c>
      <c r="K402" s="274">
        <v>32762</v>
      </c>
      <c r="L402" s="317">
        <v>5</v>
      </c>
      <c r="M402" s="216">
        <v>6</v>
      </c>
      <c r="N402" s="219" t="s">
        <v>20</v>
      </c>
      <c r="O402" s="216" t="s">
        <v>1669</v>
      </c>
      <c r="P402" s="216" t="s">
        <v>21</v>
      </c>
      <c r="Q402" s="216" t="s">
        <v>1481</v>
      </c>
      <c r="R402" s="216"/>
      <c r="S402" s="216"/>
      <c r="T402" s="216"/>
    </row>
    <row r="403" spans="1:20" ht="15" customHeight="1" thickBot="1">
      <c r="A403" s="35">
        <v>427</v>
      </c>
      <c r="B403" s="317">
        <v>9351</v>
      </c>
      <c r="C403" s="35" t="str">
        <f>IFERROR(VLOOKUP(B403,[7]DSML!E:J,6,0),"")</f>
        <v/>
      </c>
      <c r="D403" s="35" t="str">
        <f>IFERROR(VLOOKUP(B403,[7]DSML!E:G,3,0),"")</f>
        <v/>
      </c>
      <c r="E403" s="317" t="s">
        <v>1124</v>
      </c>
      <c r="F403" s="322" t="s">
        <v>1482</v>
      </c>
      <c r="G403" s="322">
        <v>10859639</v>
      </c>
      <c r="H403" s="322" t="s">
        <v>1483</v>
      </c>
      <c r="I403" s="219" t="s">
        <v>709</v>
      </c>
      <c r="J403" s="219" t="s">
        <v>1484</v>
      </c>
      <c r="K403" s="275" t="s">
        <v>1670</v>
      </c>
      <c r="L403" s="317">
        <v>6</v>
      </c>
      <c r="M403" s="216">
        <v>6</v>
      </c>
      <c r="N403" s="219" t="s">
        <v>20</v>
      </c>
      <c r="O403" s="216" t="s">
        <v>1671</v>
      </c>
      <c r="P403" s="216" t="s">
        <v>21</v>
      </c>
      <c r="Q403" s="216" t="s">
        <v>1485</v>
      </c>
      <c r="R403" s="216"/>
      <c r="S403" s="216"/>
      <c r="T403" s="216"/>
    </row>
    <row r="404" spans="1:20" ht="15" customHeight="1" thickBot="1">
      <c r="A404" s="35">
        <v>428</v>
      </c>
      <c r="B404" s="317">
        <v>9352</v>
      </c>
      <c r="C404" s="35" t="str">
        <f>IFERROR(VLOOKUP(B404,[7]DSML!E:J,6,0),"")</f>
        <v/>
      </c>
      <c r="D404" s="35" t="str">
        <f>IFERROR(VLOOKUP(B404,[7]DSML!E:G,3,0),"")</f>
        <v/>
      </c>
      <c r="E404" s="317" t="s">
        <v>1124</v>
      </c>
      <c r="F404" s="322" t="s">
        <v>1269</v>
      </c>
      <c r="G404" s="317">
        <v>10011041</v>
      </c>
      <c r="H404" s="216" t="s">
        <v>1486</v>
      </c>
      <c r="I404" s="219" t="s">
        <v>712</v>
      </c>
      <c r="J404" s="216" t="s">
        <v>1487</v>
      </c>
      <c r="K404" s="276">
        <v>29902</v>
      </c>
      <c r="L404" s="317">
        <v>6</v>
      </c>
      <c r="M404" s="216">
        <v>6</v>
      </c>
      <c r="N404" s="219" t="s">
        <v>17</v>
      </c>
      <c r="O404" s="216" t="s">
        <v>1672</v>
      </c>
      <c r="P404" s="216" t="s">
        <v>21</v>
      </c>
      <c r="Q404" s="219" t="s">
        <v>1478</v>
      </c>
      <c r="R404" s="216"/>
      <c r="S404" s="216"/>
      <c r="T404" s="216"/>
    </row>
    <row r="405" spans="1:20" ht="15" customHeight="1" thickBot="1">
      <c r="A405" s="35">
        <v>429</v>
      </c>
      <c r="B405" s="317">
        <v>9349</v>
      </c>
      <c r="C405" s="35" t="str">
        <f>IFERROR(VLOOKUP(B405,[7]DSML!E:J,6,0),"")</f>
        <v/>
      </c>
      <c r="D405" s="35" t="str">
        <f>IFERROR(VLOOKUP(B405,[7]DSML!E:G,3,0),"")</f>
        <v/>
      </c>
      <c r="E405" s="317" t="s">
        <v>1124</v>
      </c>
      <c r="F405" s="317" t="s">
        <v>1264</v>
      </c>
      <c r="G405" s="317">
        <v>10011566</v>
      </c>
      <c r="H405" s="216" t="s">
        <v>740</v>
      </c>
      <c r="I405" s="219" t="s">
        <v>712</v>
      </c>
      <c r="J405" s="216" t="s">
        <v>910</v>
      </c>
      <c r="K405" s="276">
        <v>34366</v>
      </c>
      <c r="L405" s="317">
        <v>6</v>
      </c>
      <c r="M405" s="216">
        <v>6</v>
      </c>
      <c r="N405" s="219" t="s">
        <v>20</v>
      </c>
      <c r="O405" s="216" t="s">
        <v>1663</v>
      </c>
      <c r="P405" s="216" t="s">
        <v>21</v>
      </c>
      <c r="Q405" s="216" t="s">
        <v>1488</v>
      </c>
      <c r="R405" s="216"/>
      <c r="S405" s="216"/>
      <c r="T405" s="216"/>
    </row>
    <row r="406" spans="1:20" ht="15" customHeight="1" thickBot="1">
      <c r="A406" s="35">
        <v>430</v>
      </c>
      <c r="B406" s="317">
        <v>9351</v>
      </c>
      <c r="C406" s="35" t="str">
        <f>IFERROR(VLOOKUP(B406,[7]DSML!E:J,6,0),"")</f>
        <v/>
      </c>
      <c r="D406" s="35" t="str">
        <f>IFERROR(VLOOKUP(B406,[7]DSML!E:G,3,0),"")</f>
        <v/>
      </c>
      <c r="E406" s="317" t="s">
        <v>1124</v>
      </c>
      <c r="F406" s="322" t="s">
        <v>1482</v>
      </c>
      <c r="G406" s="322">
        <v>11417971</v>
      </c>
      <c r="H406" s="323" t="s">
        <v>808</v>
      </c>
      <c r="I406" s="219" t="s">
        <v>709</v>
      </c>
      <c r="J406" s="219" t="s">
        <v>1542</v>
      </c>
      <c r="K406" s="277">
        <v>35172</v>
      </c>
      <c r="L406" s="322">
        <v>7</v>
      </c>
      <c r="M406" s="219">
        <v>6</v>
      </c>
      <c r="N406" s="219" t="s">
        <v>20</v>
      </c>
      <c r="O406" s="219" t="s">
        <v>1672</v>
      </c>
      <c r="P406" s="219" t="s">
        <v>21</v>
      </c>
      <c r="Q406" s="219" t="s">
        <v>1166</v>
      </c>
      <c r="R406" s="216"/>
      <c r="S406" s="216"/>
      <c r="T406" s="216"/>
    </row>
    <row r="407" spans="1:20" ht="15" customHeight="1" thickBot="1">
      <c r="A407" s="35">
        <v>431</v>
      </c>
      <c r="B407" s="317">
        <v>9350</v>
      </c>
      <c r="C407" s="35" t="str">
        <f>IFERROR(VLOOKUP(B407,[7]DSML!E:J,6,0),"")</f>
        <v/>
      </c>
      <c r="D407" s="35" t="str">
        <f>IFERROR(VLOOKUP(B407,[7]DSML!E:G,3,0),"")</f>
        <v/>
      </c>
      <c r="E407" s="317" t="s">
        <v>1124</v>
      </c>
      <c r="F407" s="322" t="s">
        <v>1281</v>
      </c>
      <c r="G407" s="322">
        <v>10389737</v>
      </c>
      <c r="H407" s="323" t="s">
        <v>1250</v>
      </c>
      <c r="I407" s="219" t="s">
        <v>712</v>
      </c>
      <c r="J407" s="219" t="s">
        <v>1543</v>
      </c>
      <c r="K407" s="278">
        <v>31666</v>
      </c>
      <c r="L407" s="322">
        <v>7</v>
      </c>
      <c r="M407" s="325">
        <v>6</v>
      </c>
      <c r="N407" s="219" t="s">
        <v>20</v>
      </c>
      <c r="O407" s="325" t="s">
        <v>1663</v>
      </c>
      <c r="P407" s="219" t="s">
        <v>21</v>
      </c>
      <c r="Q407" s="219" t="s">
        <v>1544</v>
      </c>
      <c r="R407" s="216"/>
      <c r="S407" s="216"/>
      <c r="T407" s="216"/>
    </row>
    <row r="408" spans="1:20" ht="15" customHeight="1" thickBot="1">
      <c r="A408" s="35">
        <v>432</v>
      </c>
      <c r="B408" s="317">
        <v>9352</v>
      </c>
      <c r="C408" s="35" t="str">
        <f>IFERROR(VLOOKUP(B408,[7]DSML!E:J,6,0),"")</f>
        <v/>
      </c>
      <c r="D408" s="35" t="str">
        <f>IFERROR(VLOOKUP(B408,[7]DSML!E:G,3,0),"")</f>
        <v/>
      </c>
      <c r="E408" s="317" t="s">
        <v>1124</v>
      </c>
      <c r="F408" s="322" t="s">
        <v>1269</v>
      </c>
      <c r="G408" s="322">
        <v>11206321</v>
      </c>
      <c r="H408" s="219" t="s">
        <v>802</v>
      </c>
      <c r="I408" s="219" t="s">
        <v>711</v>
      </c>
      <c r="J408" s="219" t="s">
        <v>1545</v>
      </c>
      <c r="K408" s="279" t="s">
        <v>1673</v>
      </c>
      <c r="L408" s="322">
        <v>7</v>
      </c>
      <c r="M408" s="325">
        <v>6</v>
      </c>
      <c r="N408" s="219" t="s">
        <v>16</v>
      </c>
      <c r="O408" s="325" t="s">
        <v>1674</v>
      </c>
      <c r="P408" s="219" t="s">
        <v>21</v>
      </c>
      <c r="Q408" s="219" t="s">
        <v>1546</v>
      </c>
      <c r="R408" s="216"/>
      <c r="S408" s="216"/>
      <c r="T408" s="216"/>
    </row>
    <row r="409" spans="1:20" ht="15" customHeight="1" thickBot="1">
      <c r="A409" s="35">
        <v>433</v>
      </c>
      <c r="B409" s="317">
        <v>9354</v>
      </c>
      <c r="C409" s="35" t="str">
        <f>IFERROR(VLOOKUP(B409,[7]DSML!E:J,6,0),"")</f>
        <v/>
      </c>
      <c r="D409" s="35" t="str">
        <f>IFERROR(VLOOKUP(B409,[7]DSML!E:G,3,0),"")</f>
        <v/>
      </c>
      <c r="E409" s="317" t="s">
        <v>1124</v>
      </c>
      <c r="F409" s="317" t="s">
        <v>1265</v>
      </c>
      <c r="G409" s="317">
        <v>10598441</v>
      </c>
      <c r="H409" s="216" t="s">
        <v>1547</v>
      </c>
      <c r="I409" s="219" t="s">
        <v>713</v>
      </c>
      <c r="J409" s="216" t="s">
        <v>1548</v>
      </c>
      <c r="K409" s="273">
        <v>26870</v>
      </c>
      <c r="L409" s="317">
        <v>8</v>
      </c>
      <c r="M409" s="317">
        <v>6</v>
      </c>
      <c r="N409" s="219" t="s">
        <v>17</v>
      </c>
      <c r="O409" s="317" t="s">
        <v>1675</v>
      </c>
      <c r="P409" s="219" t="s">
        <v>734</v>
      </c>
      <c r="Q409" s="219"/>
      <c r="R409" s="216"/>
      <c r="S409" s="216"/>
      <c r="T409" s="219"/>
    </row>
    <row r="410" spans="1:20" ht="15" customHeight="1" thickBot="1">
      <c r="A410" s="35">
        <v>434</v>
      </c>
      <c r="B410" s="317">
        <v>9354</v>
      </c>
      <c r="C410" s="35" t="str">
        <f>IFERROR(VLOOKUP(B410,[7]DSML!E:J,6,0),"")</f>
        <v/>
      </c>
      <c r="D410" s="35" t="str">
        <f>IFERROR(VLOOKUP(B410,[7]DSML!E:G,3,0),"")</f>
        <v/>
      </c>
      <c r="E410" s="317" t="s">
        <v>1124</v>
      </c>
      <c r="F410" s="317" t="s">
        <v>1265</v>
      </c>
      <c r="G410" s="322">
        <v>10853804</v>
      </c>
      <c r="H410" s="216" t="s">
        <v>823</v>
      </c>
      <c r="I410" s="219" t="s">
        <v>713</v>
      </c>
      <c r="J410" s="216" t="s">
        <v>1549</v>
      </c>
      <c r="K410" s="272">
        <v>32136</v>
      </c>
      <c r="L410" s="317">
        <v>8</v>
      </c>
      <c r="M410" s="317">
        <v>6</v>
      </c>
      <c r="N410" s="219" t="s">
        <v>17</v>
      </c>
      <c r="O410" s="317" t="s">
        <v>1676</v>
      </c>
      <c r="P410" s="219" t="s">
        <v>21</v>
      </c>
      <c r="Q410" s="219" t="s">
        <v>1550</v>
      </c>
      <c r="R410" s="216"/>
      <c r="S410" s="216"/>
      <c r="T410" s="216"/>
    </row>
    <row r="411" spans="1:20" ht="15" customHeight="1" thickBot="1">
      <c r="A411" s="35">
        <v>435</v>
      </c>
      <c r="B411" s="317">
        <v>9347</v>
      </c>
      <c r="C411" s="35" t="str">
        <f>IFERROR(VLOOKUP(B411,[7]DSML!E:J,6,0),"")</f>
        <v/>
      </c>
      <c r="D411" s="35" t="str">
        <f>IFERROR(VLOOKUP(B411,[7]DSML!E:G,3,0),"")</f>
        <v/>
      </c>
      <c r="E411" s="317" t="s">
        <v>1124</v>
      </c>
      <c r="F411" s="317" t="s">
        <v>1279</v>
      </c>
      <c r="G411" s="324">
        <v>11035261</v>
      </c>
      <c r="H411" s="216" t="s">
        <v>1551</v>
      </c>
      <c r="I411" s="219" t="s">
        <v>709</v>
      </c>
      <c r="J411" s="216" t="s">
        <v>1552</v>
      </c>
      <c r="K411" s="273">
        <v>31894</v>
      </c>
      <c r="L411" s="317">
        <v>8</v>
      </c>
      <c r="M411" s="317">
        <v>6</v>
      </c>
      <c r="N411" s="219" t="s">
        <v>16</v>
      </c>
      <c r="O411" s="317" t="s">
        <v>1677</v>
      </c>
      <c r="P411" s="219" t="s">
        <v>734</v>
      </c>
      <c r="Q411" s="216" t="s">
        <v>1282</v>
      </c>
      <c r="R411" s="216"/>
      <c r="S411" s="216"/>
      <c r="T411" s="216"/>
    </row>
    <row r="412" spans="1:20" ht="15" customHeight="1" thickBot="1">
      <c r="A412" s="35">
        <v>436</v>
      </c>
      <c r="B412" s="317">
        <v>9348</v>
      </c>
      <c r="C412" s="35" t="str">
        <f>IFERROR(VLOOKUP(B412,[7]DSML!E:J,6,0),"")</f>
        <v/>
      </c>
      <c r="D412" s="35" t="str">
        <f>IFERROR(VLOOKUP(B412,[7]DSML!E:G,3,0),"")</f>
        <v/>
      </c>
      <c r="E412" s="317" t="s">
        <v>1124</v>
      </c>
      <c r="F412" s="317" t="s">
        <v>1553</v>
      </c>
      <c r="G412" s="324">
        <v>10833728</v>
      </c>
      <c r="H412" s="323" t="s">
        <v>1554</v>
      </c>
      <c r="I412" s="322" t="s">
        <v>709</v>
      </c>
      <c r="J412" s="322" t="s">
        <v>1555</v>
      </c>
      <c r="K412" s="280">
        <v>28619</v>
      </c>
      <c r="L412" s="322">
        <v>9</v>
      </c>
      <c r="M412" s="322">
        <v>6</v>
      </c>
      <c r="N412" s="322" t="s">
        <v>16</v>
      </c>
      <c r="O412" s="326">
        <v>40135000</v>
      </c>
      <c r="P412" s="219" t="s">
        <v>741</v>
      </c>
      <c r="Q412" s="219" t="s">
        <v>1556</v>
      </c>
      <c r="R412" s="219"/>
      <c r="S412" s="219"/>
      <c r="T412" s="216"/>
    </row>
    <row r="413" spans="1:20" ht="15" customHeight="1" thickBot="1">
      <c r="A413" s="35">
        <v>437</v>
      </c>
      <c r="B413" s="317">
        <v>9347</v>
      </c>
      <c r="C413" s="35" t="str">
        <f>IFERROR(VLOOKUP(B413,[7]DSML!E:J,6,0),"")</f>
        <v/>
      </c>
      <c r="D413" s="35" t="str">
        <f>IFERROR(VLOOKUP(B413,[7]DSML!E:G,3,0),"")</f>
        <v/>
      </c>
      <c r="E413" s="317" t="s">
        <v>1124</v>
      </c>
      <c r="F413" s="317" t="s">
        <v>1279</v>
      </c>
      <c r="G413" s="322">
        <v>10977575</v>
      </c>
      <c r="H413" s="216" t="s">
        <v>1678</v>
      </c>
      <c r="I413" s="219" t="s">
        <v>709</v>
      </c>
      <c r="J413" s="216" t="s">
        <v>1679</v>
      </c>
      <c r="K413" s="273">
        <v>21801</v>
      </c>
      <c r="L413" s="317">
        <v>12</v>
      </c>
      <c r="M413" s="317">
        <v>6</v>
      </c>
      <c r="N413" s="219" t="s">
        <v>20</v>
      </c>
      <c r="O413" s="317" t="s">
        <v>1680</v>
      </c>
      <c r="P413" s="216" t="s">
        <v>21</v>
      </c>
      <c r="Q413" s="214" t="s">
        <v>1681</v>
      </c>
      <c r="R413" s="216"/>
      <c r="S413" s="216"/>
      <c r="T413" s="216"/>
    </row>
    <row r="414" spans="1:20" ht="15" customHeight="1">
      <c r="A414" s="35">
        <v>438</v>
      </c>
      <c r="B414" s="34"/>
      <c r="C414" s="35" t="str">
        <f>IFERROR(VLOOKUP(B414,[7]DSML!E:J,6,0),"")</f>
        <v/>
      </c>
      <c r="D414" s="35" t="str">
        <f>IFERROR(VLOOKUP(B414,[7]DSML!E:G,3,0),"")</f>
        <v/>
      </c>
      <c r="E414" s="35"/>
      <c r="F414" s="35"/>
      <c r="G414" s="34"/>
      <c r="H414" s="34"/>
      <c r="I414" s="34"/>
      <c r="J414" s="136"/>
      <c r="K414" s="233"/>
      <c r="L414" s="153"/>
      <c r="M414" s="153"/>
      <c r="N414" s="247"/>
      <c r="O414" s="153"/>
      <c r="P414" s="153"/>
      <c r="Q414" s="34"/>
      <c r="R414" s="34"/>
      <c r="S414" s="34"/>
      <c r="T414" s="136"/>
    </row>
    <row r="415" spans="1:20" ht="15" customHeight="1">
      <c r="A415" s="35">
        <v>439</v>
      </c>
      <c r="B415" s="34"/>
      <c r="C415" s="35" t="str">
        <f>IFERROR(VLOOKUP(B415,[7]DSML!E:J,6,0),"")</f>
        <v/>
      </c>
      <c r="D415" s="35" t="str">
        <f>IFERROR(VLOOKUP(B415,[7]DSML!E:G,3,0),"")</f>
        <v/>
      </c>
      <c r="E415" s="35"/>
      <c r="F415" s="35"/>
      <c r="G415" s="34"/>
      <c r="H415" s="34"/>
      <c r="I415" s="34"/>
      <c r="J415" s="136"/>
      <c r="K415" s="233"/>
      <c r="L415" s="153"/>
      <c r="M415" s="153"/>
      <c r="N415" s="247"/>
      <c r="O415" s="153"/>
      <c r="P415" s="153"/>
      <c r="Q415" s="34"/>
      <c r="R415" s="34"/>
      <c r="S415" s="34"/>
      <c r="T415" s="136"/>
    </row>
    <row r="416" spans="1:20" ht="15" customHeight="1">
      <c r="A416" s="35">
        <v>440</v>
      </c>
      <c r="B416" s="34"/>
      <c r="C416" s="35" t="str">
        <f>IFERROR(VLOOKUP(B416,[7]DSML!E:J,6,0),"")</f>
        <v/>
      </c>
      <c r="D416" s="35" t="str">
        <f>IFERROR(VLOOKUP(B416,[7]DSML!E:G,3,0),"")</f>
        <v/>
      </c>
      <c r="E416" s="35"/>
      <c r="F416" s="35"/>
      <c r="G416" s="34"/>
      <c r="H416" s="34"/>
      <c r="I416" s="34"/>
      <c r="J416" s="136"/>
      <c r="K416" s="233"/>
      <c r="L416" s="153"/>
      <c r="M416" s="153"/>
      <c r="N416" s="247"/>
      <c r="O416" s="153"/>
      <c r="P416" s="153"/>
      <c r="Q416" s="34"/>
      <c r="R416" s="34"/>
      <c r="S416" s="34"/>
      <c r="T416" s="136"/>
    </row>
    <row r="417" spans="1:20" ht="15" customHeight="1">
      <c r="A417" s="35">
        <v>441</v>
      </c>
      <c r="B417" s="34"/>
      <c r="C417" s="35" t="str">
        <f>IFERROR(VLOOKUP(B417,[7]DSML!E:J,6,0),"")</f>
        <v/>
      </c>
      <c r="D417" s="35" t="str">
        <f>IFERROR(VLOOKUP(B417,[7]DSML!E:G,3,0),"")</f>
        <v/>
      </c>
      <c r="E417" s="35"/>
      <c r="F417" s="35"/>
      <c r="G417" s="34"/>
      <c r="H417" s="34"/>
      <c r="I417" s="34"/>
      <c r="J417" s="136"/>
      <c r="K417" s="233"/>
      <c r="L417" s="153"/>
      <c r="M417" s="153"/>
      <c r="N417" s="247"/>
      <c r="O417" s="153"/>
      <c r="P417" s="153"/>
      <c r="Q417" s="34"/>
      <c r="R417" s="34"/>
      <c r="S417" s="34"/>
      <c r="T417" s="136"/>
    </row>
    <row r="418" spans="1:20" ht="15" customHeight="1">
      <c r="A418" s="35">
        <v>442</v>
      </c>
      <c r="B418" s="34"/>
      <c r="C418" s="35" t="str">
        <f>IFERROR(VLOOKUP(B418,[7]DSML!E:J,6,0),"")</f>
        <v/>
      </c>
      <c r="D418" s="35" t="str">
        <f>IFERROR(VLOOKUP(B418,[7]DSML!E:G,3,0),"")</f>
        <v/>
      </c>
      <c r="E418" s="35"/>
      <c r="F418" s="35"/>
      <c r="G418" s="34"/>
      <c r="H418" s="34"/>
      <c r="I418" s="34"/>
      <c r="J418" s="136"/>
      <c r="K418" s="233"/>
      <c r="L418" s="153"/>
      <c r="M418" s="153"/>
      <c r="N418" s="247"/>
      <c r="O418" s="153"/>
      <c r="P418" s="153"/>
      <c r="Q418" s="34"/>
      <c r="R418" s="34"/>
      <c r="S418" s="34"/>
      <c r="T418" s="136"/>
    </row>
    <row r="419" spans="1:20" ht="15" customHeight="1">
      <c r="A419" s="35">
        <v>443</v>
      </c>
      <c r="B419" s="34"/>
      <c r="C419" s="35" t="str">
        <f>IFERROR(VLOOKUP(B419,[7]DSML!E:J,6,0),"")</f>
        <v/>
      </c>
      <c r="D419" s="35" t="str">
        <f>IFERROR(VLOOKUP(B419,[7]DSML!E:G,3,0),"")</f>
        <v/>
      </c>
      <c r="E419" s="35"/>
      <c r="F419" s="35"/>
      <c r="G419" s="34"/>
      <c r="H419" s="34"/>
      <c r="I419" s="34"/>
      <c r="J419" s="136"/>
      <c r="K419" s="233"/>
      <c r="L419" s="153"/>
      <c r="M419" s="153"/>
      <c r="N419" s="247"/>
      <c r="O419" s="153"/>
      <c r="P419" s="153"/>
      <c r="Q419" s="34"/>
      <c r="R419" s="34"/>
      <c r="S419" s="34"/>
      <c r="T419" s="136"/>
    </row>
    <row r="420" spans="1:20" ht="15" customHeight="1">
      <c r="A420" s="35">
        <v>444</v>
      </c>
      <c r="B420" s="34"/>
      <c r="C420" s="35" t="str">
        <f>IFERROR(VLOOKUP(B420,[7]DSML!E:J,6,0),"")</f>
        <v/>
      </c>
      <c r="D420" s="35" t="str">
        <f>IFERROR(VLOOKUP(B420,[7]DSML!E:G,3,0),"")</f>
        <v/>
      </c>
      <c r="E420" s="35"/>
      <c r="F420" s="35"/>
      <c r="G420" s="34"/>
      <c r="H420" s="34"/>
      <c r="I420" s="34"/>
      <c r="J420" s="136"/>
      <c r="K420" s="233"/>
      <c r="L420" s="153"/>
      <c r="M420" s="153"/>
      <c r="N420" s="247"/>
      <c r="O420" s="153"/>
      <c r="P420" s="153"/>
      <c r="Q420" s="34"/>
      <c r="R420" s="34"/>
      <c r="S420" s="34"/>
      <c r="T420" s="136"/>
    </row>
    <row r="421" spans="1:20" ht="15" customHeight="1">
      <c r="A421" s="35">
        <v>445</v>
      </c>
      <c r="B421" s="34"/>
      <c r="C421" s="35" t="str">
        <f>IFERROR(VLOOKUP(B421,[7]DSML!E:J,6,0),"")</f>
        <v/>
      </c>
      <c r="D421" s="35" t="str">
        <f>IFERROR(VLOOKUP(B421,[7]DSML!E:G,3,0),"")</f>
        <v/>
      </c>
      <c r="E421" s="35"/>
      <c r="F421" s="35"/>
      <c r="G421" s="34"/>
      <c r="H421" s="34"/>
      <c r="I421" s="34"/>
      <c r="J421" s="136"/>
      <c r="K421" s="233"/>
      <c r="L421" s="153"/>
      <c r="M421" s="153"/>
      <c r="N421" s="247"/>
      <c r="O421" s="153"/>
      <c r="P421" s="153"/>
      <c r="Q421" s="34"/>
      <c r="R421" s="34"/>
      <c r="S421" s="34"/>
      <c r="T421" s="136"/>
    </row>
    <row r="422" spans="1:20" ht="15" customHeight="1">
      <c r="A422" s="35">
        <v>446</v>
      </c>
      <c r="B422" s="34"/>
      <c r="C422" s="35" t="str">
        <f>IFERROR(VLOOKUP(B422,[7]DSML!E:J,6,0),"")</f>
        <v/>
      </c>
      <c r="D422" s="35" t="str">
        <f>IFERROR(VLOOKUP(B422,[7]DSML!E:G,3,0),"")</f>
        <v/>
      </c>
      <c r="E422" s="35"/>
      <c r="F422" s="35"/>
      <c r="G422" s="34"/>
      <c r="H422" s="34"/>
      <c r="I422" s="34"/>
      <c r="J422" s="136"/>
      <c r="K422" s="233"/>
      <c r="L422" s="153"/>
      <c r="M422" s="153"/>
      <c r="N422" s="247"/>
      <c r="O422" s="153"/>
      <c r="P422" s="153"/>
      <c r="Q422" s="34"/>
      <c r="R422" s="34"/>
      <c r="S422" s="34"/>
      <c r="T422" s="136"/>
    </row>
    <row r="423" spans="1:20" ht="15" customHeight="1">
      <c r="A423" s="35">
        <v>447</v>
      </c>
      <c r="B423" s="34"/>
      <c r="C423" s="35" t="str">
        <f>IFERROR(VLOOKUP(B423,[7]DSML!E:J,6,0),"")</f>
        <v/>
      </c>
      <c r="D423" s="35" t="str">
        <f>IFERROR(VLOOKUP(B423,[7]DSML!E:G,3,0),"")</f>
        <v/>
      </c>
      <c r="E423" s="35"/>
      <c r="F423" s="35"/>
      <c r="G423" s="34"/>
      <c r="H423" s="34"/>
      <c r="I423" s="34"/>
      <c r="J423" s="136"/>
      <c r="K423" s="233"/>
      <c r="L423" s="153"/>
      <c r="M423" s="153"/>
      <c r="N423" s="247"/>
      <c r="O423" s="153"/>
      <c r="P423" s="153"/>
      <c r="Q423" s="34"/>
      <c r="R423" s="34"/>
      <c r="S423" s="34"/>
      <c r="T423" s="136"/>
    </row>
    <row r="424" spans="1:20" ht="15" customHeight="1">
      <c r="A424" s="35">
        <v>448</v>
      </c>
      <c r="B424" s="34"/>
      <c r="C424" s="35" t="str">
        <f>IFERROR(VLOOKUP(B424,[7]DSML!E:J,6,0),"")</f>
        <v/>
      </c>
      <c r="D424" s="35" t="str">
        <f>IFERROR(VLOOKUP(B424,[7]DSML!E:G,3,0),"")</f>
        <v/>
      </c>
      <c r="E424" s="35"/>
      <c r="F424" s="35"/>
      <c r="G424" s="34"/>
      <c r="H424" s="34"/>
      <c r="I424" s="34"/>
      <c r="J424" s="136"/>
      <c r="K424" s="233"/>
      <c r="L424" s="153"/>
      <c r="M424" s="153"/>
      <c r="N424" s="247"/>
      <c r="O424" s="153"/>
      <c r="P424" s="153"/>
      <c r="Q424" s="34"/>
      <c r="R424" s="34"/>
      <c r="S424" s="34"/>
      <c r="T424" s="136"/>
    </row>
    <row r="425" spans="1:20" ht="15" customHeight="1">
      <c r="A425" s="35">
        <v>449</v>
      </c>
      <c r="B425" s="34"/>
      <c r="C425" s="35" t="str">
        <f>IFERROR(VLOOKUP(B425,[7]DSML!E:J,6,0),"")</f>
        <v/>
      </c>
      <c r="D425" s="35" t="str">
        <f>IFERROR(VLOOKUP(B425,[7]DSML!E:G,3,0),"")</f>
        <v/>
      </c>
      <c r="E425" s="35"/>
      <c r="F425" s="35"/>
      <c r="G425" s="34"/>
      <c r="H425" s="34"/>
      <c r="I425" s="34"/>
      <c r="J425" s="136"/>
      <c r="K425" s="233"/>
      <c r="L425" s="153"/>
      <c r="M425" s="153"/>
      <c r="N425" s="247"/>
      <c r="O425" s="153"/>
      <c r="P425" s="153"/>
      <c r="Q425" s="34"/>
      <c r="R425" s="34"/>
      <c r="S425" s="34"/>
      <c r="T425" s="136"/>
    </row>
    <row r="426" spans="1:20" ht="15" customHeight="1">
      <c r="A426" s="35">
        <v>450</v>
      </c>
      <c r="B426" s="34"/>
      <c r="C426" s="35" t="str">
        <f>IFERROR(VLOOKUP(B426,[7]DSML!E:J,6,0),"")</f>
        <v/>
      </c>
      <c r="D426" s="35" t="str">
        <f>IFERROR(VLOOKUP(B426,[7]DSML!E:G,3,0),"")</f>
        <v/>
      </c>
      <c r="E426" s="35"/>
      <c r="F426" s="35"/>
      <c r="G426" s="34"/>
      <c r="H426" s="34"/>
      <c r="I426" s="34"/>
      <c r="J426" s="136"/>
      <c r="K426" s="233"/>
      <c r="L426" s="153"/>
      <c r="M426" s="153"/>
      <c r="N426" s="247"/>
      <c r="O426" s="153"/>
      <c r="P426" s="153"/>
      <c r="Q426" s="34"/>
      <c r="R426" s="34"/>
      <c r="S426" s="34"/>
      <c r="T426" s="136"/>
    </row>
    <row r="427" spans="1:20" ht="15" customHeight="1">
      <c r="A427" s="35">
        <v>451</v>
      </c>
      <c r="B427" s="34"/>
      <c r="C427" s="35" t="str">
        <f>IFERROR(VLOOKUP(B427,[7]DSML!E:J,6,0),"")</f>
        <v/>
      </c>
      <c r="D427" s="35" t="str">
        <f>IFERROR(VLOOKUP(B427,[7]DSML!E:G,3,0),"")</f>
        <v/>
      </c>
      <c r="E427" s="35"/>
      <c r="F427" s="35"/>
      <c r="G427" s="34"/>
      <c r="H427" s="34"/>
      <c r="I427" s="34"/>
      <c r="J427" s="136"/>
      <c r="K427" s="233"/>
      <c r="L427" s="153"/>
      <c r="M427" s="153"/>
      <c r="N427" s="247"/>
      <c r="O427" s="153"/>
      <c r="P427" s="153"/>
      <c r="Q427" s="34"/>
      <c r="R427" s="34"/>
      <c r="S427" s="34"/>
      <c r="T427" s="136"/>
    </row>
    <row r="428" spans="1:20" ht="15" customHeight="1">
      <c r="A428" s="35">
        <v>452</v>
      </c>
      <c r="B428" s="34"/>
      <c r="C428" s="35" t="str">
        <f>IFERROR(VLOOKUP(B428,[7]DSML!E:J,6,0),"")</f>
        <v/>
      </c>
      <c r="D428" s="35" t="str">
        <f>IFERROR(VLOOKUP(B428,[7]DSML!E:G,3,0),"")</f>
        <v/>
      </c>
      <c r="E428" s="35"/>
      <c r="F428" s="35"/>
      <c r="G428" s="34"/>
      <c r="H428" s="34"/>
      <c r="I428" s="34"/>
      <c r="J428" s="136"/>
      <c r="K428" s="233"/>
      <c r="L428" s="153"/>
      <c r="M428" s="153"/>
      <c r="N428" s="247"/>
      <c r="O428" s="153"/>
      <c r="P428" s="153"/>
      <c r="Q428" s="34"/>
      <c r="R428" s="34"/>
      <c r="S428" s="34"/>
      <c r="T428" s="136"/>
    </row>
    <row r="429" spans="1:20" ht="15" customHeight="1">
      <c r="A429" s="35">
        <v>453</v>
      </c>
      <c r="B429" s="34"/>
      <c r="C429" s="35" t="str">
        <f>IFERROR(VLOOKUP(B429,[7]DSML!E:J,6,0),"")</f>
        <v/>
      </c>
      <c r="D429" s="35" t="str">
        <f>IFERROR(VLOOKUP(B429,[7]DSML!E:G,3,0),"")</f>
        <v/>
      </c>
      <c r="E429" s="35"/>
      <c r="F429" s="35"/>
      <c r="G429" s="34"/>
      <c r="H429" s="34"/>
      <c r="I429" s="34"/>
      <c r="J429" s="136"/>
      <c r="K429" s="233"/>
      <c r="L429" s="153"/>
      <c r="M429" s="153"/>
      <c r="N429" s="247"/>
      <c r="O429" s="153"/>
      <c r="P429" s="153"/>
      <c r="Q429" s="34"/>
      <c r="R429" s="34"/>
      <c r="S429" s="34"/>
      <c r="T429" s="136"/>
    </row>
    <row r="430" spans="1:20" ht="15" customHeight="1">
      <c r="A430" s="35">
        <v>454</v>
      </c>
      <c r="B430" s="34"/>
      <c r="C430" s="35" t="str">
        <f>IFERROR(VLOOKUP(B430,[7]DSML!E:J,6,0),"")</f>
        <v/>
      </c>
      <c r="D430" s="35" t="str">
        <f>IFERROR(VLOOKUP(B430,[7]DSML!E:G,3,0),"")</f>
        <v/>
      </c>
      <c r="E430" s="35"/>
      <c r="F430" s="35"/>
      <c r="G430" s="34"/>
      <c r="H430" s="34"/>
      <c r="I430" s="34"/>
      <c r="J430" s="136"/>
      <c r="K430" s="233"/>
      <c r="L430" s="153"/>
      <c r="M430" s="153"/>
      <c r="N430" s="247"/>
      <c r="O430" s="153"/>
      <c r="P430" s="153"/>
      <c r="Q430" s="34"/>
      <c r="R430" s="34"/>
      <c r="S430" s="34"/>
      <c r="T430" s="136"/>
    </row>
    <row r="431" spans="1:20" ht="15" customHeight="1">
      <c r="A431" s="35">
        <v>455</v>
      </c>
      <c r="B431" s="34"/>
      <c r="C431" s="35" t="str">
        <f>IFERROR(VLOOKUP(B431,[7]DSML!E:J,6,0),"")</f>
        <v/>
      </c>
      <c r="D431" s="35" t="str">
        <f>IFERROR(VLOOKUP(B431,[7]DSML!E:G,3,0),"")</f>
        <v/>
      </c>
      <c r="E431" s="35"/>
      <c r="F431" s="35"/>
      <c r="G431" s="34"/>
      <c r="H431" s="34"/>
      <c r="I431" s="34"/>
      <c r="J431" s="136"/>
      <c r="K431" s="233"/>
      <c r="L431" s="153"/>
      <c r="M431" s="153"/>
      <c r="N431" s="247"/>
      <c r="O431" s="153"/>
      <c r="P431" s="153"/>
      <c r="Q431" s="34"/>
      <c r="R431" s="34"/>
      <c r="S431" s="34"/>
      <c r="T431" s="136"/>
    </row>
    <row r="432" spans="1:20" ht="15" customHeight="1">
      <c r="A432" s="35">
        <v>456</v>
      </c>
      <c r="B432" s="34"/>
      <c r="C432" s="35" t="str">
        <f>IFERROR(VLOOKUP(B432,[7]DSML!E:J,6,0),"")</f>
        <v/>
      </c>
      <c r="D432" s="35" t="str">
        <f>IFERROR(VLOOKUP(B432,[7]DSML!E:G,3,0),"")</f>
        <v/>
      </c>
      <c r="E432" s="35"/>
      <c r="F432" s="35"/>
      <c r="G432" s="34"/>
      <c r="H432" s="34"/>
      <c r="I432" s="34"/>
      <c r="J432" s="136"/>
      <c r="K432" s="233"/>
      <c r="L432" s="153"/>
      <c r="M432" s="153"/>
      <c r="N432" s="247"/>
      <c r="O432" s="153"/>
      <c r="P432" s="153"/>
      <c r="Q432" s="34"/>
      <c r="R432" s="34"/>
      <c r="S432" s="34"/>
      <c r="T432" s="136"/>
    </row>
    <row r="433" spans="1:20" ht="15" customHeight="1">
      <c r="A433" s="35">
        <v>457</v>
      </c>
      <c r="B433" s="34"/>
      <c r="C433" s="35" t="str">
        <f>IFERROR(VLOOKUP(B433,[7]DSML!E:J,6,0),"")</f>
        <v/>
      </c>
      <c r="D433" s="35" t="str">
        <f>IFERROR(VLOOKUP(B433,[7]DSML!E:G,3,0),"")</f>
        <v/>
      </c>
      <c r="E433" s="35"/>
      <c r="F433" s="35"/>
      <c r="G433" s="34"/>
      <c r="H433" s="34"/>
      <c r="I433" s="34"/>
      <c r="J433" s="136"/>
      <c r="K433" s="233"/>
      <c r="L433" s="153"/>
      <c r="M433" s="153"/>
      <c r="N433" s="247"/>
      <c r="O433" s="153"/>
      <c r="P433" s="153"/>
      <c r="Q433" s="34"/>
      <c r="R433" s="34"/>
      <c r="S433" s="34"/>
      <c r="T433" s="136"/>
    </row>
    <row r="434" spans="1:20" ht="15" customHeight="1">
      <c r="A434" s="35">
        <v>458</v>
      </c>
      <c r="B434" s="34"/>
      <c r="C434" s="35" t="str">
        <f>IFERROR(VLOOKUP(B434,[7]DSML!E:J,6,0),"")</f>
        <v/>
      </c>
      <c r="D434" s="35" t="str">
        <f>IFERROR(VLOOKUP(B434,[7]DSML!E:G,3,0),"")</f>
        <v/>
      </c>
      <c r="E434" s="35"/>
      <c r="F434" s="35"/>
      <c r="G434" s="34"/>
      <c r="H434" s="34"/>
      <c r="I434" s="34"/>
      <c r="J434" s="136"/>
      <c r="K434" s="233"/>
      <c r="L434" s="153"/>
      <c r="M434" s="153"/>
      <c r="N434" s="247"/>
      <c r="O434" s="153"/>
      <c r="P434" s="153"/>
      <c r="Q434" s="34"/>
      <c r="R434" s="34"/>
      <c r="S434" s="34"/>
      <c r="T434" s="136"/>
    </row>
    <row r="435" spans="1:20" ht="15" customHeight="1">
      <c r="A435" s="35">
        <v>459</v>
      </c>
      <c r="B435" s="34"/>
      <c r="C435" s="35" t="str">
        <f>IFERROR(VLOOKUP(B435,[7]DSML!E:J,6,0),"")</f>
        <v/>
      </c>
      <c r="D435" s="35" t="str">
        <f>IFERROR(VLOOKUP(B435,[7]DSML!E:G,3,0),"")</f>
        <v/>
      </c>
      <c r="E435" s="35"/>
      <c r="F435" s="35"/>
      <c r="G435" s="34"/>
      <c r="H435" s="34"/>
      <c r="I435" s="34"/>
      <c r="J435" s="136"/>
      <c r="K435" s="233"/>
      <c r="L435" s="153"/>
      <c r="M435" s="153"/>
      <c r="N435" s="247"/>
      <c r="O435" s="153"/>
      <c r="P435" s="153"/>
      <c r="Q435" s="34"/>
      <c r="R435" s="34"/>
      <c r="S435" s="34"/>
      <c r="T435" s="136"/>
    </row>
    <row r="436" spans="1:20" ht="15" customHeight="1">
      <c r="A436" s="35">
        <v>460</v>
      </c>
      <c r="B436" s="34"/>
      <c r="C436" s="35" t="str">
        <f>IFERROR(VLOOKUP(B436,[7]DSML!E:J,6,0),"")</f>
        <v/>
      </c>
      <c r="D436" s="35" t="str">
        <f>IFERROR(VLOOKUP(B436,[7]DSML!E:G,3,0),"")</f>
        <v/>
      </c>
      <c r="E436" s="35"/>
      <c r="F436" s="35"/>
      <c r="G436" s="34"/>
      <c r="H436" s="34"/>
      <c r="I436" s="34"/>
      <c r="J436" s="136"/>
      <c r="K436" s="233"/>
      <c r="L436" s="153"/>
      <c r="M436" s="153"/>
      <c r="N436" s="247"/>
      <c r="O436" s="153"/>
      <c r="P436" s="153"/>
      <c r="Q436" s="34"/>
      <c r="R436" s="34"/>
      <c r="S436" s="34"/>
      <c r="T436" s="136"/>
    </row>
    <row r="437" spans="1:20" ht="15" customHeight="1">
      <c r="A437" s="35">
        <v>461</v>
      </c>
      <c r="B437" s="34"/>
      <c r="C437" s="35" t="str">
        <f>IFERROR(VLOOKUP(B437,[7]DSML!E:J,6,0),"")</f>
        <v/>
      </c>
      <c r="D437" s="35" t="str">
        <f>IFERROR(VLOOKUP(B437,[7]DSML!E:G,3,0),"")</f>
        <v/>
      </c>
      <c r="E437" s="35"/>
      <c r="F437" s="35"/>
      <c r="G437" s="34"/>
      <c r="H437" s="34"/>
      <c r="I437" s="34"/>
      <c r="J437" s="136"/>
      <c r="K437" s="233"/>
      <c r="L437" s="153"/>
      <c r="M437" s="153"/>
      <c r="N437" s="247"/>
      <c r="O437" s="153"/>
      <c r="P437" s="153"/>
      <c r="Q437" s="34"/>
      <c r="R437" s="34"/>
      <c r="S437" s="34"/>
      <c r="T437" s="136"/>
    </row>
    <row r="438" spans="1:20" ht="15" customHeight="1">
      <c r="A438" s="35">
        <v>462</v>
      </c>
      <c r="B438" s="34"/>
      <c r="C438" s="35" t="str">
        <f>IFERROR(VLOOKUP(B438,[7]DSML!E:J,6,0),"")</f>
        <v/>
      </c>
      <c r="D438" s="35" t="str">
        <f>IFERROR(VLOOKUP(B438,[7]DSML!E:G,3,0),"")</f>
        <v/>
      </c>
      <c r="E438" s="35"/>
      <c r="F438" s="35"/>
      <c r="G438" s="34"/>
      <c r="H438" s="34"/>
      <c r="I438" s="34"/>
      <c r="J438" s="136"/>
      <c r="K438" s="233"/>
      <c r="L438" s="153"/>
      <c r="M438" s="153"/>
      <c r="N438" s="247"/>
      <c r="O438" s="153"/>
      <c r="P438" s="153"/>
      <c r="Q438" s="34"/>
      <c r="R438" s="34"/>
      <c r="S438" s="34"/>
      <c r="T438" s="136"/>
    </row>
    <row r="439" spans="1:20" ht="15" customHeight="1">
      <c r="A439" s="35">
        <v>463</v>
      </c>
      <c r="B439" s="34"/>
      <c r="C439" s="35" t="str">
        <f>IFERROR(VLOOKUP(B439,[7]DSML!E:J,6,0),"")</f>
        <v/>
      </c>
      <c r="D439" s="35" t="str">
        <f>IFERROR(VLOOKUP(B439,[7]DSML!E:G,3,0),"")</f>
        <v/>
      </c>
      <c r="E439" s="35"/>
      <c r="F439" s="35"/>
      <c r="G439" s="34"/>
      <c r="H439" s="34"/>
      <c r="I439" s="34"/>
      <c r="J439" s="136"/>
      <c r="K439" s="233"/>
      <c r="L439" s="153"/>
      <c r="M439" s="153"/>
      <c r="N439" s="247"/>
      <c r="O439" s="153"/>
      <c r="P439" s="153"/>
      <c r="Q439" s="34"/>
      <c r="R439" s="34"/>
      <c r="S439" s="34"/>
      <c r="T439" s="136"/>
    </row>
    <row r="440" spans="1:20" ht="15" customHeight="1">
      <c r="A440" s="35">
        <v>464</v>
      </c>
      <c r="B440" s="34"/>
      <c r="C440" s="35" t="str">
        <f>IFERROR(VLOOKUP(B440,[7]DSML!E:J,6,0),"")</f>
        <v/>
      </c>
      <c r="D440" s="35" t="str">
        <f>IFERROR(VLOOKUP(B440,[7]DSML!E:G,3,0),"")</f>
        <v/>
      </c>
      <c r="E440" s="35"/>
      <c r="F440" s="35"/>
      <c r="G440" s="34"/>
      <c r="H440" s="34"/>
      <c r="I440" s="34"/>
      <c r="J440" s="136"/>
      <c r="K440" s="233"/>
      <c r="L440" s="153"/>
      <c r="M440" s="153"/>
      <c r="N440" s="247"/>
      <c r="O440" s="153"/>
      <c r="P440" s="153"/>
      <c r="Q440" s="34"/>
      <c r="R440" s="34"/>
      <c r="S440" s="34"/>
      <c r="T440" s="136"/>
    </row>
    <row r="441" spans="1:20" ht="15" customHeight="1">
      <c r="A441" s="35">
        <v>465</v>
      </c>
      <c r="B441" s="34"/>
      <c r="C441" s="35" t="str">
        <f>IFERROR(VLOOKUP(B441,[7]DSML!E:J,6,0),"")</f>
        <v/>
      </c>
      <c r="D441" s="35" t="str">
        <f>IFERROR(VLOOKUP(B441,[7]DSML!E:G,3,0),"")</f>
        <v/>
      </c>
      <c r="E441" s="35"/>
      <c r="F441" s="35"/>
      <c r="G441" s="34"/>
      <c r="H441" s="34"/>
      <c r="I441" s="34"/>
      <c r="J441" s="136"/>
      <c r="K441" s="233"/>
      <c r="L441" s="153"/>
      <c r="M441" s="153"/>
      <c r="N441" s="247"/>
      <c r="O441" s="153"/>
      <c r="P441" s="153"/>
      <c r="Q441" s="34"/>
      <c r="R441" s="34"/>
      <c r="S441" s="34"/>
      <c r="T441" s="136"/>
    </row>
    <row r="442" spans="1:20" ht="15" customHeight="1">
      <c r="A442" s="35">
        <v>466</v>
      </c>
      <c r="B442" s="34"/>
      <c r="C442" s="35" t="str">
        <f>IFERROR(VLOOKUP(B442,[7]DSML!E:J,6,0),"")</f>
        <v/>
      </c>
      <c r="D442" s="35" t="str">
        <f>IFERROR(VLOOKUP(B442,[7]DSML!E:G,3,0),"")</f>
        <v/>
      </c>
      <c r="E442" s="35"/>
      <c r="F442" s="35"/>
      <c r="G442" s="34"/>
      <c r="H442" s="34"/>
      <c r="I442" s="34"/>
      <c r="J442" s="136"/>
      <c r="K442" s="233"/>
      <c r="L442" s="153"/>
      <c r="M442" s="153"/>
      <c r="N442" s="247"/>
      <c r="O442" s="153"/>
      <c r="P442" s="153"/>
      <c r="Q442" s="34"/>
      <c r="R442" s="34"/>
      <c r="S442" s="34"/>
      <c r="T442" s="136"/>
    </row>
    <row r="443" spans="1:20" ht="15" customHeight="1">
      <c r="A443" s="35">
        <v>467</v>
      </c>
      <c r="B443" s="34"/>
      <c r="C443" s="35" t="str">
        <f>IFERROR(VLOOKUP(B443,[7]DSML!E:J,6,0),"")</f>
        <v/>
      </c>
      <c r="D443" s="35" t="str">
        <f>IFERROR(VLOOKUP(B443,[7]DSML!E:G,3,0),"")</f>
        <v/>
      </c>
      <c r="E443" s="35"/>
      <c r="F443" s="35"/>
      <c r="G443" s="34"/>
      <c r="H443" s="34"/>
      <c r="I443" s="34"/>
      <c r="J443" s="136"/>
      <c r="K443" s="233"/>
      <c r="L443" s="153"/>
      <c r="M443" s="153"/>
      <c r="N443" s="247"/>
      <c r="O443" s="153"/>
      <c r="P443" s="153"/>
      <c r="Q443" s="34"/>
      <c r="R443" s="34"/>
      <c r="S443" s="34"/>
      <c r="T443" s="136"/>
    </row>
    <row r="444" spans="1:20" ht="15" customHeight="1">
      <c r="A444" s="35">
        <v>468</v>
      </c>
      <c r="B444" s="34"/>
      <c r="C444" s="35" t="str">
        <f>IFERROR(VLOOKUP(B444,[7]DSML!E:J,6,0),"")</f>
        <v/>
      </c>
      <c r="D444" s="35" t="str">
        <f>IFERROR(VLOOKUP(B444,[7]DSML!E:G,3,0),"")</f>
        <v/>
      </c>
      <c r="E444" s="35"/>
      <c r="F444" s="35"/>
      <c r="G444" s="34"/>
      <c r="H444" s="34"/>
      <c r="I444" s="34"/>
      <c r="J444" s="136"/>
      <c r="K444" s="233"/>
      <c r="L444" s="153"/>
      <c r="M444" s="153"/>
      <c r="N444" s="247"/>
      <c r="O444" s="153"/>
      <c r="P444" s="153"/>
      <c r="Q444" s="34"/>
      <c r="R444" s="34"/>
      <c r="S444" s="34"/>
      <c r="T444" s="136"/>
    </row>
    <row r="445" spans="1:20" ht="15" customHeight="1">
      <c r="A445" s="35">
        <v>469</v>
      </c>
      <c r="B445" s="34"/>
      <c r="C445" s="35" t="str">
        <f>IFERROR(VLOOKUP(B445,[7]DSML!E:J,6,0),"")</f>
        <v/>
      </c>
      <c r="D445" s="35" t="str">
        <f>IFERROR(VLOOKUP(B445,[7]DSML!E:G,3,0),"")</f>
        <v/>
      </c>
      <c r="E445" s="35"/>
      <c r="F445" s="35"/>
      <c r="G445" s="34"/>
      <c r="H445" s="34"/>
      <c r="I445" s="34"/>
      <c r="J445" s="136"/>
      <c r="K445" s="233"/>
      <c r="L445" s="153"/>
      <c r="M445" s="153"/>
      <c r="N445" s="247"/>
      <c r="O445" s="153"/>
      <c r="P445" s="153"/>
      <c r="Q445" s="34"/>
      <c r="R445" s="34"/>
      <c r="S445" s="34"/>
      <c r="T445" s="136"/>
    </row>
    <row r="446" spans="1:20" ht="15" customHeight="1">
      <c r="A446" s="35">
        <v>470</v>
      </c>
      <c r="B446" s="34"/>
      <c r="C446" s="35" t="str">
        <f>IFERROR(VLOOKUP(B446,[7]DSML!E:J,6,0),"")</f>
        <v/>
      </c>
      <c r="D446" s="35" t="str">
        <f>IFERROR(VLOOKUP(B446,[7]DSML!E:G,3,0),"")</f>
        <v/>
      </c>
      <c r="E446" s="35"/>
      <c r="F446" s="35"/>
      <c r="G446" s="34"/>
      <c r="H446" s="34"/>
      <c r="I446" s="34"/>
      <c r="J446" s="136"/>
      <c r="K446" s="233"/>
      <c r="L446" s="153"/>
      <c r="M446" s="153"/>
      <c r="N446" s="247"/>
      <c r="O446" s="153"/>
      <c r="P446" s="153"/>
      <c r="Q446" s="34"/>
      <c r="R446" s="34"/>
      <c r="S446" s="34"/>
      <c r="T446" s="136"/>
    </row>
    <row r="447" spans="1:20" ht="15" customHeight="1">
      <c r="A447" s="35">
        <v>471</v>
      </c>
      <c r="B447" s="34"/>
      <c r="C447" s="35" t="str">
        <f>IFERROR(VLOOKUP(B447,[7]DSML!E:J,6,0),"")</f>
        <v/>
      </c>
      <c r="D447" s="35" t="str">
        <f>IFERROR(VLOOKUP(B447,[7]DSML!E:G,3,0),"")</f>
        <v/>
      </c>
      <c r="E447" s="35"/>
      <c r="F447" s="35"/>
      <c r="G447" s="34"/>
      <c r="H447" s="34"/>
      <c r="I447" s="34"/>
      <c r="J447" s="136"/>
      <c r="K447" s="233"/>
      <c r="L447" s="153"/>
      <c r="M447" s="153"/>
      <c r="N447" s="247"/>
      <c r="O447" s="153"/>
      <c r="P447" s="153"/>
      <c r="Q447" s="34"/>
      <c r="R447" s="34"/>
      <c r="S447" s="34"/>
      <c r="T447" s="136"/>
    </row>
    <row r="448" spans="1:20" ht="15" customHeight="1">
      <c r="A448" s="35">
        <v>472</v>
      </c>
      <c r="B448" s="34"/>
      <c r="C448" s="35" t="str">
        <f>IFERROR(VLOOKUP(B448,[7]DSML!E:J,6,0),"")</f>
        <v/>
      </c>
      <c r="D448" s="35" t="str">
        <f>IFERROR(VLOOKUP(B448,[7]DSML!E:G,3,0),"")</f>
        <v/>
      </c>
      <c r="E448" s="35"/>
      <c r="F448" s="35"/>
      <c r="G448" s="34"/>
      <c r="H448" s="34"/>
      <c r="I448" s="34"/>
      <c r="J448" s="136"/>
      <c r="K448" s="233"/>
      <c r="L448" s="153"/>
      <c r="M448" s="153"/>
      <c r="N448" s="247"/>
      <c r="O448" s="153"/>
      <c r="P448" s="153"/>
      <c r="Q448" s="34"/>
      <c r="R448" s="34"/>
      <c r="S448" s="34"/>
      <c r="T448" s="136"/>
    </row>
    <row r="449" spans="1:20" ht="15" customHeight="1">
      <c r="A449" s="35">
        <v>473</v>
      </c>
      <c r="B449" s="34"/>
      <c r="C449" s="35" t="str">
        <f>IFERROR(VLOOKUP(B449,[7]DSML!E:J,6,0),"")</f>
        <v/>
      </c>
      <c r="D449" s="35" t="str">
        <f>IFERROR(VLOOKUP(B449,[7]DSML!E:G,3,0),"")</f>
        <v/>
      </c>
      <c r="E449" s="35"/>
      <c r="F449" s="35"/>
      <c r="G449" s="34"/>
      <c r="H449" s="34"/>
      <c r="I449" s="34"/>
      <c r="J449" s="136"/>
      <c r="K449" s="233"/>
      <c r="L449" s="153"/>
      <c r="M449" s="153"/>
      <c r="N449" s="247"/>
      <c r="O449" s="153"/>
      <c r="P449" s="153"/>
      <c r="Q449" s="34"/>
      <c r="R449" s="34"/>
      <c r="S449" s="34"/>
      <c r="T449" s="136"/>
    </row>
    <row r="450" spans="1:20" ht="15" customHeight="1">
      <c r="A450" s="35">
        <v>474</v>
      </c>
      <c r="B450" s="34"/>
      <c r="C450" s="35" t="str">
        <f>IFERROR(VLOOKUP(B450,[7]DSML!E:J,6,0),"")</f>
        <v/>
      </c>
      <c r="D450" s="35" t="str">
        <f>IFERROR(VLOOKUP(B450,[7]DSML!E:G,3,0),"")</f>
        <v/>
      </c>
      <c r="E450" s="35"/>
      <c r="F450" s="35"/>
      <c r="G450" s="34"/>
      <c r="H450" s="34"/>
      <c r="I450" s="34"/>
      <c r="J450" s="136"/>
      <c r="K450" s="233"/>
      <c r="L450" s="153"/>
      <c r="M450" s="153"/>
      <c r="N450" s="247"/>
      <c r="O450" s="153"/>
      <c r="P450" s="153"/>
      <c r="Q450" s="34"/>
      <c r="R450" s="34"/>
      <c r="S450" s="34"/>
      <c r="T450" s="136"/>
    </row>
    <row r="451" spans="1:20" ht="15" customHeight="1">
      <c r="A451" s="35">
        <v>475</v>
      </c>
      <c r="B451" s="34"/>
      <c r="C451" s="35" t="str">
        <f>IFERROR(VLOOKUP(B451,[7]DSML!E:J,6,0),"")</f>
        <v/>
      </c>
      <c r="D451" s="35" t="str">
        <f>IFERROR(VLOOKUP(B451,[7]DSML!E:G,3,0),"")</f>
        <v/>
      </c>
      <c r="E451" s="35"/>
      <c r="F451" s="35"/>
      <c r="G451" s="34"/>
      <c r="H451" s="34"/>
      <c r="I451" s="34"/>
      <c r="J451" s="136"/>
      <c r="K451" s="233"/>
      <c r="L451" s="153"/>
      <c r="M451" s="153"/>
      <c r="N451" s="247"/>
      <c r="O451" s="153"/>
      <c r="P451" s="153"/>
      <c r="Q451" s="34"/>
      <c r="R451" s="34"/>
      <c r="S451" s="34"/>
      <c r="T451" s="136"/>
    </row>
    <row r="452" spans="1:20" ht="15" customHeight="1">
      <c r="A452" s="35">
        <v>476</v>
      </c>
      <c r="B452" s="34"/>
      <c r="C452" s="35" t="str">
        <f>IFERROR(VLOOKUP(B452,[7]DSML!E:J,6,0),"")</f>
        <v/>
      </c>
      <c r="D452" s="35" t="str">
        <f>IFERROR(VLOOKUP(B452,[7]DSML!E:G,3,0),"")</f>
        <v/>
      </c>
      <c r="E452" s="35"/>
      <c r="F452" s="35"/>
      <c r="G452" s="34"/>
      <c r="H452" s="34"/>
      <c r="I452" s="34"/>
      <c r="J452" s="136"/>
      <c r="K452" s="233"/>
      <c r="L452" s="153"/>
      <c r="M452" s="153"/>
      <c r="N452" s="247"/>
      <c r="O452" s="153"/>
      <c r="P452" s="153"/>
      <c r="Q452" s="34"/>
      <c r="R452" s="34"/>
      <c r="S452" s="34"/>
      <c r="T452" s="136"/>
    </row>
    <row r="453" spans="1:20" ht="15" customHeight="1">
      <c r="A453" s="35">
        <v>477</v>
      </c>
      <c r="B453" s="34"/>
      <c r="C453" s="35" t="str">
        <f>IFERROR(VLOOKUP(B453,[7]DSML!E:J,6,0),"")</f>
        <v/>
      </c>
      <c r="D453" s="35" t="str">
        <f>IFERROR(VLOOKUP(B453,[7]DSML!E:G,3,0),"")</f>
        <v/>
      </c>
      <c r="E453" s="35"/>
      <c r="F453" s="35"/>
      <c r="G453" s="34"/>
      <c r="H453" s="34"/>
      <c r="I453" s="34"/>
      <c r="J453" s="136"/>
      <c r="K453" s="233"/>
      <c r="L453" s="153"/>
      <c r="M453" s="153"/>
      <c r="N453" s="247"/>
      <c r="O453" s="153"/>
      <c r="P453" s="153"/>
      <c r="Q453" s="34"/>
      <c r="R453" s="34"/>
      <c r="S453" s="34"/>
      <c r="T453" s="136"/>
    </row>
    <row r="454" spans="1:20" ht="15" customHeight="1">
      <c r="A454" s="35">
        <v>478</v>
      </c>
      <c r="B454" s="34"/>
      <c r="C454" s="35" t="str">
        <f>IFERROR(VLOOKUP(B454,[7]DSML!E:J,6,0),"")</f>
        <v/>
      </c>
      <c r="D454" s="35" t="str">
        <f>IFERROR(VLOOKUP(B454,[7]DSML!E:G,3,0),"")</f>
        <v/>
      </c>
      <c r="E454" s="35"/>
      <c r="F454" s="35"/>
      <c r="G454" s="34"/>
      <c r="H454" s="34"/>
      <c r="I454" s="34"/>
      <c r="J454" s="136"/>
      <c r="K454" s="233"/>
      <c r="L454" s="153"/>
      <c r="M454" s="153"/>
      <c r="N454" s="247"/>
      <c r="O454" s="153"/>
      <c r="P454" s="153"/>
      <c r="Q454" s="34"/>
      <c r="R454" s="34"/>
      <c r="S454" s="34"/>
      <c r="T454" s="136"/>
    </row>
    <row r="455" spans="1:20" ht="15" customHeight="1">
      <c r="A455" s="35">
        <v>479</v>
      </c>
      <c r="B455" s="34"/>
      <c r="C455" s="35" t="str">
        <f>IFERROR(VLOOKUP(B455,[7]DSML!E:J,6,0),"")</f>
        <v/>
      </c>
      <c r="D455" s="35" t="str">
        <f>IFERROR(VLOOKUP(B455,[7]DSML!E:G,3,0),"")</f>
        <v/>
      </c>
      <c r="E455" s="35"/>
      <c r="F455" s="35"/>
      <c r="G455" s="34"/>
      <c r="H455" s="34"/>
      <c r="I455" s="34"/>
      <c r="J455" s="136"/>
      <c r="K455" s="233"/>
      <c r="L455" s="153"/>
      <c r="M455" s="153"/>
      <c r="N455" s="247"/>
      <c r="O455" s="153"/>
      <c r="P455" s="153"/>
      <c r="Q455" s="34"/>
      <c r="R455" s="34"/>
      <c r="S455" s="34"/>
      <c r="T455" s="136"/>
    </row>
    <row r="456" spans="1:20" ht="15" customHeight="1">
      <c r="A456" s="35">
        <v>480</v>
      </c>
      <c r="B456" s="34"/>
      <c r="C456" s="35" t="str">
        <f>IFERROR(VLOOKUP(B456,[7]DSML!E:J,6,0),"")</f>
        <v/>
      </c>
      <c r="D456" s="35" t="str">
        <f>IFERROR(VLOOKUP(B456,[7]DSML!E:G,3,0),"")</f>
        <v/>
      </c>
      <c r="E456" s="35"/>
      <c r="F456" s="35"/>
      <c r="G456" s="34"/>
      <c r="H456" s="34"/>
      <c r="I456" s="34"/>
      <c r="J456" s="136"/>
      <c r="K456" s="233"/>
      <c r="L456" s="153"/>
      <c r="M456" s="153"/>
      <c r="N456" s="247"/>
      <c r="O456" s="153"/>
      <c r="P456" s="153"/>
      <c r="Q456" s="34"/>
      <c r="R456" s="34"/>
      <c r="S456" s="34"/>
      <c r="T456" s="136"/>
    </row>
    <row r="457" spans="1:20" ht="15" customHeight="1">
      <c r="A457" s="35">
        <v>481</v>
      </c>
      <c r="B457" s="34"/>
      <c r="C457" s="35" t="str">
        <f>IFERROR(VLOOKUP(B457,[7]DSML!E:J,6,0),"")</f>
        <v/>
      </c>
      <c r="D457" s="35" t="str">
        <f>IFERROR(VLOOKUP(B457,[7]DSML!E:G,3,0),"")</f>
        <v/>
      </c>
      <c r="E457" s="35"/>
      <c r="F457" s="35"/>
      <c r="G457" s="34"/>
      <c r="H457" s="34"/>
      <c r="I457" s="34"/>
      <c r="J457" s="136"/>
      <c r="K457" s="233"/>
      <c r="L457" s="153"/>
      <c r="M457" s="153"/>
      <c r="N457" s="247"/>
      <c r="O457" s="153"/>
      <c r="P457" s="153"/>
      <c r="Q457" s="34"/>
      <c r="R457" s="34"/>
      <c r="S457" s="34"/>
      <c r="T457" s="136"/>
    </row>
    <row r="458" spans="1:20" ht="15" customHeight="1">
      <c r="A458" s="35">
        <v>482</v>
      </c>
      <c r="B458" s="34"/>
      <c r="C458" s="35" t="str">
        <f>IFERROR(VLOOKUP(B458,[7]DSML!E:J,6,0),"")</f>
        <v/>
      </c>
      <c r="D458" s="35" t="str">
        <f>IFERROR(VLOOKUP(B458,[7]DSML!E:G,3,0),"")</f>
        <v/>
      </c>
      <c r="E458" s="35"/>
      <c r="F458" s="35"/>
      <c r="G458" s="34"/>
      <c r="H458" s="34"/>
      <c r="I458" s="34"/>
      <c r="J458" s="136"/>
      <c r="K458" s="233"/>
      <c r="L458" s="153"/>
      <c r="M458" s="153"/>
      <c r="N458" s="247"/>
      <c r="O458" s="153"/>
      <c r="P458" s="153"/>
      <c r="Q458" s="34"/>
      <c r="R458" s="34"/>
      <c r="S458" s="34"/>
      <c r="T458" s="136"/>
    </row>
    <row r="459" spans="1:20" ht="15" customHeight="1">
      <c r="A459" s="35">
        <v>483</v>
      </c>
      <c r="B459" s="34"/>
      <c r="C459" s="35" t="str">
        <f>IFERROR(VLOOKUP(B459,[7]DSML!E:J,6,0),"")</f>
        <v/>
      </c>
      <c r="D459" s="35" t="str">
        <f>IFERROR(VLOOKUP(B459,[7]DSML!E:G,3,0),"")</f>
        <v/>
      </c>
      <c r="E459" s="35"/>
      <c r="F459" s="35"/>
      <c r="G459" s="34"/>
      <c r="H459" s="34"/>
      <c r="I459" s="34"/>
      <c r="J459" s="136"/>
      <c r="K459" s="233"/>
      <c r="L459" s="153"/>
      <c r="M459" s="153"/>
      <c r="N459" s="247"/>
      <c r="O459" s="153"/>
      <c r="P459" s="153"/>
      <c r="Q459" s="34"/>
      <c r="R459" s="34"/>
      <c r="S459" s="34"/>
      <c r="T459" s="136"/>
    </row>
    <row r="460" spans="1:20" ht="15" customHeight="1">
      <c r="A460" s="35">
        <v>484</v>
      </c>
      <c r="B460" s="34"/>
      <c r="C460" s="35" t="str">
        <f>IFERROR(VLOOKUP(B460,[7]DSML!E:J,6,0),"")</f>
        <v/>
      </c>
      <c r="D460" s="35" t="str">
        <f>IFERROR(VLOOKUP(B460,[7]DSML!E:G,3,0),"")</f>
        <v/>
      </c>
      <c r="E460" s="35"/>
      <c r="F460" s="35"/>
      <c r="G460" s="34"/>
      <c r="H460" s="34"/>
      <c r="I460" s="34"/>
      <c r="J460" s="136"/>
      <c r="K460" s="233"/>
      <c r="L460" s="153"/>
      <c r="M460" s="153"/>
      <c r="N460" s="247"/>
      <c r="O460" s="153"/>
      <c r="P460" s="153"/>
      <c r="Q460" s="34"/>
      <c r="R460" s="34"/>
      <c r="S460" s="34"/>
      <c r="T460" s="136"/>
    </row>
    <row r="461" spans="1:20" ht="15" customHeight="1">
      <c r="A461" s="35">
        <v>485</v>
      </c>
      <c r="B461" s="34"/>
      <c r="C461" s="35" t="str">
        <f>IFERROR(VLOOKUP(B461,[7]DSML!E:J,6,0),"")</f>
        <v/>
      </c>
      <c r="D461" s="35" t="str">
        <f>IFERROR(VLOOKUP(B461,[7]DSML!E:G,3,0),"")</f>
        <v/>
      </c>
      <c r="E461" s="35"/>
      <c r="F461" s="35"/>
      <c r="G461" s="34"/>
      <c r="H461" s="34"/>
      <c r="I461" s="34"/>
      <c r="J461" s="136"/>
      <c r="K461" s="233"/>
      <c r="L461" s="153"/>
      <c r="M461" s="153"/>
      <c r="N461" s="247"/>
      <c r="O461" s="153"/>
      <c r="P461" s="153"/>
      <c r="Q461" s="34"/>
      <c r="R461" s="34"/>
      <c r="S461" s="34"/>
      <c r="T461" s="136"/>
    </row>
    <row r="462" spans="1:20" ht="15" customHeight="1">
      <c r="A462" s="35">
        <v>486</v>
      </c>
      <c r="B462" s="34"/>
      <c r="C462" s="35" t="str">
        <f>IFERROR(VLOOKUP(B462,[7]DSML!E:J,6,0),"")</f>
        <v/>
      </c>
      <c r="D462" s="35" t="str">
        <f>IFERROR(VLOOKUP(B462,[7]DSML!E:G,3,0),"")</f>
        <v/>
      </c>
      <c r="E462" s="35"/>
      <c r="F462" s="35"/>
      <c r="G462" s="34"/>
      <c r="H462" s="34"/>
      <c r="I462" s="34"/>
      <c r="J462" s="136"/>
      <c r="K462" s="233"/>
      <c r="L462" s="153"/>
      <c r="M462" s="153"/>
      <c r="N462" s="247"/>
      <c r="O462" s="153"/>
      <c r="P462" s="153"/>
      <c r="Q462" s="34"/>
      <c r="R462" s="34"/>
      <c r="S462" s="34"/>
      <c r="T462" s="136"/>
    </row>
    <row r="463" spans="1:20" ht="15" customHeight="1">
      <c r="A463" s="35">
        <v>487</v>
      </c>
      <c r="B463" s="34"/>
      <c r="C463" s="35" t="str">
        <f>IFERROR(VLOOKUP(B463,[7]DSML!E:J,6,0),"")</f>
        <v/>
      </c>
      <c r="D463" s="35" t="str">
        <f>IFERROR(VLOOKUP(B463,[7]DSML!E:G,3,0),"")</f>
        <v/>
      </c>
      <c r="E463" s="35"/>
      <c r="F463" s="35"/>
      <c r="G463" s="34"/>
      <c r="H463" s="34"/>
      <c r="I463" s="34"/>
      <c r="J463" s="136"/>
      <c r="K463" s="233"/>
      <c r="L463" s="153"/>
      <c r="M463" s="153"/>
      <c r="N463" s="247"/>
      <c r="O463" s="153"/>
      <c r="P463" s="153"/>
      <c r="Q463" s="34"/>
      <c r="R463" s="34"/>
      <c r="S463" s="34"/>
      <c r="T463" s="136"/>
    </row>
    <row r="464" spans="1:20" ht="15" customHeight="1">
      <c r="A464" s="35">
        <v>488</v>
      </c>
      <c r="B464" s="34"/>
      <c r="C464" s="35" t="str">
        <f>IFERROR(VLOOKUP(B464,[7]DSML!E:J,6,0),"")</f>
        <v/>
      </c>
      <c r="D464" s="35" t="str">
        <f>IFERROR(VLOOKUP(B464,[7]DSML!E:G,3,0),"")</f>
        <v/>
      </c>
      <c r="E464" s="35"/>
      <c r="F464" s="35"/>
      <c r="G464" s="34"/>
      <c r="H464" s="34"/>
      <c r="I464" s="34"/>
      <c r="J464" s="136"/>
      <c r="K464" s="233"/>
      <c r="L464" s="153"/>
      <c r="M464" s="153"/>
      <c r="N464" s="247"/>
      <c r="O464" s="153"/>
      <c r="P464" s="153"/>
      <c r="Q464" s="34"/>
      <c r="R464" s="34"/>
      <c r="S464" s="34"/>
      <c r="T464" s="136"/>
    </row>
    <row r="465" spans="1:20" ht="15" customHeight="1">
      <c r="A465" s="35">
        <v>489</v>
      </c>
      <c r="B465" s="34"/>
      <c r="C465" s="35" t="str">
        <f>IFERROR(VLOOKUP(B465,[7]DSML!E:J,6,0),"")</f>
        <v/>
      </c>
      <c r="D465" s="35" t="str">
        <f>IFERROR(VLOOKUP(B465,[7]DSML!E:G,3,0),"")</f>
        <v/>
      </c>
      <c r="E465" s="35"/>
      <c r="F465" s="35"/>
      <c r="G465" s="34"/>
      <c r="H465" s="34"/>
      <c r="I465" s="34"/>
      <c r="J465" s="136"/>
      <c r="K465" s="233"/>
      <c r="L465" s="153"/>
      <c r="M465" s="153"/>
      <c r="N465" s="247"/>
      <c r="O465" s="153"/>
      <c r="P465" s="153"/>
      <c r="Q465" s="34"/>
      <c r="R465" s="34"/>
      <c r="S465" s="34"/>
      <c r="T465" s="136"/>
    </row>
    <row r="466" spans="1:20" ht="15" customHeight="1">
      <c r="A466" s="35">
        <v>490</v>
      </c>
      <c r="B466" s="34"/>
      <c r="C466" s="35" t="str">
        <f>IFERROR(VLOOKUP(B466,[7]DSML!E:J,6,0),"")</f>
        <v/>
      </c>
      <c r="D466" s="35" t="str">
        <f>IFERROR(VLOOKUP(B466,[7]DSML!E:G,3,0),"")</f>
        <v/>
      </c>
      <c r="E466" s="35"/>
      <c r="F466" s="35"/>
      <c r="G466" s="34"/>
      <c r="H466" s="34"/>
      <c r="I466" s="34"/>
      <c r="J466" s="136"/>
      <c r="K466" s="233"/>
      <c r="L466" s="153"/>
      <c r="M466" s="153"/>
      <c r="N466" s="247"/>
      <c r="O466" s="153"/>
      <c r="P466" s="153"/>
      <c r="Q466" s="34"/>
      <c r="R466" s="34"/>
      <c r="S466" s="34"/>
      <c r="T466" s="136"/>
    </row>
    <row r="467" spans="1:20" ht="15" customHeight="1">
      <c r="A467" s="35">
        <v>491</v>
      </c>
      <c r="B467" s="34"/>
      <c r="C467" s="35" t="str">
        <f>IFERROR(VLOOKUP(B467,[7]DSML!E:J,6,0),"")</f>
        <v/>
      </c>
      <c r="D467" s="35" t="str">
        <f>IFERROR(VLOOKUP(B467,[7]DSML!E:G,3,0),"")</f>
        <v/>
      </c>
      <c r="E467" s="35"/>
      <c r="F467" s="35"/>
      <c r="G467" s="34"/>
      <c r="H467" s="34"/>
      <c r="I467" s="34"/>
      <c r="J467" s="136"/>
      <c r="K467" s="233"/>
      <c r="L467" s="153"/>
      <c r="M467" s="153"/>
      <c r="N467" s="247"/>
      <c r="O467" s="153"/>
      <c r="P467" s="153"/>
      <c r="Q467" s="34"/>
      <c r="R467" s="34"/>
      <c r="S467" s="34"/>
      <c r="T467" s="136"/>
    </row>
    <row r="468" spans="1:20" ht="15" customHeight="1">
      <c r="A468" s="35">
        <v>492</v>
      </c>
      <c r="B468" s="34"/>
      <c r="C468" s="35" t="str">
        <f>IFERROR(VLOOKUP(B468,[7]DSML!E:J,6,0),"")</f>
        <v/>
      </c>
      <c r="D468" s="35" t="str">
        <f>IFERROR(VLOOKUP(B468,[7]DSML!E:G,3,0),"")</f>
        <v/>
      </c>
      <c r="E468" s="35"/>
      <c r="F468" s="35"/>
      <c r="G468" s="34"/>
      <c r="H468" s="34"/>
      <c r="I468" s="34"/>
      <c r="J468" s="136"/>
      <c r="K468" s="233"/>
      <c r="L468" s="153"/>
      <c r="M468" s="153"/>
      <c r="N468" s="247"/>
      <c r="O468" s="153"/>
      <c r="P468" s="153"/>
      <c r="Q468" s="34"/>
      <c r="R468" s="34"/>
      <c r="S468" s="34"/>
      <c r="T468" s="136"/>
    </row>
    <row r="469" spans="1:20" ht="15" customHeight="1">
      <c r="A469" s="35">
        <v>493</v>
      </c>
      <c r="B469" s="34"/>
      <c r="C469" s="35" t="str">
        <f>IFERROR(VLOOKUP(B469,[7]DSML!E:J,6,0),"")</f>
        <v/>
      </c>
      <c r="D469" s="35" t="str">
        <f>IFERROR(VLOOKUP(B469,[7]DSML!E:G,3,0),"")</f>
        <v/>
      </c>
      <c r="E469" s="35"/>
      <c r="F469" s="35"/>
      <c r="G469" s="34"/>
      <c r="H469" s="34"/>
      <c r="I469" s="34"/>
      <c r="J469" s="136"/>
      <c r="K469" s="233"/>
      <c r="L469" s="153"/>
      <c r="M469" s="153"/>
      <c r="N469" s="247"/>
      <c r="O469" s="153"/>
      <c r="P469" s="153"/>
      <c r="Q469" s="34"/>
      <c r="R469" s="34"/>
      <c r="S469" s="34"/>
      <c r="T469" s="136"/>
    </row>
    <row r="470" spans="1:20" ht="15" customHeight="1">
      <c r="A470" s="35">
        <v>494</v>
      </c>
      <c r="B470" s="34"/>
      <c r="C470" s="35" t="str">
        <f>IFERROR(VLOOKUP(B470,[7]DSML!E:J,6,0),"")</f>
        <v/>
      </c>
      <c r="D470" s="35" t="str">
        <f>IFERROR(VLOOKUP(B470,[7]DSML!E:G,3,0),"")</f>
        <v/>
      </c>
      <c r="E470" s="35"/>
      <c r="F470" s="35"/>
      <c r="G470" s="34"/>
      <c r="H470" s="34"/>
      <c r="I470" s="34"/>
      <c r="J470" s="136"/>
      <c r="K470" s="233"/>
      <c r="L470" s="153"/>
      <c r="M470" s="153"/>
      <c r="N470" s="247"/>
      <c r="O470" s="153"/>
      <c r="P470" s="153"/>
      <c r="Q470" s="34"/>
      <c r="R470" s="34"/>
      <c r="S470" s="34"/>
      <c r="T470" s="136"/>
    </row>
    <row r="471" spans="1:20" ht="15" customHeight="1">
      <c r="A471" s="35">
        <v>495</v>
      </c>
      <c r="B471" s="34"/>
      <c r="C471" s="35" t="str">
        <f>IFERROR(VLOOKUP(B471,[7]DSML!E:J,6,0),"")</f>
        <v/>
      </c>
      <c r="D471" s="35" t="str">
        <f>IFERROR(VLOOKUP(B471,[7]DSML!E:G,3,0),"")</f>
        <v/>
      </c>
      <c r="E471" s="35"/>
      <c r="F471" s="35"/>
      <c r="G471" s="34"/>
      <c r="H471" s="34"/>
      <c r="I471" s="34"/>
      <c r="J471" s="136"/>
      <c r="K471" s="233"/>
      <c r="L471" s="153"/>
      <c r="M471" s="153"/>
      <c r="N471" s="247"/>
      <c r="O471" s="153"/>
      <c r="P471" s="153"/>
      <c r="Q471" s="34"/>
      <c r="R471" s="34"/>
      <c r="S471" s="34"/>
      <c r="T471" s="136"/>
    </row>
    <row r="472" spans="1:20" ht="15" customHeight="1">
      <c r="A472" s="35">
        <v>496</v>
      </c>
      <c r="B472" s="34"/>
      <c r="C472" s="35" t="str">
        <f>IFERROR(VLOOKUP(B472,[7]DSML!E:J,6,0),"")</f>
        <v/>
      </c>
      <c r="D472" s="35" t="str">
        <f>IFERROR(VLOOKUP(B472,[7]DSML!E:G,3,0),"")</f>
        <v/>
      </c>
      <c r="E472" s="35"/>
      <c r="F472" s="35"/>
      <c r="G472" s="34"/>
      <c r="H472" s="34"/>
      <c r="I472" s="34"/>
      <c r="J472" s="136"/>
      <c r="K472" s="233"/>
      <c r="L472" s="153"/>
      <c r="M472" s="153"/>
      <c r="N472" s="247"/>
      <c r="O472" s="153"/>
      <c r="P472" s="153"/>
      <c r="Q472" s="34"/>
      <c r="R472" s="34"/>
      <c r="S472" s="34"/>
      <c r="T472" s="136"/>
    </row>
    <row r="473" spans="1:20" ht="15" customHeight="1">
      <c r="A473" s="35">
        <v>497</v>
      </c>
      <c r="B473" s="34"/>
      <c r="C473" s="35" t="str">
        <f>IFERROR(VLOOKUP(B473,[7]DSML!E:J,6,0),"")</f>
        <v/>
      </c>
      <c r="D473" s="35" t="str">
        <f>IFERROR(VLOOKUP(B473,[7]DSML!E:G,3,0),"")</f>
        <v/>
      </c>
      <c r="E473" s="35"/>
      <c r="F473" s="35"/>
      <c r="G473" s="34"/>
      <c r="H473" s="34"/>
      <c r="I473" s="34"/>
      <c r="J473" s="136"/>
      <c r="K473" s="233"/>
      <c r="L473" s="153"/>
      <c r="M473" s="153"/>
      <c r="N473" s="247"/>
      <c r="O473" s="153"/>
      <c r="P473" s="153"/>
      <c r="Q473" s="34"/>
      <c r="R473" s="34"/>
      <c r="S473" s="34"/>
      <c r="T473" s="136"/>
    </row>
    <row r="474" spans="1:20" ht="15" customHeight="1">
      <c r="A474" s="35">
        <v>498</v>
      </c>
      <c r="B474" s="34"/>
      <c r="C474" s="35" t="str">
        <f>IFERROR(VLOOKUP(B474,[7]DSML!E:J,6,0),"")</f>
        <v/>
      </c>
      <c r="D474" s="35" t="str">
        <f>IFERROR(VLOOKUP(B474,[7]DSML!E:G,3,0),"")</f>
        <v/>
      </c>
      <c r="E474" s="35"/>
      <c r="F474" s="35"/>
      <c r="G474" s="34"/>
      <c r="H474" s="34"/>
      <c r="I474" s="34"/>
      <c r="J474" s="136"/>
      <c r="K474" s="233"/>
      <c r="L474" s="153"/>
      <c r="M474" s="153"/>
      <c r="N474" s="247"/>
      <c r="O474" s="153"/>
      <c r="P474" s="153"/>
      <c r="Q474" s="34"/>
      <c r="R474" s="34"/>
      <c r="S474" s="34"/>
      <c r="T474" s="136"/>
    </row>
    <row r="475" spans="1:20" ht="15" customHeight="1">
      <c r="A475" s="35">
        <v>499</v>
      </c>
      <c r="B475" s="34"/>
      <c r="C475" s="35" t="str">
        <f>IFERROR(VLOOKUP(B475,[7]DSML!E:J,6,0),"")</f>
        <v/>
      </c>
      <c r="D475" s="35" t="str">
        <f>IFERROR(VLOOKUP(B475,[7]DSML!E:G,3,0),"")</f>
        <v/>
      </c>
      <c r="E475" s="35"/>
      <c r="F475" s="35"/>
      <c r="G475" s="34"/>
      <c r="H475" s="34"/>
      <c r="I475" s="34"/>
      <c r="J475" s="136"/>
      <c r="K475" s="233"/>
      <c r="L475" s="153"/>
      <c r="M475" s="153"/>
      <c r="N475" s="247"/>
      <c r="O475" s="153"/>
      <c r="P475" s="153"/>
      <c r="Q475" s="34"/>
      <c r="R475" s="34"/>
      <c r="S475" s="34"/>
      <c r="T475" s="136"/>
    </row>
    <row r="476" spans="1:20" ht="15" customHeight="1">
      <c r="A476" s="35">
        <v>500</v>
      </c>
      <c r="B476" s="34"/>
      <c r="C476" s="35" t="str">
        <f>IFERROR(VLOOKUP(B476,[7]DSML!E:J,6,0),"")</f>
        <v/>
      </c>
      <c r="D476" s="35" t="str">
        <f>IFERROR(VLOOKUP(B476,[7]DSML!E:G,3,0),"")</f>
        <v/>
      </c>
      <c r="E476" s="35"/>
      <c r="F476" s="35"/>
      <c r="G476" s="34"/>
      <c r="H476" s="34"/>
      <c r="I476" s="34"/>
      <c r="J476" s="136"/>
      <c r="K476" s="233"/>
      <c r="L476" s="153"/>
      <c r="M476" s="153"/>
      <c r="N476" s="247"/>
      <c r="O476" s="153"/>
      <c r="P476" s="153"/>
      <c r="Q476" s="34"/>
      <c r="R476" s="34"/>
      <c r="S476" s="34"/>
      <c r="T476" s="136"/>
    </row>
    <row r="477" spans="1:20" ht="15" customHeight="1">
      <c r="A477" s="35">
        <v>501</v>
      </c>
      <c r="B477" s="34"/>
      <c r="C477" s="35" t="str">
        <f>IFERROR(VLOOKUP(B477,[7]DSML!E:J,6,0),"")</f>
        <v/>
      </c>
      <c r="D477" s="35" t="str">
        <f>IFERROR(VLOOKUP(B477,[7]DSML!E:G,3,0),"")</f>
        <v/>
      </c>
      <c r="E477" s="35"/>
      <c r="F477" s="35"/>
      <c r="G477" s="34"/>
      <c r="H477" s="34"/>
      <c r="I477" s="34"/>
      <c r="J477" s="136"/>
      <c r="K477" s="233"/>
      <c r="L477" s="153"/>
      <c r="M477" s="153"/>
      <c r="N477" s="247"/>
      <c r="O477" s="153"/>
      <c r="P477" s="153"/>
      <c r="Q477" s="34"/>
      <c r="R477" s="34"/>
      <c r="S477" s="34"/>
      <c r="T477" s="136"/>
    </row>
    <row r="478" spans="1:20" ht="15" customHeight="1">
      <c r="A478" s="35">
        <v>502</v>
      </c>
      <c r="B478" s="34"/>
      <c r="C478" s="35" t="str">
        <f>IFERROR(VLOOKUP(B478,[7]DSML!E:J,6,0),"")</f>
        <v/>
      </c>
      <c r="D478" s="35" t="str">
        <f>IFERROR(VLOOKUP(B478,[7]DSML!E:G,3,0),"")</f>
        <v/>
      </c>
      <c r="E478" s="35"/>
      <c r="F478" s="35"/>
      <c r="G478" s="34"/>
      <c r="H478" s="34"/>
      <c r="I478" s="34"/>
      <c r="J478" s="136"/>
      <c r="K478" s="233"/>
      <c r="L478" s="153"/>
      <c r="M478" s="153"/>
      <c r="N478" s="247"/>
      <c r="O478" s="153"/>
      <c r="P478" s="153"/>
      <c r="Q478" s="34"/>
      <c r="R478" s="34"/>
      <c r="S478" s="34"/>
      <c r="T478" s="136"/>
    </row>
    <row r="479" spans="1:20" ht="15" customHeight="1">
      <c r="A479" s="35">
        <v>503</v>
      </c>
      <c r="B479" s="34"/>
      <c r="C479" s="35" t="str">
        <f>IFERROR(VLOOKUP(B479,[7]DSML!E:J,6,0),"")</f>
        <v/>
      </c>
      <c r="D479" s="35" t="str">
        <f>IFERROR(VLOOKUP(B479,[7]DSML!E:G,3,0),"")</f>
        <v/>
      </c>
      <c r="E479" s="35"/>
      <c r="F479" s="35"/>
      <c r="G479" s="34"/>
      <c r="H479" s="34"/>
      <c r="I479" s="34"/>
      <c r="J479" s="136"/>
      <c r="K479" s="233"/>
      <c r="L479" s="153"/>
      <c r="M479" s="153"/>
      <c r="N479" s="247"/>
      <c r="O479" s="153"/>
      <c r="P479" s="153"/>
      <c r="Q479" s="34"/>
      <c r="R479" s="34"/>
      <c r="S479" s="34"/>
      <c r="T479" s="136"/>
    </row>
    <row r="480" spans="1:20" ht="15" customHeight="1">
      <c r="A480" s="35">
        <v>504</v>
      </c>
      <c r="B480" s="34"/>
      <c r="C480" s="35" t="str">
        <f>IFERROR(VLOOKUP(B480,[7]DSML!E:J,6,0),"")</f>
        <v/>
      </c>
      <c r="D480" s="35" t="str">
        <f>IFERROR(VLOOKUP(B480,[7]DSML!E:G,3,0),"")</f>
        <v/>
      </c>
      <c r="E480" s="35"/>
      <c r="F480" s="35"/>
      <c r="G480" s="34"/>
      <c r="H480" s="34"/>
      <c r="I480" s="34"/>
      <c r="J480" s="136"/>
      <c r="K480" s="233"/>
      <c r="L480" s="153"/>
      <c r="M480" s="153"/>
      <c r="N480" s="247"/>
      <c r="O480" s="153"/>
      <c r="P480" s="153"/>
      <c r="Q480" s="34"/>
      <c r="R480" s="34"/>
      <c r="S480" s="34"/>
      <c r="T480" s="136"/>
    </row>
    <row r="481" spans="1:20" ht="15" customHeight="1">
      <c r="A481" s="35">
        <v>505</v>
      </c>
      <c r="B481" s="34"/>
      <c r="C481" s="35" t="str">
        <f>IFERROR(VLOOKUP(B481,[7]DSML!E:J,6,0),"")</f>
        <v/>
      </c>
      <c r="D481" s="35" t="str">
        <f>IFERROR(VLOOKUP(B481,[7]DSML!E:G,3,0),"")</f>
        <v/>
      </c>
      <c r="E481" s="35"/>
      <c r="F481" s="35"/>
      <c r="G481" s="34"/>
      <c r="H481" s="34"/>
      <c r="I481" s="34"/>
      <c r="J481" s="136"/>
      <c r="K481" s="233"/>
      <c r="L481" s="153"/>
      <c r="M481" s="153"/>
      <c r="N481" s="247"/>
      <c r="O481" s="153"/>
      <c r="P481" s="153"/>
      <c r="Q481" s="34"/>
      <c r="R481" s="34"/>
      <c r="S481" s="34"/>
      <c r="T481" s="136"/>
    </row>
    <row r="482" spans="1:20" ht="15" customHeight="1">
      <c r="A482" s="35">
        <v>506</v>
      </c>
      <c r="B482" s="34"/>
      <c r="C482" s="35" t="str">
        <f>IFERROR(VLOOKUP(B482,[7]DSML!E:J,6,0),"")</f>
        <v/>
      </c>
      <c r="D482" s="35" t="str">
        <f>IFERROR(VLOOKUP(B482,[7]DSML!E:G,3,0),"")</f>
        <v/>
      </c>
      <c r="E482" s="35"/>
      <c r="F482" s="35"/>
      <c r="G482" s="34"/>
      <c r="H482" s="34"/>
      <c r="I482" s="34"/>
      <c r="J482" s="136"/>
      <c r="K482" s="233"/>
      <c r="L482" s="153"/>
      <c r="M482" s="153"/>
      <c r="N482" s="247"/>
      <c r="O482" s="153"/>
      <c r="P482" s="153"/>
      <c r="Q482" s="34"/>
      <c r="R482" s="34"/>
      <c r="S482" s="34"/>
      <c r="T482" s="136"/>
    </row>
    <row r="483" spans="1:20" ht="15" customHeight="1">
      <c r="A483" s="35">
        <v>507</v>
      </c>
      <c r="B483" s="34"/>
      <c r="C483" s="35" t="str">
        <f>IFERROR(VLOOKUP(B483,[7]DSML!E:J,6,0),"")</f>
        <v/>
      </c>
      <c r="D483" s="35" t="str">
        <f>IFERROR(VLOOKUP(B483,[7]DSML!E:G,3,0),"")</f>
        <v/>
      </c>
      <c r="E483" s="35"/>
      <c r="F483" s="35"/>
      <c r="G483" s="34"/>
      <c r="H483" s="34"/>
      <c r="I483" s="34"/>
      <c r="J483" s="136"/>
      <c r="K483" s="233"/>
      <c r="L483" s="153"/>
      <c r="M483" s="153"/>
      <c r="N483" s="247"/>
      <c r="O483" s="153"/>
      <c r="P483" s="153"/>
      <c r="Q483" s="34"/>
      <c r="R483" s="34"/>
      <c r="S483" s="34"/>
      <c r="T483" s="136"/>
    </row>
    <row r="484" spans="1:20" ht="15" customHeight="1">
      <c r="A484" s="35">
        <v>508</v>
      </c>
      <c r="B484" s="34"/>
      <c r="C484" s="35" t="str">
        <f>IFERROR(VLOOKUP(B484,[7]DSML!E:J,6,0),"")</f>
        <v/>
      </c>
      <c r="D484" s="35" t="str">
        <f>IFERROR(VLOOKUP(B484,[7]DSML!E:G,3,0),"")</f>
        <v/>
      </c>
      <c r="E484" s="35"/>
      <c r="F484" s="35"/>
      <c r="G484" s="34"/>
      <c r="H484" s="34"/>
      <c r="I484" s="34"/>
      <c r="J484" s="136"/>
      <c r="K484" s="233"/>
      <c r="L484" s="153"/>
      <c r="M484" s="153"/>
      <c r="N484" s="247"/>
      <c r="O484" s="153"/>
      <c r="P484" s="153"/>
      <c r="Q484" s="34"/>
      <c r="R484" s="34"/>
      <c r="S484" s="34"/>
      <c r="T484" s="136"/>
    </row>
    <row r="485" spans="1:20" ht="15" customHeight="1">
      <c r="A485" s="35">
        <v>509</v>
      </c>
      <c r="B485" s="34"/>
      <c r="C485" s="35" t="str">
        <f>IFERROR(VLOOKUP(B485,[7]DSML!E:J,6,0),"")</f>
        <v/>
      </c>
      <c r="D485" s="35" t="str">
        <f>IFERROR(VLOOKUP(B485,[7]DSML!E:G,3,0),"")</f>
        <v/>
      </c>
      <c r="E485" s="35"/>
      <c r="F485" s="35"/>
      <c r="G485" s="34"/>
      <c r="H485" s="34"/>
      <c r="I485" s="34"/>
      <c r="J485" s="136"/>
      <c r="K485" s="233"/>
      <c r="L485" s="153"/>
      <c r="M485" s="153"/>
      <c r="N485" s="247"/>
      <c r="O485" s="153"/>
      <c r="P485" s="153"/>
      <c r="Q485" s="34"/>
      <c r="R485" s="34"/>
      <c r="S485" s="34"/>
      <c r="T485" s="136"/>
    </row>
    <row r="486" spans="1:20" ht="15" customHeight="1">
      <c r="A486" s="35">
        <v>510</v>
      </c>
      <c r="B486" s="34"/>
      <c r="C486" s="35" t="str">
        <f>IFERROR(VLOOKUP(B486,[7]DSML!E:J,6,0),"")</f>
        <v/>
      </c>
      <c r="D486" s="35" t="str">
        <f>IFERROR(VLOOKUP(B486,[7]DSML!E:G,3,0),"")</f>
        <v/>
      </c>
      <c r="E486" s="35"/>
      <c r="F486" s="35"/>
      <c r="G486" s="34"/>
      <c r="H486" s="34"/>
      <c r="I486" s="34"/>
      <c r="J486" s="136"/>
      <c r="K486" s="233"/>
      <c r="L486" s="153"/>
      <c r="M486" s="153"/>
      <c r="N486" s="247"/>
      <c r="O486" s="153"/>
      <c r="P486" s="153"/>
      <c r="Q486" s="34"/>
      <c r="R486" s="34"/>
      <c r="S486" s="34"/>
      <c r="T486" s="136"/>
    </row>
    <row r="487" spans="1:20" ht="15" customHeight="1">
      <c r="A487" s="35">
        <v>511</v>
      </c>
      <c r="B487" s="34"/>
      <c r="C487" s="35" t="str">
        <f>IFERROR(VLOOKUP(B487,[7]DSML!E:J,6,0),"")</f>
        <v/>
      </c>
      <c r="D487" s="35" t="str">
        <f>IFERROR(VLOOKUP(B487,[7]DSML!E:G,3,0),"")</f>
        <v/>
      </c>
      <c r="E487" s="35"/>
      <c r="F487" s="35"/>
      <c r="G487" s="34"/>
      <c r="H487" s="34"/>
      <c r="I487" s="34"/>
      <c r="J487" s="136"/>
      <c r="K487" s="233"/>
      <c r="L487" s="153"/>
      <c r="M487" s="153"/>
      <c r="N487" s="247"/>
      <c r="O487" s="153"/>
      <c r="P487" s="153"/>
      <c r="Q487" s="34"/>
      <c r="R487" s="34"/>
      <c r="S487" s="34"/>
      <c r="T487" s="136"/>
    </row>
    <row r="488" spans="1:20" ht="15" customHeight="1">
      <c r="A488" s="35">
        <v>512</v>
      </c>
      <c r="B488" s="34"/>
      <c r="C488" s="35" t="str">
        <f>IFERROR(VLOOKUP(B488,[7]DSML!E:J,6,0),"")</f>
        <v/>
      </c>
      <c r="D488" s="35" t="str">
        <f>IFERROR(VLOOKUP(B488,[7]DSML!E:G,3,0),"")</f>
        <v/>
      </c>
      <c r="E488" s="35"/>
      <c r="F488" s="35"/>
      <c r="G488" s="34"/>
      <c r="H488" s="34"/>
      <c r="I488" s="34"/>
      <c r="J488" s="136"/>
      <c r="K488" s="233"/>
      <c r="L488" s="153"/>
      <c r="M488" s="153"/>
      <c r="N488" s="247"/>
      <c r="O488" s="153"/>
      <c r="P488" s="153"/>
      <c r="Q488" s="34"/>
      <c r="R488" s="34"/>
      <c r="S488" s="34"/>
      <c r="T488" s="136"/>
    </row>
    <row r="489" spans="1:20" ht="15" customHeight="1">
      <c r="A489" s="35">
        <v>513</v>
      </c>
      <c r="B489" s="34"/>
      <c r="C489" s="35" t="str">
        <f>IFERROR(VLOOKUP(B489,[7]DSML!E:J,6,0),"")</f>
        <v/>
      </c>
      <c r="D489" s="35" t="str">
        <f>IFERROR(VLOOKUP(B489,[7]DSML!E:G,3,0),"")</f>
        <v/>
      </c>
      <c r="E489" s="35"/>
      <c r="F489" s="35"/>
      <c r="G489" s="34"/>
      <c r="H489" s="34"/>
      <c r="I489" s="34"/>
      <c r="J489" s="136"/>
      <c r="K489" s="233"/>
      <c r="L489" s="153"/>
      <c r="M489" s="153"/>
      <c r="N489" s="247"/>
      <c r="O489" s="153"/>
      <c r="P489" s="153"/>
      <c r="Q489" s="34"/>
      <c r="R489" s="34"/>
      <c r="S489" s="34"/>
      <c r="T489" s="136"/>
    </row>
    <row r="490" spans="1:20" ht="15" customHeight="1">
      <c r="A490" s="35">
        <v>514</v>
      </c>
      <c r="B490" s="34"/>
      <c r="C490" s="35" t="str">
        <f>IFERROR(VLOOKUP(B490,[7]DSML!E:J,6,0),"")</f>
        <v/>
      </c>
      <c r="D490" s="35" t="str">
        <f>IFERROR(VLOOKUP(B490,[7]DSML!E:G,3,0),"")</f>
        <v/>
      </c>
      <c r="E490" s="35"/>
      <c r="F490" s="35"/>
      <c r="G490" s="34"/>
      <c r="H490" s="34"/>
      <c r="I490" s="34"/>
      <c r="J490" s="136"/>
      <c r="K490" s="233"/>
      <c r="L490" s="153"/>
      <c r="M490" s="153"/>
      <c r="N490" s="247"/>
      <c r="O490" s="153"/>
      <c r="P490" s="153"/>
      <c r="Q490" s="34"/>
      <c r="R490" s="34"/>
      <c r="S490" s="34"/>
      <c r="T490" s="136"/>
    </row>
    <row r="491" spans="1:20" ht="15" customHeight="1">
      <c r="A491" s="35">
        <v>515</v>
      </c>
      <c r="B491" s="34"/>
      <c r="C491" s="35" t="str">
        <f>IFERROR(VLOOKUP(B491,[7]DSML!E:J,6,0),"")</f>
        <v/>
      </c>
      <c r="D491" s="35" t="str">
        <f>IFERROR(VLOOKUP(B491,[7]DSML!E:G,3,0),"")</f>
        <v/>
      </c>
      <c r="E491" s="35"/>
      <c r="F491" s="35"/>
      <c r="G491" s="34"/>
      <c r="H491" s="34"/>
      <c r="I491" s="34"/>
      <c r="J491" s="136"/>
      <c r="K491" s="233"/>
      <c r="L491" s="153"/>
      <c r="M491" s="153"/>
      <c r="N491" s="247"/>
      <c r="O491" s="153"/>
      <c r="P491" s="153"/>
      <c r="Q491" s="34"/>
      <c r="R491" s="34"/>
      <c r="S491" s="34"/>
      <c r="T491" s="136"/>
    </row>
    <row r="492" spans="1:20" ht="15" customHeight="1">
      <c r="A492" s="35">
        <v>516</v>
      </c>
      <c r="B492" s="34"/>
      <c r="C492" s="35" t="str">
        <f>IFERROR(VLOOKUP(B492,[7]DSML!E:J,6,0),"")</f>
        <v/>
      </c>
      <c r="D492" s="35" t="str">
        <f>IFERROR(VLOOKUP(B492,[7]DSML!E:G,3,0),"")</f>
        <v/>
      </c>
      <c r="E492" s="35"/>
      <c r="F492" s="35"/>
      <c r="G492" s="34"/>
      <c r="H492" s="34"/>
      <c r="I492" s="34"/>
      <c r="J492" s="136"/>
      <c r="K492" s="233"/>
      <c r="L492" s="153"/>
      <c r="M492" s="153"/>
      <c r="N492" s="247"/>
      <c r="O492" s="153"/>
      <c r="P492" s="153"/>
      <c r="Q492" s="34"/>
      <c r="R492" s="34"/>
      <c r="S492" s="34"/>
      <c r="T492" s="136"/>
    </row>
    <row r="493" spans="1:20" ht="15" customHeight="1">
      <c r="A493" s="35">
        <v>517</v>
      </c>
      <c r="B493" s="34"/>
      <c r="C493" s="35" t="str">
        <f>IFERROR(VLOOKUP(B493,[7]DSML!E:J,6,0),"")</f>
        <v/>
      </c>
      <c r="D493" s="35" t="str">
        <f>IFERROR(VLOOKUP(B493,[7]DSML!E:G,3,0),"")</f>
        <v/>
      </c>
      <c r="E493" s="35"/>
      <c r="F493" s="35"/>
      <c r="G493" s="34"/>
      <c r="H493" s="34"/>
      <c r="I493" s="34"/>
      <c r="J493" s="136"/>
      <c r="K493" s="233"/>
      <c r="L493" s="153"/>
      <c r="M493" s="153"/>
      <c r="N493" s="247"/>
      <c r="O493" s="153"/>
      <c r="P493" s="153"/>
      <c r="Q493" s="34"/>
      <c r="R493" s="34"/>
      <c r="S493" s="34"/>
      <c r="T493" s="136"/>
    </row>
    <row r="494" spans="1:20" ht="15" customHeight="1">
      <c r="A494" s="35">
        <v>518</v>
      </c>
      <c r="B494" s="34"/>
      <c r="C494" s="35" t="str">
        <f>IFERROR(VLOOKUP(B494,[7]DSML!E:J,6,0),"")</f>
        <v/>
      </c>
      <c r="D494" s="35" t="str">
        <f>IFERROR(VLOOKUP(B494,[7]DSML!E:G,3,0),"")</f>
        <v/>
      </c>
      <c r="E494" s="35"/>
      <c r="F494" s="35"/>
      <c r="G494" s="34"/>
      <c r="H494" s="34"/>
      <c r="I494" s="34"/>
      <c r="J494" s="136"/>
      <c r="K494" s="233"/>
      <c r="L494" s="153"/>
      <c r="M494" s="153"/>
      <c r="N494" s="247"/>
      <c r="O494" s="153"/>
      <c r="P494" s="153"/>
      <c r="Q494" s="34"/>
      <c r="R494" s="34"/>
      <c r="S494" s="34"/>
      <c r="T494" s="136"/>
    </row>
    <row r="495" spans="1:20" ht="15" customHeight="1">
      <c r="A495" s="35">
        <v>519</v>
      </c>
      <c r="B495" s="34"/>
      <c r="C495" s="35" t="str">
        <f>IFERROR(VLOOKUP(B495,[7]DSML!E:J,6,0),"")</f>
        <v/>
      </c>
      <c r="D495" s="35" t="str">
        <f>IFERROR(VLOOKUP(B495,[7]DSML!E:G,3,0),"")</f>
        <v/>
      </c>
      <c r="E495" s="35"/>
      <c r="F495" s="35"/>
      <c r="G495" s="34"/>
      <c r="H495" s="34"/>
      <c r="I495" s="34"/>
      <c r="J495" s="136"/>
      <c r="K495" s="233"/>
      <c r="L495" s="153"/>
      <c r="M495" s="153"/>
      <c r="N495" s="247"/>
      <c r="O495" s="153"/>
      <c r="P495" s="153"/>
      <c r="Q495" s="34"/>
      <c r="R495" s="34"/>
      <c r="S495" s="34"/>
      <c r="T495" s="136"/>
    </row>
    <row r="496" spans="1:20" ht="15" customHeight="1">
      <c r="A496" s="35">
        <v>520</v>
      </c>
      <c r="B496" s="34"/>
      <c r="C496" s="35" t="str">
        <f>IFERROR(VLOOKUP(B496,[7]DSML!E:J,6,0),"")</f>
        <v/>
      </c>
      <c r="D496" s="35" t="str">
        <f>IFERROR(VLOOKUP(B496,[7]DSML!E:G,3,0),"")</f>
        <v/>
      </c>
      <c r="E496" s="35"/>
      <c r="F496" s="35"/>
      <c r="G496" s="34"/>
      <c r="H496" s="34"/>
      <c r="I496" s="34"/>
      <c r="J496" s="136"/>
      <c r="K496" s="233"/>
      <c r="L496" s="153"/>
      <c r="M496" s="153"/>
      <c r="N496" s="247"/>
      <c r="O496" s="153"/>
      <c r="P496" s="153"/>
      <c r="Q496" s="34"/>
      <c r="R496" s="34"/>
      <c r="S496" s="34"/>
      <c r="T496" s="136"/>
    </row>
    <row r="497" spans="1:20" ht="15" customHeight="1">
      <c r="A497" s="35">
        <v>521</v>
      </c>
      <c r="B497" s="34"/>
      <c r="C497" s="35" t="str">
        <f>IFERROR(VLOOKUP(B497,[7]DSML!E:J,6,0),"")</f>
        <v/>
      </c>
      <c r="D497" s="35" t="str">
        <f>IFERROR(VLOOKUP(B497,[7]DSML!E:G,3,0),"")</f>
        <v/>
      </c>
      <c r="E497" s="35"/>
      <c r="F497" s="35"/>
      <c r="G497" s="34"/>
      <c r="H497" s="34"/>
      <c r="I497" s="34"/>
      <c r="J497" s="136"/>
      <c r="K497" s="233"/>
      <c r="L497" s="153"/>
      <c r="M497" s="153"/>
      <c r="N497" s="247"/>
      <c r="O497" s="153"/>
      <c r="P497" s="153"/>
      <c r="Q497" s="34"/>
      <c r="R497" s="34"/>
      <c r="S497" s="34"/>
      <c r="T497" s="136"/>
    </row>
    <row r="498" spans="1:20" ht="15" customHeight="1">
      <c r="A498" s="35">
        <v>522</v>
      </c>
      <c r="B498" s="34"/>
      <c r="C498" s="35" t="str">
        <f>IFERROR(VLOOKUP(B498,[7]DSML!E:J,6,0),"")</f>
        <v/>
      </c>
      <c r="D498" s="35" t="str">
        <f>IFERROR(VLOOKUP(B498,[7]DSML!E:G,3,0),"")</f>
        <v/>
      </c>
      <c r="E498" s="35"/>
      <c r="F498" s="35"/>
      <c r="G498" s="34"/>
      <c r="H498" s="34"/>
      <c r="I498" s="34"/>
      <c r="J498" s="136"/>
      <c r="K498" s="233"/>
      <c r="L498" s="153"/>
      <c r="M498" s="153"/>
      <c r="N498" s="247"/>
      <c r="O498" s="153"/>
      <c r="P498" s="153"/>
      <c r="Q498" s="34"/>
      <c r="R498" s="34"/>
      <c r="S498" s="34"/>
      <c r="T498" s="136"/>
    </row>
    <row r="499" spans="1:20" ht="15" customHeight="1">
      <c r="A499" s="35">
        <v>523</v>
      </c>
      <c r="B499" s="34"/>
      <c r="C499" s="35" t="str">
        <f>IFERROR(VLOOKUP(B499,[7]DSML!E:J,6,0),"")</f>
        <v/>
      </c>
      <c r="D499" s="35" t="str">
        <f>IFERROR(VLOOKUP(B499,[7]DSML!E:G,3,0),"")</f>
        <v/>
      </c>
      <c r="E499" s="35"/>
      <c r="F499" s="35"/>
      <c r="G499" s="34"/>
      <c r="H499" s="34"/>
      <c r="I499" s="34"/>
      <c r="J499" s="136"/>
      <c r="K499" s="233"/>
      <c r="L499" s="153"/>
      <c r="M499" s="153"/>
      <c r="N499" s="247"/>
      <c r="O499" s="153"/>
      <c r="P499" s="153"/>
      <c r="Q499" s="34"/>
      <c r="R499" s="34"/>
      <c r="S499" s="34"/>
      <c r="T499" s="136"/>
    </row>
    <row r="500" spans="1:20" ht="15" customHeight="1">
      <c r="A500" s="35">
        <v>524</v>
      </c>
      <c r="B500" s="34"/>
      <c r="C500" s="35" t="str">
        <f>IFERROR(VLOOKUP(B500,[7]DSML!E:J,6,0),"")</f>
        <v/>
      </c>
      <c r="D500" s="35" t="str">
        <f>IFERROR(VLOOKUP(B500,[7]DSML!E:G,3,0),"")</f>
        <v/>
      </c>
      <c r="E500" s="35"/>
      <c r="F500" s="35"/>
      <c r="G500" s="34"/>
      <c r="H500" s="34"/>
      <c r="I500" s="34"/>
      <c r="J500" s="136"/>
      <c r="K500" s="233"/>
      <c r="L500" s="153"/>
      <c r="M500" s="153"/>
      <c r="N500" s="247"/>
      <c r="O500" s="153"/>
      <c r="P500" s="153"/>
      <c r="Q500" s="34"/>
      <c r="R500" s="34"/>
      <c r="S500" s="34"/>
      <c r="T500" s="136"/>
    </row>
    <row r="501" spans="1:20" ht="15" customHeight="1">
      <c r="A501" s="35">
        <v>525</v>
      </c>
      <c r="B501" s="34"/>
      <c r="C501" s="35" t="str">
        <f>IFERROR(VLOOKUP(B501,[7]DSML!E:J,6,0),"")</f>
        <v/>
      </c>
      <c r="D501" s="35" t="str">
        <f>IFERROR(VLOOKUP(B501,[7]DSML!E:G,3,0),"")</f>
        <v/>
      </c>
      <c r="E501" s="35"/>
      <c r="F501" s="35"/>
      <c r="G501" s="34"/>
      <c r="H501" s="34"/>
      <c r="I501" s="34"/>
      <c r="J501" s="136"/>
      <c r="K501" s="233"/>
      <c r="L501" s="153"/>
      <c r="M501" s="153"/>
      <c r="N501" s="247"/>
      <c r="O501" s="153"/>
      <c r="P501" s="153"/>
      <c r="Q501" s="34"/>
      <c r="R501" s="34"/>
      <c r="S501" s="34"/>
      <c r="T501" s="136"/>
    </row>
    <row r="502" spans="1:20" ht="15" customHeight="1">
      <c r="A502" s="35">
        <v>526</v>
      </c>
      <c r="B502" s="34"/>
      <c r="C502" s="35" t="str">
        <f>IFERROR(VLOOKUP(B502,[7]DSML!E:J,6,0),"")</f>
        <v/>
      </c>
      <c r="D502" s="35" t="str">
        <f>IFERROR(VLOOKUP(B502,[7]DSML!E:G,3,0),"")</f>
        <v/>
      </c>
      <c r="E502" s="35"/>
      <c r="F502" s="35"/>
      <c r="G502" s="34"/>
      <c r="H502" s="34"/>
      <c r="I502" s="34"/>
      <c r="J502" s="136"/>
      <c r="K502" s="233"/>
      <c r="L502" s="153"/>
      <c r="M502" s="153"/>
      <c r="N502" s="247"/>
      <c r="O502" s="153"/>
      <c r="P502" s="153"/>
      <c r="Q502" s="34"/>
      <c r="R502" s="34"/>
      <c r="S502" s="34"/>
      <c r="T502" s="136"/>
    </row>
    <row r="503" spans="1:20" ht="15" customHeight="1">
      <c r="A503" s="35">
        <v>527</v>
      </c>
      <c r="B503" s="34"/>
      <c r="C503" s="35" t="str">
        <f>IFERROR(VLOOKUP(B503,[7]DSML!E:J,6,0),"")</f>
        <v/>
      </c>
      <c r="D503" s="35" t="str">
        <f>IFERROR(VLOOKUP(B503,[7]DSML!E:G,3,0),"")</f>
        <v/>
      </c>
      <c r="E503" s="35"/>
      <c r="F503" s="35"/>
      <c r="G503" s="34"/>
      <c r="H503" s="34"/>
      <c r="I503" s="34"/>
      <c r="J503" s="136"/>
      <c r="K503" s="233"/>
      <c r="L503" s="153"/>
      <c r="M503" s="153"/>
      <c r="N503" s="247"/>
      <c r="O503" s="153"/>
      <c r="P503" s="153"/>
      <c r="Q503" s="34"/>
      <c r="R503" s="34"/>
      <c r="S503" s="34"/>
      <c r="T503" s="136"/>
    </row>
    <row r="504" spans="1:20" ht="15" customHeight="1">
      <c r="A504" s="35">
        <v>528</v>
      </c>
      <c r="B504" s="34"/>
      <c r="C504" s="35" t="str">
        <f>IFERROR(VLOOKUP(B504,[7]DSML!E:J,6,0),"")</f>
        <v/>
      </c>
      <c r="D504" s="35" t="str">
        <f>IFERROR(VLOOKUP(B504,[7]DSML!E:G,3,0),"")</f>
        <v/>
      </c>
      <c r="E504" s="35"/>
      <c r="F504" s="35"/>
      <c r="G504" s="34"/>
      <c r="H504" s="34"/>
      <c r="I504" s="34"/>
      <c r="J504" s="136"/>
      <c r="K504" s="233"/>
      <c r="L504" s="153"/>
      <c r="M504" s="153"/>
      <c r="N504" s="247"/>
      <c r="O504" s="153"/>
      <c r="P504" s="153"/>
      <c r="Q504" s="34"/>
      <c r="R504" s="34"/>
      <c r="S504" s="34"/>
      <c r="T504" s="136"/>
    </row>
    <row r="505" spans="1:20" ht="15" customHeight="1">
      <c r="A505" s="35">
        <v>529</v>
      </c>
      <c r="B505" s="34"/>
      <c r="C505" s="35" t="str">
        <f>IFERROR(VLOOKUP(B505,[7]DSML!E:J,6,0),"")</f>
        <v/>
      </c>
      <c r="D505" s="35" t="str">
        <f>IFERROR(VLOOKUP(B505,[7]DSML!E:G,3,0),"")</f>
        <v/>
      </c>
      <c r="E505" s="35"/>
      <c r="F505" s="35"/>
      <c r="G505" s="34"/>
      <c r="H505" s="34"/>
      <c r="I505" s="34"/>
      <c r="J505" s="136"/>
      <c r="K505" s="233"/>
      <c r="L505" s="153"/>
      <c r="M505" s="153"/>
      <c r="N505" s="247"/>
      <c r="O505" s="153"/>
      <c r="P505" s="153"/>
      <c r="Q505" s="34"/>
      <c r="R505" s="34"/>
      <c r="S505" s="34"/>
      <c r="T505" s="136"/>
    </row>
    <row r="506" spans="1:20" ht="15" customHeight="1">
      <c r="A506" s="35">
        <v>530</v>
      </c>
      <c r="B506" s="34"/>
      <c r="C506" s="35" t="str">
        <f>IFERROR(VLOOKUP(B506,[7]DSML!E:J,6,0),"")</f>
        <v/>
      </c>
      <c r="D506" s="35" t="str">
        <f>IFERROR(VLOOKUP(B506,[7]DSML!E:G,3,0),"")</f>
        <v/>
      </c>
      <c r="E506" s="35"/>
      <c r="F506" s="35"/>
      <c r="G506" s="34"/>
      <c r="H506" s="34"/>
      <c r="I506" s="34"/>
      <c r="J506" s="136"/>
      <c r="K506" s="233"/>
      <c r="L506" s="153"/>
      <c r="M506" s="153"/>
      <c r="N506" s="247"/>
      <c r="O506" s="153"/>
      <c r="P506" s="153"/>
      <c r="Q506" s="34"/>
      <c r="R506" s="34"/>
      <c r="S506" s="34"/>
      <c r="T506" s="136"/>
    </row>
    <row r="507" spans="1:20" ht="15" customHeight="1">
      <c r="A507" s="35">
        <v>531</v>
      </c>
      <c r="B507" s="34"/>
      <c r="C507" s="35" t="str">
        <f>IFERROR(VLOOKUP(B507,[7]DSML!E:J,6,0),"")</f>
        <v/>
      </c>
      <c r="D507" s="35" t="str">
        <f>IFERROR(VLOOKUP(B507,[7]DSML!E:G,3,0),"")</f>
        <v/>
      </c>
      <c r="E507" s="35"/>
      <c r="F507" s="35"/>
      <c r="G507" s="34"/>
      <c r="H507" s="34"/>
      <c r="I507" s="34"/>
      <c r="J507" s="136"/>
      <c r="K507" s="233"/>
      <c r="L507" s="153"/>
      <c r="M507" s="153"/>
      <c r="N507" s="247"/>
      <c r="O507" s="153"/>
      <c r="P507" s="153"/>
      <c r="Q507" s="34"/>
      <c r="R507" s="34"/>
      <c r="S507" s="34"/>
      <c r="T507" s="136"/>
    </row>
    <row r="508" spans="1:20" ht="15" customHeight="1">
      <c r="A508" s="35">
        <v>532</v>
      </c>
      <c r="B508" s="34"/>
      <c r="C508" s="35" t="str">
        <f>IFERROR(VLOOKUP(B508,[7]DSML!E:J,6,0),"")</f>
        <v/>
      </c>
      <c r="D508" s="35" t="str">
        <f>IFERROR(VLOOKUP(B508,[7]DSML!E:G,3,0),"")</f>
        <v/>
      </c>
      <c r="E508" s="35"/>
      <c r="F508" s="35"/>
      <c r="G508" s="34"/>
      <c r="H508" s="34"/>
      <c r="I508" s="34"/>
      <c r="J508" s="136"/>
      <c r="K508" s="233"/>
      <c r="L508" s="153"/>
      <c r="M508" s="153"/>
      <c r="N508" s="247"/>
      <c r="O508" s="153"/>
      <c r="P508" s="153"/>
      <c r="Q508" s="34"/>
      <c r="R508" s="34"/>
      <c r="S508" s="34"/>
      <c r="T508" s="136"/>
    </row>
    <row r="509" spans="1:20" ht="15" customHeight="1">
      <c r="A509" s="35">
        <v>533</v>
      </c>
      <c r="B509" s="34"/>
      <c r="C509" s="35" t="str">
        <f>IFERROR(VLOOKUP(B509,[7]DSML!E:J,6,0),"")</f>
        <v/>
      </c>
      <c r="D509" s="35" t="str">
        <f>IFERROR(VLOOKUP(B509,[7]DSML!E:G,3,0),"")</f>
        <v/>
      </c>
      <c r="E509" s="35"/>
      <c r="F509" s="35"/>
      <c r="G509" s="34"/>
      <c r="H509" s="34"/>
      <c r="I509" s="34"/>
      <c r="J509" s="136"/>
      <c r="K509" s="233"/>
      <c r="L509" s="153"/>
      <c r="M509" s="153"/>
      <c r="N509" s="247"/>
      <c r="O509" s="153"/>
      <c r="P509" s="153"/>
      <c r="Q509" s="34"/>
      <c r="R509" s="34"/>
      <c r="S509" s="34"/>
      <c r="T509" s="136"/>
    </row>
    <row r="510" spans="1:20" ht="15" customHeight="1">
      <c r="A510" s="35">
        <v>534</v>
      </c>
      <c r="B510" s="34"/>
      <c r="C510" s="35" t="str">
        <f>IFERROR(VLOOKUP(B510,[7]DSML!E:J,6,0),"")</f>
        <v/>
      </c>
      <c r="D510" s="35" t="str">
        <f>IFERROR(VLOOKUP(B510,[7]DSML!E:G,3,0),"")</f>
        <v/>
      </c>
      <c r="E510" s="35"/>
      <c r="F510" s="35"/>
      <c r="G510" s="34"/>
      <c r="H510" s="34"/>
      <c r="I510" s="34"/>
      <c r="J510" s="136"/>
      <c r="K510" s="233"/>
      <c r="L510" s="153"/>
      <c r="M510" s="153"/>
      <c r="N510" s="247"/>
      <c r="O510" s="153"/>
      <c r="P510" s="153"/>
      <c r="Q510" s="34"/>
      <c r="R510" s="34"/>
      <c r="S510" s="34"/>
      <c r="T510" s="136"/>
    </row>
    <row r="511" spans="1:20" ht="15" customHeight="1">
      <c r="A511" s="35">
        <v>535</v>
      </c>
      <c r="B511" s="34"/>
      <c r="C511" s="35" t="str">
        <f>IFERROR(VLOOKUP(B511,[7]DSML!E:J,6,0),"")</f>
        <v/>
      </c>
      <c r="D511" s="35" t="str">
        <f>IFERROR(VLOOKUP(B511,[7]DSML!E:G,3,0),"")</f>
        <v/>
      </c>
      <c r="E511" s="35"/>
      <c r="F511" s="35"/>
      <c r="G511" s="34"/>
      <c r="H511" s="34"/>
      <c r="I511" s="34"/>
      <c r="J511" s="136"/>
      <c r="K511" s="233"/>
      <c r="L511" s="153"/>
      <c r="M511" s="153"/>
      <c r="N511" s="247"/>
      <c r="O511" s="153"/>
      <c r="P511" s="153"/>
      <c r="Q511" s="34"/>
      <c r="R511" s="34"/>
      <c r="S511" s="34"/>
      <c r="T511" s="136"/>
    </row>
    <row r="512" spans="1:20" ht="15" customHeight="1">
      <c r="A512" s="35">
        <v>536</v>
      </c>
      <c r="B512" s="34"/>
      <c r="C512" s="35" t="str">
        <f>IFERROR(VLOOKUP(B512,[7]DSML!E:J,6,0),"")</f>
        <v/>
      </c>
      <c r="D512" s="35" t="str">
        <f>IFERROR(VLOOKUP(B512,[7]DSML!E:G,3,0),"")</f>
        <v/>
      </c>
      <c r="E512" s="35"/>
      <c r="F512" s="35"/>
      <c r="G512" s="34"/>
      <c r="H512" s="34"/>
      <c r="I512" s="34"/>
      <c r="J512" s="136"/>
      <c r="K512" s="233"/>
      <c r="L512" s="153"/>
      <c r="M512" s="153"/>
      <c r="N512" s="247"/>
      <c r="O512" s="153"/>
      <c r="P512" s="153"/>
      <c r="Q512" s="34"/>
      <c r="R512" s="34"/>
      <c r="S512" s="34"/>
      <c r="T512" s="136"/>
    </row>
    <row r="513" spans="1:20" ht="15" customHeight="1">
      <c r="A513" s="35">
        <v>537</v>
      </c>
      <c r="B513" s="34"/>
      <c r="C513" s="35" t="str">
        <f>IFERROR(VLOOKUP(B513,[7]DSML!E:J,6,0),"")</f>
        <v/>
      </c>
      <c r="D513" s="35" t="str">
        <f>IFERROR(VLOOKUP(B513,[7]DSML!E:G,3,0),"")</f>
        <v/>
      </c>
      <c r="E513" s="35"/>
      <c r="F513" s="35"/>
      <c r="G513" s="34"/>
      <c r="H513" s="34"/>
      <c r="I513" s="34"/>
      <c r="J513" s="136"/>
      <c r="K513" s="233"/>
      <c r="L513" s="153"/>
      <c r="M513" s="153"/>
      <c r="N513" s="247"/>
      <c r="O513" s="153"/>
      <c r="P513" s="153"/>
      <c r="Q513" s="34"/>
      <c r="R513" s="34"/>
      <c r="S513" s="34"/>
      <c r="T513" s="136"/>
    </row>
    <row r="514" spans="1:20" ht="15" customHeight="1">
      <c r="A514" s="35">
        <v>538</v>
      </c>
      <c r="B514" s="34"/>
      <c r="C514" s="35" t="str">
        <f>IFERROR(VLOOKUP(B514,[7]DSML!E:J,6,0),"")</f>
        <v/>
      </c>
      <c r="D514" s="35" t="str">
        <f>IFERROR(VLOOKUP(B514,[7]DSML!E:G,3,0),"")</f>
        <v/>
      </c>
      <c r="E514" s="35"/>
      <c r="F514" s="35"/>
      <c r="G514" s="34"/>
      <c r="H514" s="34"/>
      <c r="I514" s="34"/>
      <c r="J514" s="136"/>
      <c r="K514" s="233"/>
      <c r="L514" s="153"/>
      <c r="M514" s="153"/>
      <c r="N514" s="247"/>
      <c r="O514" s="153"/>
      <c r="P514" s="153"/>
      <c r="Q514" s="34"/>
      <c r="R514" s="34"/>
      <c r="S514" s="34"/>
      <c r="T514" s="136"/>
    </row>
    <row r="515" spans="1:20" ht="15" customHeight="1">
      <c r="A515" s="35">
        <v>539</v>
      </c>
      <c r="B515" s="34"/>
      <c r="C515" s="35" t="str">
        <f>IFERROR(VLOOKUP(B515,[7]DSML!E:J,6,0),"")</f>
        <v/>
      </c>
      <c r="D515" s="35" t="str">
        <f>IFERROR(VLOOKUP(B515,[7]DSML!E:G,3,0),"")</f>
        <v/>
      </c>
      <c r="E515" s="35"/>
      <c r="F515" s="35"/>
      <c r="G515" s="34"/>
      <c r="H515" s="34"/>
      <c r="I515" s="34"/>
      <c r="J515" s="136"/>
      <c r="K515" s="233"/>
      <c r="L515" s="153"/>
      <c r="M515" s="153"/>
      <c r="N515" s="247"/>
      <c r="O515" s="153"/>
      <c r="P515" s="153"/>
      <c r="Q515" s="34"/>
      <c r="R515" s="34"/>
      <c r="S515" s="34"/>
      <c r="T515" s="136"/>
    </row>
    <row r="516" spans="1:20" ht="15" customHeight="1">
      <c r="A516" s="35">
        <v>540</v>
      </c>
      <c r="B516" s="34"/>
      <c r="C516" s="35" t="str">
        <f>IFERROR(VLOOKUP(B516,[7]DSML!E:J,6,0),"")</f>
        <v/>
      </c>
      <c r="D516" s="35" t="str">
        <f>IFERROR(VLOOKUP(B516,[7]DSML!E:G,3,0),"")</f>
        <v/>
      </c>
      <c r="E516" s="35"/>
      <c r="F516" s="35"/>
      <c r="G516" s="34"/>
      <c r="H516" s="34"/>
      <c r="I516" s="34"/>
      <c r="J516" s="136"/>
      <c r="K516" s="233"/>
      <c r="L516" s="153"/>
      <c r="M516" s="153"/>
      <c r="N516" s="247"/>
      <c r="O516" s="153"/>
      <c r="P516" s="153"/>
      <c r="Q516" s="34"/>
      <c r="R516" s="34"/>
      <c r="S516" s="34"/>
      <c r="T516" s="136"/>
    </row>
    <row r="517" spans="1:20" ht="15" customHeight="1">
      <c r="A517" s="35">
        <v>541</v>
      </c>
      <c r="B517" s="34"/>
      <c r="C517" s="35" t="str">
        <f>IFERROR(VLOOKUP(B517,[7]DSML!E:J,6,0),"")</f>
        <v/>
      </c>
      <c r="D517" s="35" t="str">
        <f>IFERROR(VLOOKUP(B517,[7]DSML!E:G,3,0),"")</f>
        <v/>
      </c>
      <c r="E517" s="35"/>
      <c r="F517" s="35"/>
      <c r="G517" s="34"/>
      <c r="H517" s="34"/>
      <c r="I517" s="34"/>
      <c r="J517" s="136"/>
      <c r="K517" s="233"/>
      <c r="L517" s="153"/>
      <c r="M517" s="153"/>
      <c r="N517" s="247"/>
      <c r="O517" s="153"/>
      <c r="P517" s="153"/>
      <c r="Q517" s="34"/>
      <c r="R517" s="34"/>
      <c r="S517" s="34"/>
      <c r="T517" s="136"/>
    </row>
    <row r="518" spans="1:20" ht="15" customHeight="1">
      <c r="A518" s="35">
        <v>542</v>
      </c>
      <c r="B518" s="34"/>
      <c r="C518" s="35" t="str">
        <f>IFERROR(VLOOKUP(B518,[7]DSML!E:J,6,0),"")</f>
        <v/>
      </c>
      <c r="D518" s="35" t="str">
        <f>IFERROR(VLOOKUP(B518,[7]DSML!E:G,3,0),"")</f>
        <v/>
      </c>
      <c r="E518" s="35"/>
      <c r="F518" s="35"/>
      <c r="G518" s="34"/>
      <c r="H518" s="34"/>
      <c r="I518" s="34"/>
      <c r="J518" s="136"/>
      <c r="K518" s="233"/>
      <c r="L518" s="153"/>
      <c r="M518" s="153"/>
      <c r="N518" s="247"/>
      <c r="O518" s="153"/>
      <c r="P518" s="153"/>
      <c r="Q518" s="34"/>
      <c r="R518" s="34"/>
      <c r="S518" s="34"/>
      <c r="T518" s="136"/>
    </row>
    <row r="519" spans="1:20" ht="15" customHeight="1">
      <c r="A519" s="35">
        <v>543</v>
      </c>
      <c r="B519" s="34"/>
      <c r="C519" s="35" t="str">
        <f>IFERROR(VLOOKUP(B519,[7]DSML!E:J,6,0),"")</f>
        <v/>
      </c>
      <c r="D519" s="35" t="str">
        <f>IFERROR(VLOOKUP(B519,[7]DSML!E:G,3,0),"")</f>
        <v/>
      </c>
      <c r="E519" s="35"/>
      <c r="F519" s="35"/>
      <c r="G519" s="34"/>
      <c r="H519" s="34"/>
      <c r="I519" s="34"/>
      <c r="J519" s="136"/>
      <c r="K519" s="233"/>
      <c r="L519" s="153"/>
      <c r="M519" s="153"/>
      <c r="N519" s="247"/>
      <c r="O519" s="153"/>
      <c r="P519" s="153"/>
      <c r="Q519" s="34"/>
      <c r="R519" s="34"/>
      <c r="S519" s="34"/>
      <c r="T519" s="136"/>
    </row>
    <row r="520" spans="1:20" ht="15" customHeight="1">
      <c r="A520" s="35">
        <v>544</v>
      </c>
      <c r="B520" s="34"/>
      <c r="C520" s="35" t="str">
        <f>IFERROR(VLOOKUP(B520,[7]DSML!E:J,6,0),"")</f>
        <v/>
      </c>
      <c r="D520" s="35" t="str">
        <f>IFERROR(VLOOKUP(B520,[7]DSML!E:G,3,0),"")</f>
        <v/>
      </c>
      <c r="E520" s="35"/>
      <c r="F520" s="35"/>
      <c r="G520" s="34"/>
      <c r="H520" s="34"/>
      <c r="I520" s="34"/>
      <c r="J520" s="136"/>
      <c r="K520" s="233"/>
      <c r="L520" s="153"/>
      <c r="M520" s="153"/>
      <c r="N520" s="247"/>
      <c r="O520" s="153"/>
      <c r="P520" s="153"/>
      <c r="Q520" s="34"/>
      <c r="R520" s="34"/>
      <c r="S520" s="34"/>
      <c r="T520" s="136"/>
    </row>
    <row r="521" spans="1:20" ht="15" customHeight="1">
      <c r="A521" s="35">
        <v>545</v>
      </c>
      <c r="B521" s="34"/>
      <c r="C521" s="35" t="str">
        <f>IFERROR(VLOOKUP(B521,[7]DSML!E:J,6,0),"")</f>
        <v/>
      </c>
      <c r="D521" s="35" t="str">
        <f>IFERROR(VLOOKUP(B521,[7]DSML!E:G,3,0),"")</f>
        <v/>
      </c>
      <c r="E521" s="35"/>
      <c r="F521" s="35"/>
      <c r="G521" s="34"/>
      <c r="H521" s="34"/>
      <c r="I521" s="34"/>
      <c r="J521" s="136"/>
      <c r="K521" s="233"/>
      <c r="L521" s="153"/>
      <c r="M521" s="153"/>
      <c r="N521" s="247"/>
      <c r="O521" s="153"/>
      <c r="P521" s="153"/>
      <c r="Q521" s="34"/>
      <c r="R521" s="34"/>
      <c r="S521" s="34"/>
      <c r="T521" s="136"/>
    </row>
    <row r="522" spans="1:20" ht="15" customHeight="1">
      <c r="A522" s="35">
        <v>546</v>
      </c>
      <c r="B522" s="34"/>
      <c r="C522" s="35" t="str">
        <f>IFERROR(VLOOKUP(B522,[7]DSML!E:J,6,0),"")</f>
        <v/>
      </c>
      <c r="D522" s="35" t="str">
        <f>IFERROR(VLOOKUP(B522,[7]DSML!E:G,3,0),"")</f>
        <v/>
      </c>
      <c r="E522" s="35"/>
      <c r="F522" s="35"/>
      <c r="G522" s="34"/>
      <c r="H522" s="34"/>
      <c r="I522" s="34"/>
      <c r="J522" s="136"/>
      <c r="K522" s="233"/>
      <c r="L522" s="153"/>
      <c r="M522" s="153"/>
      <c r="N522" s="247"/>
      <c r="O522" s="153"/>
      <c r="P522" s="153"/>
      <c r="Q522" s="34"/>
      <c r="R522" s="34"/>
      <c r="S522" s="34"/>
      <c r="T522" s="136"/>
    </row>
    <row r="523" spans="1:20" ht="15" customHeight="1">
      <c r="A523" s="35">
        <v>547</v>
      </c>
      <c r="B523" s="34"/>
      <c r="C523" s="35" t="str">
        <f>IFERROR(VLOOKUP(B523,[7]DSML!E:J,6,0),"")</f>
        <v/>
      </c>
      <c r="D523" s="35" t="str">
        <f>IFERROR(VLOOKUP(B523,[7]DSML!E:G,3,0),"")</f>
        <v/>
      </c>
      <c r="E523" s="35"/>
      <c r="F523" s="35"/>
      <c r="G523" s="34"/>
      <c r="H523" s="34"/>
      <c r="I523" s="34"/>
      <c r="J523" s="136"/>
      <c r="K523" s="233"/>
      <c r="L523" s="153"/>
      <c r="M523" s="153"/>
      <c r="N523" s="247"/>
      <c r="O523" s="153"/>
      <c r="P523" s="153"/>
      <c r="Q523" s="34"/>
      <c r="R523" s="34"/>
      <c r="S523" s="34"/>
      <c r="T523" s="136"/>
    </row>
    <row r="524" spans="1:20" ht="15" customHeight="1">
      <c r="A524" s="35">
        <v>548</v>
      </c>
      <c r="B524" s="34"/>
      <c r="C524" s="35" t="str">
        <f>IFERROR(VLOOKUP(B524,[7]DSML!E:J,6,0),"")</f>
        <v/>
      </c>
      <c r="D524" s="35" t="str">
        <f>IFERROR(VLOOKUP(B524,[7]DSML!E:G,3,0),"")</f>
        <v/>
      </c>
      <c r="E524" s="35"/>
      <c r="F524" s="35"/>
      <c r="G524" s="34"/>
      <c r="H524" s="34"/>
      <c r="I524" s="34"/>
      <c r="J524" s="136"/>
      <c r="K524" s="233"/>
      <c r="L524" s="153"/>
      <c r="M524" s="153"/>
      <c r="N524" s="247"/>
      <c r="O524" s="153"/>
      <c r="P524" s="153"/>
      <c r="Q524" s="34"/>
      <c r="R524" s="34"/>
      <c r="S524" s="34"/>
      <c r="T524" s="136"/>
    </row>
    <row r="525" spans="1:20" ht="15" customHeight="1">
      <c r="A525" s="35">
        <v>549</v>
      </c>
      <c r="B525" s="34"/>
      <c r="C525" s="35" t="str">
        <f>IFERROR(VLOOKUP(B525,[7]DSML!E:J,6,0),"")</f>
        <v/>
      </c>
      <c r="D525" s="35" t="str">
        <f>IFERROR(VLOOKUP(B525,[7]DSML!E:G,3,0),"")</f>
        <v/>
      </c>
      <c r="E525" s="35"/>
      <c r="F525" s="35"/>
      <c r="G525" s="34"/>
      <c r="H525" s="34"/>
      <c r="I525" s="34"/>
      <c r="J525" s="136"/>
      <c r="K525" s="233"/>
      <c r="L525" s="153"/>
      <c r="M525" s="153"/>
      <c r="N525" s="247"/>
      <c r="O525" s="153"/>
      <c r="P525" s="153"/>
      <c r="Q525" s="34"/>
      <c r="R525" s="34"/>
      <c r="S525" s="34"/>
      <c r="T525" s="136"/>
    </row>
    <row r="526" spans="1:20" ht="15" customHeight="1">
      <c r="A526" s="35">
        <v>550</v>
      </c>
      <c r="B526" s="34"/>
      <c r="C526" s="35" t="str">
        <f>IFERROR(VLOOKUP(B526,[7]DSML!E:J,6,0),"")</f>
        <v/>
      </c>
      <c r="D526" s="35" t="str">
        <f>IFERROR(VLOOKUP(B526,[7]DSML!E:G,3,0),"")</f>
        <v/>
      </c>
      <c r="E526" s="35"/>
      <c r="F526" s="35"/>
      <c r="G526" s="34"/>
      <c r="H526" s="34"/>
      <c r="I526" s="34"/>
      <c r="J526" s="136"/>
      <c r="K526" s="233"/>
      <c r="L526" s="153"/>
      <c r="M526" s="153"/>
      <c r="N526" s="247"/>
      <c r="O526" s="153"/>
      <c r="P526" s="153"/>
      <c r="Q526" s="34"/>
      <c r="R526" s="34"/>
      <c r="S526" s="34"/>
      <c r="T526" s="136"/>
    </row>
    <row r="527" spans="1:20" ht="15" customHeight="1">
      <c r="A527" s="35">
        <v>551</v>
      </c>
      <c r="B527" s="34"/>
      <c r="C527" s="35" t="str">
        <f>IFERROR(VLOOKUP(B527,[7]DSML!E:J,6,0),"")</f>
        <v/>
      </c>
      <c r="D527" s="35" t="str">
        <f>IFERROR(VLOOKUP(B527,[7]DSML!E:G,3,0),"")</f>
        <v/>
      </c>
      <c r="E527" s="35"/>
      <c r="F527" s="35"/>
      <c r="G527" s="34"/>
      <c r="H527" s="34"/>
      <c r="I527" s="34"/>
      <c r="J527" s="136"/>
      <c r="K527" s="233"/>
      <c r="L527" s="153"/>
      <c r="M527" s="153"/>
      <c r="N527" s="247"/>
      <c r="O527" s="153"/>
      <c r="P527" s="153"/>
      <c r="Q527" s="34"/>
      <c r="R527" s="34"/>
      <c r="S527" s="34"/>
      <c r="T527" s="136"/>
    </row>
    <row r="528" spans="1:20" ht="15" customHeight="1">
      <c r="A528" s="35">
        <v>552</v>
      </c>
      <c r="B528" s="34"/>
      <c r="C528" s="35" t="str">
        <f>IFERROR(VLOOKUP(B528,[7]DSML!E:J,6,0),"")</f>
        <v/>
      </c>
      <c r="D528" s="35" t="str">
        <f>IFERROR(VLOOKUP(B528,[7]DSML!E:G,3,0),"")</f>
        <v/>
      </c>
      <c r="E528" s="35"/>
      <c r="F528" s="35"/>
      <c r="G528" s="34"/>
      <c r="H528" s="34"/>
      <c r="I528" s="34"/>
      <c r="J528" s="136"/>
      <c r="K528" s="233"/>
      <c r="L528" s="153"/>
      <c r="M528" s="153"/>
      <c r="N528" s="247"/>
      <c r="O528" s="153"/>
      <c r="P528" s="153"/>
      <c r="Q528" s="34"/>
      <c r="R528" s="34"/>
      <c r="S528" s="34"/>
      <c r="T528" s="136"/>
    </row>
    <row r="529" spans="1:20" ht="15" customHeight="1">
      <c r="A529" s="35">
        <v>553</v>
      </c>
      <c r="B529" s="34"/>
      <c r="C529" s="35" t="str">
        <f>IFERROR(VLOOKUP(B529,[7]DSML!E:J,6,0),"")</f>
        <v/>
      </c>
      <c r="D529" s="35" t="str">
        <f>IFERROR(VLOOKUP(B529,[7]DSML!E:G,3,0),"")</f>
        <v/>
      </c>
      <c r="E529" s="35"/>
      <c r="F529" s="35"/>
      <c r="G529" s="34"/>
      <c r="H529" s="34"/>
      <c r="I529" s="34"/>
      <c r="J529" s="136"/>
      <c r="K529" s="233"/>
      <c r="L529" s="153"/>
      <c r="M529" s="153"/>
      <c r="N529" s="247"/>
      <c r="O529" s="153"/>
      <c r="P529" s="153"/>
      <c r="Q529" s="34"/>
      <c r="R529" s="34"/>
      <c r="S529" s="34"/>
      <c r="T529" s="136"/>
    </row>
    <row r="530" spans="1:20" ht="15" customHeight="1">
      <c r="A530" s="35">
        <v>554</v>
      </c>
      <c r="B530" s="34"/>
      <c r="C530" s="35" t="str">
        <f>IFERROR(VLOOKUP(B530,[7]DSML!E:J,6,0),"")</f>
        <v/>
      </c>
      <c r="D530" s="35" t="str">
        <f>IFERROR(VLOOKUP(B530,[7]DSML!E:G,3,0),"")</f>
        <v/>
      </c>
      <c r="E530" s="35"/>
      <c r="F530" s="35"/>
      <c r="G530" s="34"/>
      <c r="H530" s="34"/>
      <c r="I530" s="34"/>
      <c r="J530" s="136"/>
      <c r="K530" s="233"/>
      <c r="L530" s="153"/>
      <c r="M530" s="153"/>
      <c r="N530" s="247"/>
      <c r="O530" s="153"/>
      <c r="P530" s="153"/>
      <c r="Q530" s="34"/>
      <c r="R530" s="34"/>
      <c r="S530" s="34"/>
      <c r="T530" s="136"/>
    </row>
    <row r="531" spans="1:20" ht="15" customHeight="1">
      <c r="A531" s="35">
        <v>555</v>
      </c>
      <c r="B531" s="34"/>
      <c r="C531" s="35" t="str">
        <f>IFERROR(VLOOKUP(B531,[7]DSML!E:J,6,0),"")</f>
        <v/>
      </c>
      <c r="D531" s="35" t="str">
        <f>IFERROR(VLOOKUP(B531,[7]DSML!E:G,3,0),"")</f>
        <v/>
      </c>
      <c r="E531" s="35"/>
      <c r="F531" s="35"/>
      <c r="G531" s="34"/>
      <c r="H531" s="34"/>
      <c r="I531" s="34"/>
      <c r="J531" s="136"/>
      <c r="K531" s="233"/>
      <c r="L531" s="153"/>
      <c r="M531" s="153"/>
      <c r="N531" s="247"/>
      <c r="O531" s="153"/>
      <c r="P531" s="153"/>
      <c r="Q531" s="34"/>
      <c r="R531" s="34"/>
      <c r="S531" s="34"/>
      <c r="T531" s="136"/>
    </row>
    <row r="532" spans="1:20" ht="15" customHeight="1">
      <c r="A532" s="35">
        <v>556</v>
      </c>
      <c r="B532" s="34"/>
      <c r="C532" s="35" t="str">
        <f>IFERROR(VLOOKUP(B532,[7]DSML!E:J,6,0),"")</f>
        <v/>
      </c>
      <c r="D532" s="35" t="str">
        <f>IFERROR(VLOOKUP(B532,[7]DSML!E:G,3,0),"")</f>
        <v/>
      </c>
      <c r="E532" s="35"/>
      <c r="F532" s="35"/>
      <c r="G532" s="34"/>
      <c r="H532" s="34"/>
      <c r="I532" s="34"/>
      <c r="J532" s="136"/>
      <c r="K532" s="233"/>
      <c r="L532" s="153"/>
      <c r="M532" s="153"/>
      <c r="N532" s="247"/>
      <c r="O532" s="153"/>
      <c r="P532" s="153"/>
      <c r="Q532" s="34"/>
      <c r="R532" s="34"/>
      <c r="S532" s="34"/>
      <c r="T532" s="136"/>
    </row>
    <row r="533" spans="1:20" ht="15" customHeight="1">
      <c r="A533" s="35">
        <v>557</v>
      </c>
      <c r="B533" s="34"/>
      <c r="C533" s="35" t="str">
        <f>IFERROR(VLOOKUP(B533,[7]DSML!E:J,6,0),"")</f>
        <v/>
      </c>
      <c r="D533" s="35" t="str">
        <f>IFERROR(VLOOKUP(B533,[7]DSML!E:G,3,0),"")</f>
        <v/>
      </c>
      <c r="E533" s="35"/>
      <c r="F533" s="35"/>
      <c r="G533" s="34"/>
      <c r="H533" s="34"/>
      <c r="I533" s="34"/>
      <c r="J533" s="136"/>
      <c r="K533" s="233"/>
      <c r="L533" s="153"/>
      <c r="M533" s="153"/>
      <c r="N533" s="247"/>
      <c r="O533" s="153"/>
      <c r="P533" s="153"/>
      <c r="Q533" s="34"/>
      <c r="R533" s="34"/>
      <c r="S533" s="34"/>
      <c r="T533" s="136"/>
    </row>
    <row r="534" spans="1:20" ht="15" customHeight="1">
      <c r="A534" s="35">
        <v>558</v>
      </c>
      <c r="B534" s="34"/>
      <c r="C534" s="35" t="str">
        <f>IFERROR(VLOOKUP(B534,[7]DSML!E:J,6,0),"")</f>
        <v/>
      </c>
      <c r="D534" s="35" t="str">
        <f>IFERROR(VLOOKUP(B534,[7]DSML!E:G,3,0),"")</f>
        <v/>
      </c>
      <c r="E534" s="35"/>
      <c r="F534" s="35"/>
      <c r="G534" s="34"/>
      <c r="H534" s="34"/>
      <c r="I534" s="34"/>
      <c r="J534" s="136"/>
      <c r="K534" s="233"/>
      <c r="L534" s="153"/>
      <c r="M534" s="153"/>
      <c r="N534" s="247"/>
      <c r="O534" s="153"/>
      <c r="P534" s="153"/>
      <c r="Q534" s="34"/>
      <c r="R534" s="34"/>
      <c r="S534" s="34"/>
      <c r="T534" s="136"/>
    </row>
    <row r="535" spans="1:20" ht="15" customHeight="1">
      <c r="A535" s="35">
        <v>559</v>
      </c>
      <c r="B535" s="34"/>
      <c r="C535" s="35" t="str">
        <f>IFERROR(VLOOKUP(B535,[7]DSML!E:J,6,0),"")</f>
        <v/>
      </c>
      <c r="D535" s="35" t="str">
        <f>IFERROR(VLOOKUP(B535,[7]DSML!E:G,3,0),"")</f>
        <v/>
      </c>
      <c r="E535" s="35"/>
      <c r="F535" s="35"/>
      <c r="G535" s="34"/>
      <c r="H535" s="34"/>
      <c r="I535" s="34"/>
      <c r="J535" s="136"/>
      <c r="K535" s="233"/>
      <c r="L535" s="153"/>
      <c r="M535" s="153"/>
      <c r="N535" s="247"/>
      <c r="O535" s="153"/>
      <c r="P535" s="153"/>
      <c r="Q535" s="34"/>
      <c r="R535" s="34"/>
      <c r="S535" s="34"/>
      <c r="T535" s="136"/>
    </row>
    <row r="536" spans="1:20" ht="15" customHeight="1">
      <c r="A536" s="35">
        <v>560</v>
      </c>
      <c r="B536" s="34"/>
      <c r="C536" s="35" t="str">
        <f>IFERROR(VLOOKUP(B536,[7]DSML!E:J,6,0),"")</f>
        <v/>
      </c>
      <c r="D536" s="35" t="str">
        <f>IFERROR(VLOOKUP(B536,[7]DSML!E:G,3,0),"")</f>
        <v/>
      </c>
      <c r="E536" s="35"/>
      <c r="F536" s="35"/>
      <c r="G536" s="34"/>
      <c r="H536" s="34"/>
      <c r="I536" s="34"/>
      <c r="J536" s="136"/>
      <c r="K536" s="233"/>
      <c r="L536" s="153"/>
      <c r="M536" s="153"/>
      <c r="N536" s="247"/>
      <c r="O536" s="153"/>
      <c r="P536" s="153"/>
      <c r="Q536" s="34"/>
      <c r="R536" s="34"/>
      <c r="S536" s="34"/>
      <c r="T536" s="136"/>
    </row>
    <row r="537" spans="1:20" ht="15" customHeight="1">
      <c r="A537" s="35">
        <v>561</v>
      </c>
      <c r="B537" s="34"/>
      <c r="C537" s="35" t="str">
        <f>IFERROR(VLOOKUP(B537,[7]DSML!E:J,6,0),"")</f>
        <v/>
      </c>
      <c r="D537" s="35" t="str">
        <f>IFERROR(VLOOKUP(B537,[7]DSML!E:G,3,0),"")</f>
        <v/>
      </c>
      <c r="E537" s="35"/>
      <c r="F537" s="35"/>
      <c r="G537" s="34"/>
      <c r="H537" s="34"/>
      <c r="I537" s="34"/>
      <c r="J537" s="136"/>
      <c r="K537" s="233"/>
      <c r="L537" s="153"/>
      <c r="M537" s="153"/>
      <c r="N537" s="247"/>
      <c r="O537" s="153"/>
      <c r="P537" s="153"/>
      <c r="Q537" s="34"/>
      <c r="R537" s="34"/>
      <c r="S537" s="34"/>
      <c r="T537" s="136"/>
    </row>
    <row r="538" spans="1:20" ht="15" customHeight="1">
      <c r="A538" s="35">
        <v>562</v>
      </c>
      <c r="B538" s="34"/>
      <c r="C538" s="35" t="str">
        <f>IFERROR(VLOOKUP(B538,[7]DSML!E:J,6,0),"")</f>
        <v/>
      </c>
      <c r="D538" s="35" t="str">
        <f>IFERROR(VLOOKUP(B538,[7]DSML!E:G,3,0),"")</f>
        <v/>
      </c>
      <c r="E538" s="35"/>
      <c r="F538" s="35"/>
      <c r="G538" s="34"/>
      <c r="H538" s="34"/>
      <c r="I538" s="34"/>
      <c r="J538" s="136"/>
      <c r="K538" s="233"/>
      <c r="L538" s="153"/>
      <c r="M538" s="153"/>
      <c r="N538" s="247"/>
      <c r="O538" s="153"/>
      <c r="P538" s="153"/>
      <c r="Q538" s="34"/>
      <c r="R538" s="34"/>
      <c r="S538" s="34"/>
      <c r="T538" s="136"/>
    </row>
    <row r="539" spans="1:20" ht="15" customHeight="1">
      <c r="A539" s="35">
        <v>563</v>
      </c>
      <c r="B539" s="34"/>
      <c r="C539" s="35" t="str">
        <f>IFERROR(VLOOKUP(B539,[7]DSML!E:J,6,0),"")</f>
        <v/>
      </c>
      <c r="D539" s="35" t="str">
        <f>IFERROR(VLOOKUP(B539,[7]DSML!E:G,3,0),"")</f>
        <v/>
      </c>
      <c r="E539" s="35"/>
      <c r="F539" s="35"/>
      <c r="G539" s="34"/>
      <c r="H539" s="34"/>
      <c r="I539" s="34"/>
      <c r="J539" s="136"/>
      <c r="K539" s="233"/>
      <c r="L539" s="153"/>
      <c r="M539" s="153"/>
      <c r="N539" s="247"/>
      <c r="O539" s="153"/>
      <c r="P539" s="153"/>
      <c r="Q539" s="34"/>
      <c r="R539" s="34"/>
      <c r="S539" s="34"/>
      <c r="T539" s="136"/>
    </row>
    <row r="540" spans="1:20" ht="15" customHeight="1">
      <c r="A540" s="35">
        <v>564</v>
      </c>
      <c r="B540" s="34"/>
      <c r="C540" s="35" t="str">
        <f>IFERROR(VLOOKUP(B540,[7]DSML!E:J,6,0),"")</f>
        <v/>
      </c>
      <c r="D540" s="35" t="str">
        <f>IFERROR(VLOOKUP(B540,[7]DSML!E:G,3,0),"")</f>
        <v/>
      </c>
      <c r="E540" s="35"/>
      <c r="F540" s="35"/>
      <c r="G540" s="34"/>
      <c r="H540" s="34"/>
      <c r="I540" s="34"/>
      <c r="J540" s="136"/>
      <c r="K540" s="233"/>
      <c r="L540" s="153"/>
      <c r="M540" s="153"/>
      <c r="N540" s="247"/>
      <c r="O540" s="153"/>
      <c r="P540" s="153"/>
      <c r="Q540" s="34"/>
      <c r="R540" s="34"/>
      <c r="S540" s="34"/>
      <c r="T540" s="136"/>
    </row>
    <row r="541" spans="1:20" ht="15" customHeight="1">
      <c r="A541" s="35">
        <v>565</v>
      </c>
      <c r="B541" s="34"/>
      <c r="C541" s="35" t="str">
        <f>IFERROR(VLOOKUP(B541,[7]DSML!E:J,6,0),"")</f>
        <v/>
      </c>
      <c r="D541" s="35" t="str">
        <f>IFERROR(VLOOKUP(B541,[7]DSML!E:G,3,0),"")</f>
        <v/>
      </c>
      <c r="E541" s="35"/>
      <c r="F541" s="35"/>
      <c r="G541" s="34"/>
      <c r="H541" s="34"/>
      <c r="I541" s="34"/>
      <c r="J541" s="136"/>
      <c r="K541" s="233"/>
      <c r="L541" s="153"/>
      <c r="M541" s="153"/>
      <c r="N541" s="247"/>
      <c r="O541" s="153"/>
      <c r="P541" s="153"/>
      <c r="Q541" s="34"/>
      <c r="R541" s="34"/>
      <c r="S541" s="34"/>
      <c r="T541" s="136"/>
    </row>
    <row r="542" spans="1:20" ht="15" customHeight="1">
      <c r="A542" s="35">
        <v>566</v>
      </c>
      <c r="B542" s="34"/>
      <c r="C542" s="35" t="str">
        <f>IFERROR(VLOOKUP(B542,[7]DSML!E:J,6,0),"")</f>
        <v/>
      </c>
      <c r="D542" s="35" t="str">
        <f>IFERROR(VLOOKUP(B542,[7]DSML!E:G,3,0),"")</f>
        <v/>
      </c>
      <c r="E542" s="35"/>
      <c r="F542" s="35"/>
      <c r="G542" s="34"/>
      <c r="H542" s="34"/>
      <c r="I542" s="34"/>
      <c r="J542" s="136"/>
      <c r="K542" s="233"/>
      <c r="L542" s="153"/>
      <c r="M542" s="153"/>
      <c r="N542" s="247"/>
      <c r="O542" s="153"/>
      <c r="P542" s="153"/>
      <c r="Q542" s="34"/>
      <c r="R542" s="34"/>
      <c r="S542" s="34"/>
      <c r="T542" s="136"/>
    </row>
    <row r="543" spans="1:20" ht="15" customHeight="1">
      <c r="A543" s="35">
        <v>567</v>
      </c>
      <c r="B543" s="34"/>
      <c r="C543" s="35" t="str">
        <f>IFERROR(VLOOKUP(B543,[7]DSML!E:J,6,0),"")</f>
        <v/>
      </c>
      <c r="D543" s="35" t="str">
        <f>IFERROR(VLOOKUP(B543,[7]DSML!E:G,3,0),"")</f>
        <v/>
      </c>
      <c r="E543" s="35"/>
      <c r="F543" s="35"/>
      <c r="G543" s="34"/>
      <c r="H543" s="34"/>
      <c r="I543" s="34"/>
      <c r="J543" s="136"/>
      <c r="K543" s="233"/>
      <c r="L543" s="153"/>
      <c r="M543" s="153"/>
      <c r="N543" s="247"/>
      <c r="O543" s="153"/>
      <c r="P543" s="153"/>
      <c r="Q543" s="34"/>
      <c r="R543" s="34"/>
      <c r="S543" s="34"/>
      <c r="T543" s="136"/>
    </row>
    <row r="544" spans="1:20" ht="15" customHeight="1">
      <c r="A544" s="35">
        <v>568</v>
      </c>
      <c r="B544" s="34"/>
      <c r="C544" s="35" t="str">
        <f>IFERROR(VLOOKUP(B544,[7]DSML!E:J,6,0),"")</f>
        <v/>
      </c>
      <c r="D544" s="35" t="str">
        <f>IFERROR(VLOOKUP(B544,[7]DSML!E:G,3,0),"")</f>
        <v/>
      </c>
      <c r="E544" s="35"/>
      <c r="F544" s="35"/>
      <c r="G544" s="34"/>
      <c r="H544" s="34"/>
      <c r="I544" s="34"/>
      <c r="J544" s="136"/>
      <c r="K544" s="233"/>
      <c r="L544" s="153"/>
      <c r="M544" s="153"/>
      <c r="N544" s="247"/>
      <c r="O544" s="153"/>
      <c r="P544" s="153"/>
      <c r="Q544" s="34"/>
      <c r="R544" s="34"/>
      <c r="S544" s="34"/>
      <c r="T544" s="136"/>
    </row>
    <row r="545" spans="1:20" ht="15" customHeight="1">
      <c r="A545" s="35">
        <v>569</v>
      </c>
      <c r="B545" s="34"/>
      <c r="C545" s="35" t="str">
        <f>IFERROR(VLOOKUP(B545,[7]DSML!E:J,6,0),"")</f>
        <v/>
      </c>
      <c r="D545" s="35" t="str">
        <f>IFERROR(VLOOKUP(B545,[7]DSML!E:G,3,0),"")</f>
        <v/>
      </c>
      <c r="E545" s="35"/>
      <c r="F545" s="35"/>
      <c r="G545" s="34"/>
      <c r="H545" s="34"/>
      <c r="I545" s="34"/>
      <c r="J545" s="136"/>
      <c r="K545" s="233"/>
      <c r="L545" s="153"/>
      <c r="M545" s="153"/>
      <c r="N545" s="247"/>
      <c r="O545" s="153"/>
      <c r="P545" s="153"/>
      <c r="Q545" s="34"/>
      <c r="R545" s="34"/>
      <c r="S545" s="34"/>
      <c r="T545" s="136"/>
    </row>
    <row r="546" spans="1:20" ht="15" customHeight="1">
      <c r="A546" s="35">
        <v>570</v>
      </c>
      <c r="B546" s="34"/>
      <c r="C546" s="35" t="str">
        <f>IFERROR(VLOOKUP(B546,[7]DSML!E:J,6,0),"")</f>
        <v/>
      </c>
      <c r="D546" s="35" t="str">
        <f>IFERROR(VLOOKUP(B546,[7]DSML!E:G,3,0),"")</f>
        <v/>
      </c>
      <c r="E546" s="35"/>
      <c r="F546" s="35"/>
      <c r="G546" s="34"/>
      <c r="H546" s="34"/>
      <c r="I546" s="34"/>
      <c r="J546" s="136"/>
      <c r="K546" s="233"/>
      <c r="L546" s="153"/>
      <c r="M546" s="153"/>
      <c r="N546" s="247"/>
      <c r="O546" s="153"/>
      <c r="P546" s="153"/>
      <c r="Q546" s="34"/>
      <c r="R546" s="34"/>
      <c r="S546" s="34"/>
      <c r="T546" s="136"/>
    </row>
    <row r="547" spans="1:20" ht="15" customHeight="1">
      <c r="A547" s="35">
        <v>571</v>
      </c>
      <c r="B547" s="34"/>
      <c r="C547" s="35" t="str">
        <f>IFERROR(VLOOKUP(B547,[7]DSML!E:J,6,0),"")</f>
        <v/>
      </c>
      <c r="D547" s="35" t="str">
        <f>IFERROR(VLOOKUP(B547,[7]DSML!E:G,3,0),"")</f>
        <v/>
      </c>
      <c r="E547" s="35"/>
      <c r="F547" s="35"/>
      <c r="G547" s="34"/>
      <c r="H547" s="34"/>
      <c r="I547" s="34"/>
      <c r="J547" s="136"/>
      <c r="K547" s="233"/>
      <c r="L547" s="153"/>
      <c r="M547" s="153"/>
      <c r="N547" s="247"/>
      <c r="O547" s="153"/>
      <c r="P547" s="153"/>
      <c r="Q547" s="34"/>
      <c r="R547" s="34"/>
      <c r="S547" s="34"/>
      <c r="T547" s="136"/>
    </row>
    <row r="548" spans="1:20" ht="15" customHeight="1">
      <c r="A548" s="35">
        <v>572</v>
      </c>
      <c r="B548" s="34"/>
      <c r="C548" s="35" t="str">
        <f>IFERROR(VLOOKUP(B548,[7]DSML!E:J,6,0),"")</f>
        <v/>
      </c>
      <c r="D548" s="35" t="str">
        <f>IFERROR(VLOOKUP(B548,[7]DSML!E:G,3,0),"")</f>
        <v/>
      </c>
      <c r="E548" s="35"/>
      <c r="F548" s="35"/>
      <c r="G548" s="34"/>
      <c r="H548" s="34"/>
      <c r="I548" s="34"/>
      <c r="J548" s="136"/>
      <c r="K548" s="233"/>
      <c r="L548" s="153"/>
      <c r="M548" s="153"/>
      <c r="N548" s="247"/>
      <c r="O548" s="153"/>
      <c r="P548" s="153"/>
      <c r="Q548" s="34"/>
      <c r="R548" s="34"/>
      <c r="S548" s="34"/>
      <c r="T548" s="136"/>
    </row>
    <row r="549" spans="1:20" ht="15" customHeight="1">
      <c r="A549" s="35">
        <v>573</v>
      </c>
      <c r="B549" s="34"/>
      <c r="C549" s="35" t="str">
        <f>IFERROR(VLOOKUP(B549,[7]DSML!E:J,6,0),"")</f>
        <v/>
      </c>
      <c r="D549" s="35" t="str">
        <f>IFERROR(VLOOKUP(B549,[7]DSML!E:G,3,0),"")</f>
        <v/>
      </c>
      <c r="E549" s="35"/>
      <c r="F549" s="35"/>
      <c r="G549" s="34"/>
      <c r="H549" s="34"/>
      <c r="I549" s="34"/>
      <c r="J549" s="136"/>
      <c r="K549" s="233"/>
      <c r="L549" s="153"/>
      <c r="M549" s="153"/>
      <c r="N549" s="247"/>
      <c r="O549" s="153"/>
      <c r="P549" s="153"/>
      <c r="Q549" s="34"/>
      <c r="R549" s="34"/>
      <c r="S549" s="34"/>
      <c r="T549" s="136"/>
    </row>
    <row r="550" spans="1:20" ht="15" customHeight="1">
      <c r="A550" s="35">
        <v>574</v>
      </c>
      <c r="B550" s="34"/>
      <c r="C550" s="35" t="str">
        <f>IFERROR(VLOOKUP(B550,[7]DSML!E:J,6,0),"")</f>
        <v/>
      </c>
      <c r="D550" s="35" t="str">
        <f>IFERROR(VLOOKUP(B550,[7]DSML!E:G,3,0),"")</f>
        <v/>
      </c>
      <c r="E550" s="35"/>
      <c r="F550" s="35"/>
      <c r="G550" s="34"/>
      <c r="H550" s="34"/>
      <c r="I550" s="34"/>
      <c r="J550" s="136"/>
      <c r="K550" s="233"/>
      <c r="L550" s="153"/>
      <c r="M550" s="153"/>
      <c r="N550" s="247"/>
      <c r="O550" s="153"/>
      <c r="P550" s="153"/>
      <c r="Q550" s="34"/>
      <c r="R550" s="34"/>
      <c r="S550" s="34"/>
      <c r="T550" s="136"/>
    </row>
    <row r="551" spans="1:20" ht="15" customHeight="1">
      <c r="A551" s="35">
        <v>575</v>
      </c>
      <c r="B551" s="34"/>
      <c r="C551" s="35" t="str">
        <f>IFERROR(VLOOKUP(B551,[7]DSML!E:J,6,0),"")</f>
        <v/>
      </c>
      <c r="D551" s="35" t="str">
        <f>IFERROR(VLOOKUP(B551,[7]DSML!E:G,3,0),"")</f>
        <v/>
      </c>
      <c r="E551" s="35"/>
      <c r="F551" s="35"/>
      <c r="G551" s="34"/>
      <c r="H551" s="34"/>
      <c r="I551" s="34"/>
      <c r="J551" s="136"/>
      <c r="K551" s="233"/>
      <c r="L551" s="153"/>
      <c r="M551" s="153"/>
      <c r="N551" s="247"/>
      <c r="O551" s="153"/>
      <c r="P551" s="153"/>
      <c r="Q551" s="34"/>
      <c r="R551" s="34"/>
      <c r="S551" s="34"/>
      <c r="T551" s="136"/>
    </row>
    <row r="552" spans="1:20" ht="15" customHeight="1">
      <c r="A552" s="35">
        <v>576</v>
      </c>
      <c r="B552" s="34"/>
      <c r="C552" s="35" t="str">
        <f>IFERROR(VLOOKUP(B552,[7]DSML!E:J,6,0),"")</f>
        <v/>
      </c>
      <c r="D552" s="35" t="str">
        <f>IFERROR(VLOOKUP(B552,[7]DSML!E:G,3,0),"")</f>
        <v/>
      </c>
      <c r="E552" s="35"/>
      <c r="F552" s="35"/>
      <c r="G552" s="34"/>
      <c r="H552" s="34"/>
      <c r="I552" s="34"/>
      <c r="J552" s="136"/>
      <c r="K552" s="233"/>
      <c r="L552" s="153"/>
      <c r="M552" s="153"/>
      <c r="N552" s="247"/>
      <c r="O552" s="153"/>
      <c r="P552" s="153"/>
      <c r="Q552" s="34"/>
      <c r="R552" s="34"/>
      <c r="S552" s="34"/>
      <c r="T552" s="136"/>
    </row>
    <row r="553" spans="1:20" ht="15" customHeight="1">
      <c r="A553" s="35">
        <v>577</v>
      </c>
      <c r="B553" s="34"/>
      <c r="C553" s="35" t="str">
        <f>IFERROR(VLOOKUP(B553,[7]DSML!E:J,6,0),"")</f>
        <v/>
      </c>
      <c r="D553" s="35" t="str">
        <f>IFERROR(VLOOKUP(B553,[7]DSML!E:G,3,0),"")</f>
        <v/>
      </c>
      <c r="E553" s="35"/>
      <c r="F553" s="35"/>
      <c r="G553" s="34"/>
      <c r="H553" s="34"/>
      <c r="I553" s="34"/>
      <c r="J553" s="136"/>
      <c r="K553" s="233"/>
      <c r="L553" s="153"/>
      <c r="M553" s="153"/>
      <c r="N553" s="247"/>
      <c r="O553" s="153"/>
      <c r="P553" s="153"/>
      <c r="Q553" s="34"/>
      <c r="R553" s="34"/>
      <c r="S553" s="34"/>
      <c r="T553" s="136"/>
    </row>
    <row r="554" spans="1:20" ht="15" customHeight="1">
      <c r="A554" s="35">
        <v>578</v>
      </c>
      <c r="B554" s="34"/>
      <c r="C554" s="35" t="str">
        <f>IFERROR(VLOOKUP(B554,[7]DSML!E:J,6,0),"")</f>
        <v/>
      </c>
      <c r="D554" s="35" t="str">
        <f>IFERROR(VLOOKUP(B554,[7]DSML!E:G,3,0),"")</f>
        <v/>
      </c>
      <c r="E554" s="35"/>
      <c r="F554" s="35"/>
      <c r="G554" s="34"/>
      <c r="H554" s="34"/>
      <c r="I554" s="34"/>
      <c r="J554" s="136"/>
      <c r="K554" s="233"/>
      <c r="L554" s="153"/>
      <c r="M554" s="153"/>
      <c r="N554" s="247"/>
      <c r="O554" s="153"/>
      <c r="P554" s="153"/>
      <c r="Q554" s="34"/>
      <c r="R554" s="34"/>
      <c r="S554" s="34"/>
      <c r="T554" s="136"/>
    </row>
    <row r="555" spans="1:20" ht="15" customHeight="1">
      <c r="A555" s="35">
        <v>579</v>
      </c>
      <c r="B555" s="34"/>
      <c r="C555" s="35" t="str">
        <f>IFERROR(VLOOKUP(B555,[7]DSML!E:J,6,0),"")</f>
        <v/>
      </c>
      <c r="D555" s="35" t="str">
        <f>IFERROR(VLOOKUP(B555,[7]DSML!E:G,3,0),"")</f>
        <v/>
      </c>
      <c r="E555" s="35"/>
      <c r="F555" s="35"/>
      <c r="G555" s="34"/>
      <c r="H555" s="34"/>
      <c r="I555" s="34"/>
      <c r="J555" s="136"/>
      <c r="K555" s="233"/>
      <c r="L555" s="153"/>
      <c r="M555" s="153"/>
      <c r="N555" s="247"/>
      <c r="O555" s="153"/>
      <c r="P555" s="153"/>
      <c r="Q555" s="34"/>
      <c r="R555" s="34"/>
      <c r="S555" s="34"/>
      <c r="T555" s="136"/>
    </row>
    <row r="556" spans="1:20" ht="15" customHeight="1">
      <c r="A556" s="35">
        <v>580</v>
      </c>
      <c r="B556" s="34"/>
      <c r="C556" s="35" t="str">
        <f>IFERROR(VLOOKUP(B556,[7]DSML!E:J,6,0),"")</f>
        <v/>
      </c>
      <c r="D556" s="35" t="str">
        <f>IFERROR(VLOOKUP(B556,[7]DSML!E:G,3,0),"")</f>
        <v/>
      </c>
      <c r="E556" s="35"/>
      <c r="F556" s="35"/>
      <c r="G556" s="34"/>
      <c r="H556" s="34"/>
      <c r="I556" s="34"/>
      <c r="J556" s="136"/>
      <c r="K556" s="233"/>
      <c r="L556" s="153"/>
      <c r="M556" s="153"/>
      <c r="N556" s="247"/>
      <c r="O556" s="153"/>
      <c r="P556" s="153"/>
      <c r="Q556" s="34"/>
      <c r="R556" s="34"/>
      <c r="S556" s="34"/>
      <c r="T556" s="136"/>
    </row>
    <row r="557" spans="1:20" ht="15" customHeight="1">
      <c r="A557" s="35">
        <v>581</v>
      </c>
      <c r="B557" s="34"/>
      <c r="C557" s="35" t="str">
        <f>IFERROR(VLOOKUP(B557,[7]DSML!E:J,6,0),"")</f>
        <v/>
      </c>
      <c r="D557" s="35" t="str">
        <f>IFERROR(VLOOKUP(B557,[7]DSML!E:G,3,0),"")</f>
        <v/>
      </c>
      <c r="E557" s="35"/>
      <c r="F557" s="35"/>
      <c r="G557" s="34"/>
      <c r="H557" s="34"/>
      <c r="I557" s="34"/>
      <c r="J557" s="136"/>
      <c r="K557" s="233"/>
      <c r="L557" s="153"/>
      <c r="M557" s="153"/>
      <c r="N557" s="247"/>
      <c r="O557" s="153"/>
      <c r="P557" s="153"/>
      <c r="Q557" s="34"/>
      <c r="R557" s="34"/>
      <c r="S557" s="34"/>
      <c r="T557" s="136"/>
    </row>
    <row r="558" spans="1:20" ht="15" customHeight="1">
      <c r="A558" s="35">
        <v>582</v>
      </c>
      <c r="B558" s="34"/>
      <c r="C558" s="35" t="str">
        <f>IFERROR(VLOOKUP(B558,[7]DSML!E:J,6,0),"")</f>
        <v/>
      </c>
      <c r="D558" s="35" t="str">
        <f>IFERROR(VLOOKUP(B558,[7]DSML!E:G,3,0),"")</f>
        <v/>
      </c>
      <c r="E558" s="35"/>
      <c r="F558" s="35"/>
      <c r="G558" s="34"/>
      <c r="H558" s="34"/>
      <c r="I558" s="34"/>
      <c r="J558" s="136"/>
      <c r="K558" s="233"/>
      <c r="L558" s="153"/>
      <c r="M558" s="153"/>
      <c r="N558" s="247"/>
      <c r="O558" s="153"/>
      <c r="P558" s="153"/>
      <c r="Q558" s="34"/>
      <c r="R558" s="34"/>
      <c r="S558" s="34"/>
      <c r="T558" s="136"/>
    </row>
    <row r="559" spans="1:20" ht="15" customHeight="1">
      <c r="A559" s="35">
        <v>583</v>
      </c>
      <c r="B559" s="34"/>
      <c r="C559" s="35" t="str">
        <f>IFERROR(VLOOKUP(B559,[7]DSML!E:J,6,0),"")</f>
        <v/>
      </c>
      <c r="D559" s="35" t="str">
        <f>IFERROR(VLOOKUP(B559,[7]DSML!E:G,3,0),"")</f>
        <v/>
      </c>
      <c r="E559" s="35"/>
      <c r="F559" s="35"/>
      <c r="G559" s="34"/>
      <c r="H559" s="34"/>
      <c r="I559" s="34"/>
      <c r="J559" s="136"/>
      <c r="K559" s="233"/>
      <c r="L559" s="153"/>
      <c r="M559" s="153"/>
      <c r="N559" s="247"/>
      <c r="O559" s="153"/>
      <c r="P559" s="153"/>
      <c r="Q559" s="34"/>
      <c r="R559" s="34"/>
      <c r="S559" s="34"/>
      <c r="T559" s="136"/>
    </row>
    <row r="560" spans="1:20" ht="15" customHeight="1">
      <c r="A560" s="35">
        <v>584</v>
      </c>
      <c r="B560" s="34"/>
      <c r="C560" s="35" t="str">
        <f>IFERROR(VLOOKUP(B560,[7]DSML!E:J,6,0),"")</f>
        <v/>
      </c>
      <c r="D560" s="35" t="str">
        <f>IFERROR(VLOOKUP(B560,[7]DSML!E:G,3,0),"")</f>
        <v/>
      </c>
      <c r="E560" s="35"/>
      <c r="F560" s="35"/>
      <c r="G560" s="34"/>
      <c r="H560" s="34"/>
      <c r="I560" s="34"/>
      <c r="J560" s="136"/>
      <c r="K560" s="233"/>
      <c r="L560" s="153"/>
      <c r="M560" s="153"/>
      <c r="N560" s="247"/>
      <c r="O560" s="153"/>
      <c r="P560" s="153"/>
      <c r="Q560" s="34"/>
      <c r="R560" s="34"/>
      <c r="S560" s="34"/>
      <c r="T560" s="136"/>
    </row>
    <row r="561" spans="1:20" ht="15" customHeight="1">
      <c r="A561" s="35">
        <v>585</v>
      </c>
      <c r="B561" s="34"/>
      <c r="C561" s="35" t="str">
        <f>IFERROR(VLOOKUP(B561,[7]DSML!E:J,6,0),"")</f>
        <v/>
      </c>
      <c r="D561" s="35" t="str">
        <f>IFERROR(VLOOKUP(B561,[7]DSML!E:G,3,0),"")</f>
        <v/>
      </c>
      <c r="E561" s="35"/>
      <c r="F561" s="35"/>
      <c r="G561" s="34"/>
      <c r="H561" s="34"/>
      <c r="I561" s="34"/>
      <c r="J561" s="136"/>
      <c r="K561" s="233"/>
      <c r="L561" s="153"/>
      <c r="M561" s="153"/>
      <c r="N561" s="247"/>
      <c r="O561" s="153"/>
      <c r="P561" s="153"/>
      <c r="Q561" s="34"/>
      <c r="R561" s="34"/>
      <c r="S561" s="34"/>
      <c r="T561" s="136"/>
    </row>
    <row r="562" spans="1:20" ht="15" customHeight="1">
      <c r="A562" s="35">
        <v>586</v>
      </c>
      <c r="B562" s="34"/>
      <c r="C562" s="35" t="str">
        <f>IFERROR(VLOOKUP(B562,[7]DSML!E:J,6,0),"")</f>
        <v/>
      </c>
      <c r="D562" s="35" t="str">
        <f>IFERROR(VLOOKUP(B562,[7]DSML!E:G,3,0),"")</f>
        <v/>
      </c>
      <c r="E562" s="35"/>
      <c r="F562" s="35"/>
      <c r="G562" s="34"/>
      <c r="H562" s="34"/>
      <c r="I562" s="34"/>
      <c r="J562" s="136"/>
      <c r="K562" s="233"/>
      <c r="L562" s="153"/>
      <c r="M562" s="153"/>
      <c r="N562" s="247"/>
      <c r="O562" s="153"/>
      <c r="P562" s="153"/>
      <c r="Q562" s="34"/>
      <c r="R562" s="34"/>
      <c r="S562" s="34"/>
      <c r="T562" s="136"/>
    </row>
    <row r="563" spans="1:20" ht="15" customHeight="1">
      <c r="A563" s="35">
        <v>587</v>
      </c>
      <c r="B563" s="34"/>
      <c r="C563" s="35" t="str">
        <f>IFERROR(VLOOKUP(B563,[7]DSML!E:J,6,0),"")</f>
        <v/>
      </c>
      <c r="D563" s="35" t="str">
        <f>IFERROR(VLOOKUP(B563,[7]DSML!E:G,3,0),"")</f>
        <v/>
      </c>
      <c r="E563" s="35"/>
      <c r="F563" s="35"/>
      <c r="G563" s="34"/>
      <c r="H563" s="34"/>
      <c r="I563" s="34"/>
      <c r="J563" s="136"/>
      <c r="K563" s="233"/>
      <c r="L563" s="153"/>
      <c r="M563" s="153"/>
      <c r="N563" s="247"/>
      <c r="O563" s="153"/>
      <c r="P563" s="153"/>
      <c r="Q563" s="34"/>
      <c r="R563" s="34"/>
      <c r="S563" s="34"/>
      <c r="T563" s="136"/>
    </row>
    <row r="564" spans="1:20" ht="15" customHeight="1">
      <c r="A564" s="35">
        <v>588</v>
      </c>
      <c r="B564" s="34"/>
      <c r="C564" s="35" t="str">
        <f>IFERROR(VLOOKUP(B564,[7]DSML!E:J,6,0),"")</f>
        <v/>
      </c>
      <c r="D564" s="35" t="str">
        <f>IFERROR(VLOOKUP(B564,[7]DSML!E:G,3,0),"")</f>
        <v/>
      </c>
      <c r="E564" s="35"/>
      <c r="F564" s="35"/>
      <c r="G564" s="34"/>
      <c r="H564" s="34"/>
      <c r="I564" s="34"/>
      <c r="J564" s="136"/>
      <c r="K564" s="233"/>
      <c r="L564" s="153"/>
      <c r="M564" s="153"/>
      <c r="N564" s="247"/>
      <c r="O564" s="153"/>
      <c r="P564" s="153"/>
      <c r="Q564" s="34"/>
      <c r="R564" s="34"/>
      <c r="S564" s="34"/>
      <c r="T564" s="136"/>
    </row>
    <row r="565" spans="1:20" ht="15" customHeight="1">
      <c r="A565" s="35">
        <v>589</v>
      </c>
      <c r="B565" s="34"/>
      <c r="C565" s="35" t="str">
        <f>IFERROR(VLOOKUP(B565,[7]DSML!E:J,6,0),"")</f>
        <v/>
      </c>
      <c r="D565" s="35" t="str">
        <f>IFERROR(VLOOKUP(B565,[7]DSML!E:G,3,0),"")</f>
        <v/>
      </c>
      <c r="E565" s="35"/>
      <c r="F565" s="35"/>
      <c r="G565" s="34"/>
      <c r="H565" s="34"/>
      <c r="I565" s="34"/>
      <c r="J565" s="136"/>
      <c r="K565" s="233"/>
      <c r="L565" s="153"/>
      <c r="M565" s="153"/>
      <c r="N565" s="247"/>
      <c r="O565" s="153"/>
      <c r="P565" s="153"/>
      <c r="Q565" s="34"/>
      <c r="R565" s="34"/>
      <c r="S565" s="34"/>
      <c r="T565" s="136"/>
    </row>
    <row r="566" spans="1:20" ht="15" customHeight="1">
      <c r="A566" s="35">
        <v>590</v>
      </c>
      <c r="B566" s="34"/>
      <c r="C566" s="35" t="str">
        <f>IFERROR(VLOOKUP(B566,[7]DSML!E:J,6,0),"")</f>
        <v/>
      </c>
      <c r="D566" s="35" t="str">
        <f>IFERROR(VLOOKUP(B566,[7]DSML!E:G,3,0),"")</f>
        <v/>
      </c>
      <c r="E566" s="35"/>
      <c r="F566" s="35"/>
      <c r="G566" s="34"/>
      <c r="H566" s="34"/>
      <c r="I566" s="34"/>
      <c r="J566" s="136"/>
      <c r="K566" s="233"/>
      <c r="L566" s="153"/>
      <c r="M566" s="153"/>
      <c r="N566" s="247"/>
      <c r="O566" s="153"/>
      <c r="P566" s="153"/>
      <c r="Q566" s="34"/>
      <c r="R566" s="34"/>
      <c r="S566" s="34"/>
      <c r="T566" s="136"/>
    </row>
    <row r="567" spans="1:20" ht="15" customHeight="1">
      <c r="A567" s="35">
        <v>591</v>
      </c>
      <c r="B567" s="34"/>
      <c r="C567" s="35" t="str">
        <f>IFERROR(VLOOKUP(B567,[7]DSML!E:J,6,0),"")</f>
        <v/>
      </c>
      <c r="D567" s="35" t="str">
        <f>IFERROR(VLOOKUP(B567,[7]DSML!E:G,3,0),"")</f>
        <v/>
      </c>
      <c r="E567" s="35"/>
      <c r="F567" s="35"/>
      <c r="G567" s="34"/>
      <c r="H567" s="34"/>
      <c r="I567" s="34"/>
      <c r="J567" s="136"/>
      <c r="K567" s="233"/>
      <c r="L567" s="153"/>
      <c r="M567" s="153"/>
      <c r="N567" s="247"/>
      <c r="O567" s="153"/>
      <c r="P567" s="153"/>
      <c r="Q567" s="34"/>
      <c r="R567" s="34"/>
      <c r="S567" s="34"/>
      <c r="T567" s="136"/>
    </row>
    <row r="568" spans="1:20" ht="15" customHeight="1">
      <c r="A568" s="35">
        <v>592</v>
      </c>
      <c r="B568" s="34"/>
      <c r="C568" s="35" t="str">
        <f>IFERROR(VLOOKUP(B568,[7]DSML!E:J,6,0),"")</f>
        <v/>
      </c>
      <c r="D568" s="35" t="str">
        <f>IFERROR(VLOOKUP(B568,[7]DSML!E:G,3,0),"")</f>
        <v/>
      </c>
      <c r="E568" s="35"/>
      <c r="F568" s="35"/>
      <c r="G568" s="34"/>
      <c r="H568" s="34"/>
      <c r="I568" s="34"/>
      <c r="J568" s="136"/>
      <c r="K568" s="233"/>
      <c r="L568" s="153"/>
      <c r="M568" s="153"/>
      <c r="N568" s="247"/>
      <c r="O568" s="153"/>
      <c r="P568" s="153"/>
      <c r="Q568" s="34"/>
      <c r="R568" s="34"/>
      <c r="S568" s="34"/>
      <c r="T568" s="136"/>
    </row>
    <row r="569" spans="1:20" ht="15" customHeight="1">
      <c r="A569" s="35">
        <v>593</v>
      </c>
      <c r="B569" s="34"/>
      <c r="C569" s="35" t="str">
        <f>IFERROR(VLOOKUP(B569,[7]DSML!E:J,6,0),"")</f>
        <v/>
      </c>
      <c r="D569" s="35" t="str">
        <f>IFERROR(VLOOKUP(B569,[7]DSML!E:G,3,0),"")</f>
        <v/>
      </c>
      <c r="E569" s="35"/>
      <c r="F569" s="35"/>
      <c r="G569" s="34"/>
      <c r="H569" s="34"/>
      <c r="I569" s="34"/>
      <c r="J569" s="136"/>
      <c r="K569" s="233"/>
      <c r="L569" s="153"/>
      <c r="M569" s="153"/>
      <c r="N569" s="247"/>
      <c r="O569" s="153"/>
      <c r="P569" s="153"/>
      <c r="Q569" s="34"/>
      <c r="R569" s="34"/>
      <c r="S569" s="34"/>
      <c r="T569" s="136"/>
    </row>
    <row r="570" spans="1:20" ht="15" customHeight="1">
      <c r="A570" s="35">
        <v>594</v>
      </c>
      <c r="B570" s="34"/>
      <c r="C570" s="35" t="str">
        <f>IFERROR(VLOOKUP(B570,[7]DSML!E:J,6,0),"")</f>
        <v/>
      </c>
      <c r="D570" s="35" t="str">
        <f>IFERROR(VLOOKUP(B570,[7]DSML!E:G,3,0),"")</f>
        <v/>
      </c>
      <c r="E570" s="35"/>
      <c r="F570" s="35"/>
      <c r="G570" s="34"/>
      <c r="H570" s="34"/>
      <c r="I570" s="34"/>
      <c r="J570" s="136"/>
      <c r="K570" s="233"/>
      <c r="L570" s="153"/>
      <c r="M570" s="153"/>
      <c r="N570" s="247"/>
      <c r="O570" s="153"/>
      <c r="P570" s="153"/>
      <c r="Q570" s="34"/>
      <c r="R570" s="34"/>
      <c r="S570" s="34"/>
      <c r="T570" s="136"/>
    </row>
    <row r="571" spans="1:20" ht="15" customHeight="1">
      <c r="A571" s="35">
        <v>595</v>
      </c>
      <c r="B571" s="34"/>
      <c r="C571" s="35" t="str">
        <f>IFERROR(VLOOKUP(B571,[7]DSML!E:J,6,0),"")</f>
        <v/>
      </c>
      <c r="D571" s="35" t="str">
        <f>IFERROR(VLOOKUP(B571,[7]DSML!E:G,3,0),"")</f>
        <v/>
      </c>
      <c r="E571" s="35"/>
      <c r="F571" s="35"/>
      <c r="G571" s="34"/>
      <c r="H571" s="34"/>
      <c r="I571" s="34"/>
      <c r="J571" s="136"/>
      <c r="K571" s="233"/>
      <c r="L571" s="153"/>
      <c r="M571" s="153"/>
      <c r="N571" s="247"/>
      <c r="O571" s="153"/>
      <c r="P571" s="153"/>
      <c r="Q571" s="34"/>
      <c r="R571" s="34"/>
      <c r="S571" s="34"/>
      <c r="T571" s="136"/>
    </row>
    <row r="572" spans="1:20" ht="15" customHeight="1">
      <c r="A572" s="35">
        <v>596</v>
      </c>
      <c r="B572" s="34"/>
      <c r="C572" s="35" t="str">
        <f>IFERROR(VLOOKUP(B572,[7]DSML!E:J,6,0),"")</f>
        <v/>
      </c>
      <c r="D572" s="35" t="str">
        <f>IFERROR(VLOOKUP(B572,[7]DSML!E:G,3,0),"")</f>
        <v/>
      </c>
      <c r="E572" s="35"/>
      <c r="F572" s="35"/>
      <c r="G572" s="34"/>
      <c r="H572" s="34"/>
      <c r="I572" s="34"/>
      <c r="J572" s="136"/>
      <c r="K572" s="233"/>
      <c r="L572" s="153"/>
      <c r="M572" s="153"/>
      <c r="N572" s="247"/>
      <c r="O572" s="153"/>
      <c r="P572" s="153"/>
      <c r="Q572" s="34"/>
      <c r="R572" s="34"/>
      <c r="S572" s="34"/>
      <c r="T572" s="136"/>
    </row>
    <row r="573" spans="1:20" ht="15" customHeight="1">
      <c r="A573" s="35">
        <v>597</v>
      </c>
      <c r="B573" s="34"/>
      <c r="C573" s="35" t="str">
        <f>IFERROR(VLOOKUP(B573,[7]DSML!E:J,6,0),"")</f>
        <v/>
      </c>
      <c r="D573" s="35" t="str">
        <f>IFERROR(VLOOKUP(B573,[7]DSML!E:G,3,0),"")</f>
        <v/>
      </c>
      <c r="E573" s="35"/>
      <c r="F573" s="35"/>
      <c r="G573" s="34"/>
      <c r="H573" s="34"/>
      <c r="I573" s="34"/>
      <c r="J573" s="136"/>
      <c r="K573" s="233"/>
      <c r="L573" s="153"/>
      <c r="M573" s="153"/>
      <c r="N573" s="247"/>
      <c r="O573" s="153"/>
      <c r="P573" s="153"/>
      <c r="Q573" s="34"/>
      <c r="R573" s="34"/>
      <c r="S573" s="34"/>
      <c r="T573" s="136"/>
    </row>
    <row r="574" spans="1:20" ht="15" customHeight="1">
      <c r="A574" s="35">
        <v>598</v>
      </c>
      <c r="B574" s="34"/>
      <c r="C574" s="35" t="str">
        <f>IFERROR(VLOOKUP(B574,[7]DSML!E:J,6,0),"")</f>
        <v/>
      </c>
      <c r="D574" s="35" t="str">
        <f>IFERROR(VLOOKUP(B574,[7]DSML!E:G,3,0),"")</f>
        <v/>
      </c>
      <c r="E574" s="35"/>
      <c r="F574" s="35"/>
      <c r="G574" s="34"/>
      <c r="H574" s="34"/>
      <c r="I574" s="34"/>
      <c r="J574" s="136"/>
      <c r="K574" s="233"/>
      <c r="L574" s="153"/>
      <c r="M574" s="153"/>
      <c r="N574" s="247"/>
      <c r="O574" s="153"/>
      <c r="P574" s="153"/>
      <c r="Q574" s="34"/>
      <c r="R574" s="34"/>
      <c r="S574" s="34"/>
      <c r="T574" s="136"/>
    </row>
    <row r="575" spans="1:20" ht="15" customHeight="1">
      <c r="A575" s="35">
        <v>599</v>
      </c>
      <c r="B575" s="34"/>
      <c r="C575" s="35" t="str">
        <f>IFERROR(VLOOKUP(B575,[7]DSML!E:J,6,0),"")</f>
        <v/>
      </c>
      <c r="D575" s="35" t="str">
        <f>IFERROR(VLOOKUP(B575,[7]DSML!E:G,3,0),"")</f>
        <v/>
      </c>
      <c r="E575" s="35"/>
      <c r="F575" s="35"/>
      <c r="G575" s="34"/>
      <c r="H575" s="34"/>
      <c r="I575" s="34"/>
      <c r="J575" s="136"/>
      <c r="K575" s="233"/>
      <c r="L575" s="153"/>
      <c r="M575" s="153"/>
      <c r="N575" s="247"/>
      <c r="O575" s="153"/>
      <c r="P575" s="153"/>
      <c r="Q575" s="34"/>
      <c r="R575" s="34"/>
      <c r="S575" s="34"/>
      <c r="T575" s="136"/>
    </row>
    <row r="576" spans="1:20" ht="15" customHeight="1">
      <c r="A576" s="35">
        <v>600</v>
      </c>
      <c r="B576" s="34"/>
      <c r="C576" s="35" t="str">
        <f>IFERROR(VLOOKUP(B576,[7]DSML!E:J,6,0),"")</f>
        <v/>
      </c>
      <c r="D576" s="35" t="str">
        <f>IFERROR(VLOOKUP(B576,[7]DSML!E:G,3,0),"")</f>
        <v/>
      </c>
      <c r="E576" s="35"/>
      <c r="F576" s="35"/>
      <c r="G576" s="34"/>
      <c r="H576" s="34"/>
      <c r="I576" s="34"/>
      <c r="J576" s="136"/>
      <c r="K576" s="233"/>
      <c r="L576" s="153"/>
      <c r="M576" s="153"/>
      <c r="N576" s="247"/>
      <c r="O576" s="153"/>
      <c r="P576" s="153"/>
      <c r="Q576" s="34"/>
      <c r="R576" s="34"/>
      <c r="S576" s="34"/>
      <c r="T576" s="136"/>
    </row>
    <row r="577" spans="1:20" ht="15" customHeight="1">
      <c r="A577" s="35">
        <v>601</v>
      </c>
      <c r="B577" s="34"/>
      <c r="C577" s="35" t="str">
        <f>IFERROR(VLOOKUP(B577,[7]DSML!E:J,6,0),"")</f>
        <v/>
      </c>
      <c r="D577" s="35" t="str">
        <f>IFERROR(VLOOKUP(B577,[7]DSML!E:G,3,0),"")</f>
        <v/>
      </c>
      <c r="E577" s="35"/>
      <c r="F577" s="35"/>
      <c r="G577" s="34"/>
      <c r="H577" s="34"/>
      <c r="I577" s="34"/>
      <c r="J577" s="136"/>
      <c r="K577" s="233"/>
      <c r="L577" s="153"/>
      <c r="M577" s="153"/>
      <c r="N577" s="247"/>
      <c r="O577" s="153"/>
      <c r="P577" s="153"/>
      <c r="Q577" s="34"/>
      <c r="R577" s="34"/>
      <c r="S577" s="34"/>
      <c r="T577" s="136"/>
    </row>
    <row r="578" spans="1:20" ht="15" customHeight="1">
      <c r="A578" s="35">
        <v>602</v>
      </c>
      <c r="B578" s="34"/>
      <c r="C578" s="35" t="str">
        <f>IFERROR(VLOOKUP(B578,[7]DSML!E:J,6,0),"")</f>
        <v/>
      </c>
      <c r="D578" s="35" t="str">
        <f>IFERROR(VLOOKUP(B578,[7]DSML!E:G,3,0),"")</f>
        <v/>
      </c>
      <c r="E578" s="35"/>
      <c r="F578" s="35"/>
      <c r="G578" s="34"/>
      <c r="H578" s="34"/>
      <c r="I578" s="34"/>
      <c r="J578" s="136"/>
      <c r="K578" s="233"/>
      <c r="L578" s="153"/>
      <c r="M578" s="153"/>
      <c r="N578" s="247"/>
      <c r="O578" s="153"/>
      <c r="P578" s="153"/>
      <c r="Q578" s="34"/>
      <c r="R578" s="34"/>
      <c r="S578" s="34"/>
      <c r="T578" s="136"/>
    </row>
    <row r="579" spans="1:20" ht="15" customHeight="1">
      <c r="A579" s="35">
        <v>603</v>
      </c>
      <c r="B579" s="34"/>
      <c r="C579" s="35" t="str">
        <f>IFERROR(VLOOKUP(B579,[7]DSML!E:J,6,0),"")</f>
        <v/>
      </c>
      <c r="D579" s="35" t="str">
        <f>IFERROR(VLOOKUP(B579,[7]DSML!E:G,3,0),"")</f>
        <v/>
      </c>
      <c r="E579" s="35"/>
      <c r="F579" s="35"/>
      <c r="G579" s="34"/>
      <c r="H579" s="34"/>
      <c r="I579" s="34"/>
      <c r="J579" s="136"/>
      <c r="K579" s="233"/>
      <c r="L579" s="153"/>
      <c r="M579" s="153"/>
      <c r="N579" s="247"/>
      <c r="O579" s="153"/>
      <c r="P579" s="153"/>
      <c r="Q579" s="34"/>
      <c r="R579" s="34"/>
      <c r="S579" s="34"/>
      <c r="T579" s="136"/>
    </row>
    <row r="580" spans="1:20" ht="15" customHeight="1">
      <c r="A580" s="35">
        <v>604</v>
      </c>
      <c r="B580" s="34"/>
      <c r="C580" s="35" t="str">
        <f>IFERROR(VLOOKUP(B580,[7]DSML!E:J,6,0),"")</f>
        <v/>
      </c>
      <c r="D580" s="35" t="str">
        <f>IFERROR(VLOOKUP(B580,[7]DSML!E:G,3,0),"")</f>
        <v/>
      </c>
      <c r="E580" s="35"/>
      <c r="F580" s="35"/>
      <c r="G580" s="34"/>
      <c r="H580" s="34"/>
      <c r="I580" s="34"/>
      <c r="J580" s="136"/>
      <c r="K580" s="233"/>
      <c r="L580" s="153"/>
      <c r="M580" s="153"/>
      <c r="N580" s="247"/>
      <c r="O580" s="153"/>
      <c r="P580" s="153"/>
      <c r="Q580" s="34"/>
      <c r="R580" s="34"/>
      <c r="S580" s="34"/>
      <c r="T580" s="136"/>
    </row>
    <row r="581" spans="1:20" ht="15" customHeight="1">
      <c r="A581" s="35">
        <v>605</v>
      </c>
      <c r="B581" s="34"/>
      <c r="C581" s="35" t="str">
        <f>IFERROR(VLOOKUP(B581,[7]DSML!E:J,6,0),"")</f>
        <v/>
      </c>
      <c r="D581" s="35" t="str">
        <f>IFERROR(VLOOKUP(B581,[7]DSML!E:G,3,0),"")</f>
        <v/>
      </c>
      <c r="E581" s="35"/>
      <c r="F581" s="35"/>
      <c r="G581" s="34"/>
      <c r="H581" s="34"/>
      <c r="I581" s="34"/>
      <c r="J581" s="136"/>
      <c r="K581" s="233"/>
      <c r="L581" s="153"/>
      <c r="M581" s="153"/>
      <c r="N581" s="247"/>
      <c r="O581" s="153"/>
      <c r="P581" s="153"/>
      <c r="Q581" s="34"/>
      <c r="R581" s="34"/>
      <c r="S581" s="34"/>
      <c r="T581" s="136"/>
    </row>
    <row r="582" spans="1:20" ht="15" customHeight="1">
      <c r="A582" s="35">
        <v>606</v>
      </c>
      <c r="B582" s="34"/>
      <c r="C582" s="35" t="str">
        <f>IFERROR(VLOOKUP(B582,[7]DSML!E:J,6,0),"")</f>
        <v/>
      </c>
      <c r="D582" s="35" t="str">
        <f>IFERROR(VLOOKUP(B582,[7]DSML!E:G,3,0),"")</f>
        <v/>
      </c>
      <c r="E582" s="35"/>
      <c r="F582" s="35"/>
      <c r="G582" s="34"/>
      <c r="H582" s="34"/>
      <c r="I582" s="34"/>
      <c r="J582" s="136"/>
      <c r="K582" s="233"/>
      <c r="L582" s="153"/>
      <c r="M582" s="153"/>
      <c r="N582" s="247"/>
      <c r="O582" s="153"/>
      <c r="P582" s="153"/>
      <c r="Q582" s="34"/>
      <c r="R582" s="34"/>
      <c r="S582" s="34"/>
      <c r="T582" s="136"/>
    </row>
    <row r="583" spans="1:20" ht="15" customHeight="1">
      <c r="A583" s="35">
        <v>607</v>
      </c>
      <c r="B583" s="34"/>
      <c r="C583" s="35" t="str">
        <f>IFERROR(VLOOKUP(B583,[7]DSML!E:J,6,0),"")</f>
        <v/>
      </c>
      <c r="D583" s="35" t="str">
        <f>IFERROR(VLOOKUP(B583,[7]DSML!E:G,3,0),"")</f>
        <v/>
      </c>
      <c r="E583" s="35"/>
      <c r="F583" s="35"/>
      <c r="G583" s="34"/>
      <c r="H583" s="34"/>
      <c r="I583" s="34"/>
      <c r="J583" s="136"/>
      <c r="K583" s="233"/>
      <c r="L583" s="153"/>
      <c r="M583" s="153"/>
      <c r="N583" s="247"/>
      <c r="O583" s="153"/>
      <c r="P583" s="153"/>
      <c r="Q583" s="34"/>
      <c r="R583" s="34"/>
      <c r="S583" s="34"/>
      <c r="T583" s="136"/>
    </row>
    <row r="584" spans="1:20" ht="15" customHeight="1">
      <c r="A584" s="35">
        <v>608</v>
      </c>
      <c r="B584" s="34"/>
      <c r="C584" s="35" t="str">
        <f>IFERROR(VLOOKUP(B584,[7]DSML!E:J,6,0),"")</f>
        <v/>
      </c>
      <c r="D584" s="35" t="str">
        <f>IFERROR(VLOOKUP(B584,[7]DSML!E:G,3,0),"")</f>
        <v/>
      </c>
      <c r="E584" s="35"/>
      <c r="F584" s="35"/>
      <c r="G584" s="34"/>
      <c r="H584" s="34"/>
      <c r="I584" s="34"/>
      <c r="J584" s="136"/>
      <c r="K584" s="233"/>
      <c r="L584" s="153"/>
      <c r="M584" s="153"/>
      <c r="N584" s="247"/>
      <c r="O584" s="153"/>
      <c r="P584" s="153"/>
      <c r="Q584" s="34"/>
      <c r="R584" s="34"/>
      <c r="S584" s="34"/>
      <c r="T584" s="136"/>
    </row>
    <row r="585" spans="1:20" ht="15" customHeight="1">
      <c r="A585" s="35">
        <v>609</v>
      </c>
      <c r="B585" s="34"/>
      <c r="C585" s="35" t="str">
        <f>IFERROR(VLOOKUP(B585,[7]DSML!E:J,6,0),"")</f>
        <v/>
      </c>
      <c r="D585" s="35" t="str">
        <f>IFERROR(VLOOKUP(B585,[7]DSML!E:G,3,0),"")</f>
        <v/>
      </c>
      <c r="E585" s="35"/>
      <c r="F585" s="35"/>
      <c r="G585" s="34"/>
      <c r="H585" s="34"/>
      <c r="I585" s="34"/>
      <c r="J585" s="136"/>
      <c r="K585" s="233"/>
      <c r="L585" s="153"/>
      <c r="M585" s="153"/>
      <c r="N585" s="247"/>
      <c r="O585" s="153"/>
      <c r="P585" s="153"/>
      <c r="Q585" s="34"/>
      <c r="R585" s="34"/>
      <c r="S585" s="34"/>
      <c r="T585" s="136"/>
    </row>
    <row r="586" spans="1:20" ht="15" customHeight="1">
      <c r="A586" s="35">
        <v>610</v>
      </c>
      <c r="B586" s="34"/>
      <c r="C586" s="35" t="str">
        <f>IFERROR(VLOOKUP(B586,[7]DSML!E:J,6,0),"")</f>
        <v/>
      </c>
      <c r="D586" s="35" t="str">
        <f>IFERROR(VLOOKUP(B586,[7]DSML!E:G,3,0),"")</f>
        <v/>
      </c>
      <c r="E586" s="35"/>
      <c r="F586" s="35"/>
      <c r="G586" s="34"/>
      <c r="H586" s="34"/>
      <c r="I586" s="34"/>
      <c r="J586" s="136"/>
      <c r="K586" s="233"/>
      <c r="L586" s="153"/>
      <c r="M586" s="153"/>
      <c r="N586" s="247"/>
      <c r="O586" s="153"/>
      <c r="P586" s="153"/>
      <c r="Q586" s="34"/>
      <c r="R586" s="34"/>
      <c r="S586" s="34"/>
      <c r="T586" s="136"/>
    </row>
    <row r="587" spans="1:20" ht="15" customHeight="1">
      <c r="A587" s="35">
        <v>611</v>
      </c>
      <c r="B587" s="34"/>
      <c r="C587" s="35" t="str">
        <f>IFERROR(VLOOKUP(B587,[7]DSML!E:J,6,0),"")</f>
        <v/>
      </c>
      <c r="D587" s="35" t="str">
        <f>IFERROR(VLOOKUP(B587,[7]DSML!E:G,3,0),"")</f>
        <v/>
      </c>
      <c r="E587" s="35"/>
      <c r="F587" s="35"/>
      <c r="G587" s="34"/>
      <c r="H587" s="34"/>
      <c r="I587" s="34"/>
      <c r="J587" s="136"/>
      <c r="K587" s="233"/>
      <c r="L587" s="153"/>
      <c r="M587" s="153"/>
      <c r="N587" s="247"/>
      <c r="O587" s="153"/>
      <c r="P587" s="153"/>
      <c r="Q587" s="34"/>
      <c r="R587" s="34"/>
      <c r="S587" s="34"/>
      <c r="T587" s="136"/>
    </row>
    <row r="588" spans="1:20" ht="15" customHeight="1">
      <c r="A588" s="35">
        <v>612</v>
      </c>
      <c r="B588" s="34"/>
      <c r="C588" s="35" t="str">
        <f>IFERROR(VLOOKUP(B588,[7]DSML!E:J,6,0),"")</f>
        <v/>
      </c>
      <c r="D588" s="35" t="str">
        <f>IFERROR(VLOOKUP(B588,[7]DSML!E:G,3,0),"")</f>
        <v/>
      </c>
      <c r="E588" s="35"/>
      <c r="F588" s="35"/>
      <c r="G588" s="34"/>
      <c r="H588" s="34"/>
      <c r="I588" s="34"/>
      <c r="J588" s="136"/>
      <c r="K588" s="233"/>
      <c r="L588" s="153"/>
      <c r="M588" s="153"/>
      <c r="N588" s="247"/>
      <c r="O588" s="153"/>
      <c r="P588" s="153"/>
      <c r="Q588" s="34"/>
      <c r="R588" s="34"/>
      <c r="S588" s="34"/>
      <c r="T588" s="136"/>
    </row>
    <row r="589" spans="1:20" ht="15" customHeight="1">
      <c r="A589" s="35">
        <v>613</v>
      </c>
      <c r="B589" s="34"/>
      <c r="C589" s="35" t="str">
        <f>IFERROR(VLOOKUP(B589,[7]DSML!E:J,6,0),"")</f>
        <v/>
      </c>
      <c r="D589" s="35" t="str">
        <f>IFERROR(VLOOKUP(B589,[7]DSML!E:G,3,0),"")</f>
        <v/>
      </c>
      <c r="E589" s="35"/>
      <c r="F589" s="35"/>
      <c r="G589" s="34"/>
      <c r="H589" s="34"/>
      <c r="I589" s="34"/>
      <c r="J589" s="136"/>
      <c r="K589" s="233"/>
      <c r="L589" s="153"/>
      <c r="M589" s="153"/>
      <c r="N589" s="247"/>
      <c r="O589" s="153"/>
      <c r="P589" s="153"/>
      <c r="Q589" s="34"/>
      <c r="R589" s="34"/>
      <c r="S589" s="34"/>
      <c r="T589" s="136"/>
    </row>
    <row r="590" spans="1:20" ht="15" customHeight="1">
      <c r="A590" s="35">
        <v>614</v>
      </c>
      <c r="B590" s="34"/>
      <c r="C590" s="35" t="str">
        <f>IFERROR(VLOOKUP(B590,[7]DSML!E:J,6,0),"")</f>
        <v/>
      </c>
      <c r="D590" s="35" t="str">
        <f>IFERROR(VLOOKUP(B590,[7]DSML!E:G,3,0),"")</f>
        <v/>
      </c>
      <c r="E590" s="35"/>
      <c r="F590" s="35"/>
      <c r="G590" s="34"/>
      <c r="H590" s="34"/>
      <c r="I590" s="34"/>
      <c r="J590" s="136"/>
      <c r="K590" s="233"/>
      <c r="L590" s="153"/>
      <c r="M590" s="153"/>
      <c r="N590" s="247"/>
      <c r="O590" s="153"/>
      <c r="P590" s="153"/>
      <c r="Q590" s="34"/>
      <c r="R590" s="34"/>
      <c r="S590" s="34"/>
      <c r="T590" s="136"/>
    </row>
    <row r="591" spans="1:20" ht="15" customHeight="1">
      <c r="A591" s="35">
        <v>615</v>
      </c>
      <c r="B591" s="34"/>
      <c r="C591" s="35" t="str">
        <f>IFERROR(VLOOKUP(B591,[7]DSML!E:J,6,0),"")</f>
        <v/>
      </c>
      <c r="D591" s="35" t="str">
        <f>IFERROR(VLOOKUP(B591,[7]DSML!E:G,3,0),"")</f>
        <v/>
      </c>
      <c r="E591" s="35"/>
      <c r="F591" s="35"/>
      <c r="G591" s="34"/>
      <c r="H591" s="34"/>
      <c r="I591" s="34"/>
      <c r="J591" s="136"/>
      <c r="K591" s="233"/>
      <c r="L591" s="153"/>
      <c r="M591" s="153"/>
      <c r="N591" s="247"/>
      <c r="O591" s="153"/>
      <c r="P591" s="153"/>
      <c r="Q591" s="34"/>
      <c r="R591" s="34"/>
      <c r="S591" s="34"/>
      <c r="T591" s="136"/>
    </row>
    <row r="592" spans="1:20" ht="15" customHeight="1">
      <c r="A592" s="35">
        <v>616</v>
      </c>
      <c r="B592" s="34"/>
      <c r="C592" s="35" t="str">
        <f>IFERROR(VLOOKUP(B592,[7]DSML!E:J,6,0),"")</f>
        <v/>
      </c>
      <c r="D592" s="35" t="str">
        <f>IFERROR(VLOOKUP(B592,[7]DSML!E:G,3,0),"")</f>
        <v/>
      </c>
      <c r="E592" s="35"/>
      <c r="F592" s="35"/>
      <c r="G592" s="34"/>
      <c r="H592" s="34"/>
      <c r="I592" s="34"/>
      <c r="J592" s="136"/>
      <c r="K592" s="233"/>
      <c r="L592" s="153"/>
      <c r="M592" s="153"/>
      <c r="N592" s="247"/>
      <c r="O592" s="153"/>
      <c r="P592" s="153"/>
      <c r="Q592" s="34"/>
      <c r="R592" s="34"/>
      <c r="S592" s="34"/>
      <c r="T592" s="136"/>
    </row>
    <row r="593" spans="1:20" ht="15" customHeight="1">
      <c r="A593" s="35">
        <v>617</v>
      </c>
      <c r="B593" s="34"/>
      <c r="C593" s="35" t="str">
        <f>IFERROR(VLOOKUP(B593,[7]DSML!E:J,6,0),"")</f>
        <v/>
      </c>
      <c r="D593" s="35" t="str">
        <f>IFERROR(VLOOKUP(B593,[7]DSML!E:G,3,0),"")</f>
        <v/>
      </c>
      <c r="E593" s="35"/>
      <c r="F593" s="35"/>
      <c r="G593" s="34"/>
      <c r="H593" s="34"/>
      <c r="I593" s="34"/>
      <c r="J593" s="136"/>
      <c r="K593" s="233"/>
      <c r="L593" s="153"/>
      <c r="M593" s="153"/>
      <c r="N593" s="247"/>
      <c r="O593" s="153"/>
      <c r="P593" s="153"/>
      <c r="Q593" s="34"/>
      <c r="R593" s="34"/>
      <c r="S593" s="34"/>
      <c r="T593" s="136"/>
    </row>
    <row r="594" spans="1:20" ht="15" customHeight="1">
      <c r="A594" s="35">
        <v>618</v>
      </c>
      <c r="B594" s="34"/>
      <c r="C594" s="35" t="str">
        <f>IFERROR(VLOOKUP(B594,[7]DSML!E:J,6,0),"")</f>
        <v/>
      </c>
      <c r="D594" s="35" t="str">
        <f>IFERROR(VLOOKUP(B594,[7]DSML!E:G,3,0),"")</f>
        <v/>
      </c>
      <c r="E594" s="35"/>
      <c r="F594" s="35"/>
      <c r="G594" s="34"/>
      <c r="H594" s="34"/>
      <c r="I594" s="34"/>
      <c r="J594" s="136"/>
      <c r="K594" s="233"/>
      <c r="L594" s="153"/>
      <c r="M594" s="153"/>
      <c r="N594" s="247"/>
      <c r="O594" s="153"/>
      <c r="P594" s="153"/>
      <c r="Q594" s="34"/>
      <c r="R594" s="34"/>
      <c r="S594" s="34"/>
      <c r="T594" s="136"/>
    </row>
    <row r="595" spans="1:20" ht="15" customHeight="1">
      <c r="A595" s="35">
        <v>619</v>
      </c>
      <c r="B595" s="34"/>
      <c r="C595" s="35" t="str">
        <f>IFERROR(VLOOKUP(B595,[7]DSML!E:J,6,0),"")</f>
        <v/>
      </c>
      <c r="D595" s="35" t="str">
        <f>IFERROR(VLOOKUP(B595,[7]DSML!E:G,3,0),"")</f>
        <v/>
      </c>
      <c r="E595" s="35"/>
      <c r="F595" s="35"/>
      <c r="G595" s="34"/>
      <c r="H595" s="34"/>
      <c r="I595" s="34"/>
      <c r="J595" s="136"/>
      <c r="K595" s="233"/>
      <c r="L595" s="153"/>
      <c r="M595" s="153"/>
      <c r="N595" s="247"/>
      <c r="O595" s="153"/>
      <c r="P595" s="153"/>
      <c r="Q595" s="34"/>
      <c r="R595" s="34"/>
      <c r="S595" s="34"/>
      <c r="T595" s="136"/>
    </row>
    <row r="596" spans="1:20" ht="15" customHeight="1">
      <c r="A596" s="35">
        <v>620</v>
      </c>
      <c r="B596" s="34"/>
      <c r="C596" s="35" t="str">
        <f>IFERROR(VLOOKUP(B596,[7]DSML!E:J,6,0),"")</f>
        <v/>
      </c>
      <c r="D596" s="35" t="str">
        <f>IFERROR(VLOOKUP(B596,[7]DSML!E:G,3,0),"")</f>
        <v/>
      </c>
      <c r="E596" s="35"/>
      <c r="F596" s="35"/>
      <c r="G596" s="34"/>
      <c r="H596" s="34"/>
      <c r="I596" s="34"/>
      <c r="J596" s="136"/>
      <c r="K596" s="233"/>
      <c r="L596" s="153"/>
      <c r="M596" s="153"/>
      <c r="N596" s="247"/>
      <c r="O596" s="153"/>
      <c r="P596" s="153"/>
      <c r="Q596" s="34"/>
      <c r="R596" s="34"/>
      <c r="S596" s="34"/>
      <c r="T596" s="136"/>
    </row>
    <row r="597" spans="1:20" ht="15" customHeight="1">
      <c r="A597" s="35">
        <v>621</v>
      </c>
      <c r="B597" s="34"/>
      <c r="C597" s="35" t="str">
        <f>IFERROR(VLOOKUP(B597,[7]DSML!E:J,6,0),"")</f>
        <v/>
      </c>
      <c r="D597" s="35" t="str">
        <f>IFERROR(VLOOKUP(B597,[7]DSML!E:G,3,0),"")</f>
        <v/>
      </c>
      <c r="E597" s="35"/>
      <c r="F597" s="35"/>
      <c r="G597" s="34"/>
      <c r="H597" s="34"/>
      <c r="I597" s="34"/>
      <c r="J597" s="136"/>
      <c r="K597" s="233"/>
      <c r="L597" s="153"/>
      <c r="M597" s="153"/>
      <c r="N597" s="247"/>
      <c r="O597" s="153"/>
      <c r="P597" s="153"/>
      <c r="Q597" s="34"/>
      <c r="R597" s="34"/>
      <c r="S597" s="34"/>
      <c r="T597" s="136"/>
    </row>
    <row r="598" spans="1:20" ht="15" customHeight="1">
      <c r="A598" s="35">
        <v>622</v>
      </c>
      <c r="B598" s="34"/>
      <c r="C598" s="35" t="str">
        <f>IFERROR(VLOOKUP(B598,[7]DSML!E:J,6,0),"")</f>
        <v/>
      </c>
      <c r="D598" s="35" t="str">
        <f>IFERROR(VLOOKUP(B598,[7]DSML!E:G,3,0),"")</f>
        <v/>
      </c>
      <c r="E598" s="35"/>
      <c r="F598" s="35"/>
      <c r="G598" s="34"/>
      <c r="H598" s="34"/>
      <c r="I598" s="34"/>
      <c r="J598" s="136"/>
      <c r="K598" s="233"/>
      <c r="L598" s="153"/>
      <c r="M598" s="153"/>
      <c r="N598" s="247"/>
      <c r="O598" s="153"/>
      <c r="P598" s="153"/>
      <c r="Q598" s="34"/>
      <c r="R598" s="34"/>
      <c r="S598" s="34"/>
      <c r="T598" s="136"/>
    </row>
    <row r="599" spans="1:20" ht="15" customHeight="1">
      <c r="A599" s="35">
        <v>623</v>
      </c>
      <c r="B599" s="34"/>
      <c r="C599" s="35" t="str">
        <f>IFERROR(VLOOKUP(B599,[7]DSML!E:J,6,0),"")</f>
        <v/>
      </c>
      <c r="D599" s="35" t="str">
        <f>IFERROR(VLOOKUP(B599,[7]DSML!E:G,3,0),"")</f>
        <v/>
      </c>
      <c r="E599" s="35"/>
      <c r="F599" s="35"/>
      <c r="G599" s="34"/>
      <c r="H599" s="34"/>
      <c r="I599" s="34"/>
      <c r="J599" s="136"/>
      <c r="K599" s="233"/>
      <c r="L599" s="153"/>
      <c r="M599" s="153"/>
      <c r="N599" s="247"/>
      <c r="O599" s="153"/>
      <c r="P599" s="153"/>
      <c r="Q599" s="34"/>
      <c r="R599" s="34"/>
      <c r="S599" s="34"/>
      <c r="T599" s="136"/>
    </row>
    <row r="600" spans="1:20" ht="15" customHeight="1">
      <c r="A600" s="35">
        <v>624</v>
      </c>
      <c r="B600" s="34"/>
      <c r="C600" s="35" t="str">
        <f>IFERROR(VLOOKUP(B600,[7]DSML!E:J,6,0),"")</f>
        <v/>
      </c>
      <c r="D600" s="35" t="str">
        <f>IFERROR(VLOOKUP(B600,[7]DSML!E:G,3,0),"")</f>
        <v/>
      </c>
      <c r="E600" s="35"/>
      <c r="F600" s="35"/>
      <c r="G600" s="34"/>
      <c r="H600" s="34"/>
      <c r="I600" s="34"/>
      <c r="J600" s="136"/>
      <c r="K600" s="233"/>
      <c r="L600" s="153"/>
      <c r="M600" s="153"/>
      <c r="N600" s="247"/>
      <c r="O600" s="153"/>
      <c r="P600" s="153"/>
      <c r="Q600" s="34"/>
      <c r="R600" s="34"/>
      <c r="S600" s="34"/>
      <c r="T600" s="136"/>
    </row>
    <row r="601" spans="1:20" ht="15" customHeight="1">
      <c r="A601" s="35">
        <v>625</v>
      </c>
      <c r="B601" s="34"/>
      <c r="C601" s="35" t="str">
        <f>IFERROR(VLOOKUP(B601,[7]DSML!E:J,6,0),"")</f>
        <v/>
      </c>
      <c r="D601" s="35" t="str">
        <f>IFERROR(VLOOKUP(B601,[7]DSML!E:G,3,0),"")</f>
        <v/>
      </c>
      <c r="E601" s="35"/>
      <c r="F601" s="35"/>
      <c r="G601" s="34"/>
      <c r="H601" s="34"/>
      <c r="I601" s="34"/>
      <c r="J601" s="136"/>
      <c r="K601" s="233"/>
      <c r="L601" s="153"/>
      <c r="M601" s="153"/>
      <c r="N601" s="247"/>
      <c r="O601" s="153"/>
      <c r="P601" s="153"/>
      <c r="Q601" s="34"/>
      <c r="R601" s="34"/>
      <c r="S601" s="34"/>
      <c r="T601" s="136"/>
    </row>
    <row r="602" spans="1:20" ht="15" customHeight="1">
      <c r="A602" s="35">
        <v>626</v>
      </c>
      <c r="B602" s="34"/>
      <c r="C602" s="35" t="str">
        <f>IFERROR(VLOOKUP(B602,[7]DSML!E:J,6,0),"")</f>
        <v/>
      </c>
      <c r="D602" s="35" t="str">
        <f>IFERROR(VLOOKUP(B602,[7]DSML!E:G,3,0),"")</f>
        <v/>
      </c>
      <c r="E602" s="35"/>
      <c r="F602" s="35"/>
      <c r="G602" s="34"/>
      <c r="H602" s="34"/>
      <c r="I602" s="34"/>
      <c r="J602" s="136"/>
      <c r="K602" s="233"/>
      <c r="L602" s="153"/>
      <c r="M602" s="153"/>
      <c r="N602" s="247"/>
      <c r="O602" s="153"/>
      <c r="P602" s="153"/>
      <c r="Q602" s="34"/>
      <c r="R602" s="34"/>
      <c r="S602" s="34"/>
      <c r="T602" s="136"/>
    </row>
    <row r="603" spans="1:20" ht="15" customHeight="1">
      <c r="A603" s="35">
        <v>627</v>
      </c>
      <c r="B603" s="34"/>
      <c r="C603" s="35" t="str">
        <f>IFERROR(VLOOKUP(B603,[7]DSML!E:J,6,0),"")</f>
        <v/>
      </c>
      <c r="D603" s="35" t="str">
        <f>IFERROR(VLOOKUP(B603,[7]DSML!E:G,3,0),"")</f>
        <v/>
      </c>
      <c r="E603" s="35"/>
      <c r="F603" s="35"/>
      <c r="G603" s="34"/>
      <c r="H603" s="34"/>
      <c r="I603" s="34"/>
      <c r="J603" s="136"/>
      <c r="K603" s="233"/>
      <c r="L603" s="153"/>
      <c r="M603" s="153"/>
      <c r="N603" s="247"/>
      <c r="O603" s="153"/>
      <c r="P603" s="153"/>
      <c r="Q603" s="34"/>
      <c r="R603" s="34"/>
      <c r="S603" s="34"/>
      <c r="T603" s="136"/>
    </row>
    <row r="604" spans="1:20" ht="15" customHeight="1">
      <c r="A604" s="35">
        <v>628</v>
      </c>
      <c r="B604" s="34"/>
      <c r="C604" s="35" t="str">
        <f>IFERROR(VLOOKUP(B604,[7]DSML!E:J,6,0),"")</f>
        <v/>
      </c>
      <c r="D604" s="35" t="str">
        <f>IFERROR(VLOOKUP(B604,[7]DSML!E:G,3,0),"")</f>
        <v/>
      </c>
      <c r="E604" s="35"/>
      <c r="F604" s="35"/>
      <c r="G604" s="34"/>
      <c r="H604" s="34"/>
      <c r="I604" s="34"/>
      <c r="J604" s="136"/>
      <c r="K604" s="233"/>
      <c r="L604" s="153"/>
      <c r="M604" s="153"/>
      <c r="N604" s="247"/>
      <c r="O604" s="153"/>
      <c r="P604" s="153"/>
      <c r="Q604" s="34"/>
      <c r="R604" s="34"/>
      <c r="S604" s="34"/>
      <c r="T604" s="136"/>
    </row>
    <row r="605" spans="1:20" ht="15" customHeight="1">
      <c r="A605" s="35">
        <v>629</v>
      </c>
      <c r="B605" s="34"/>
      <c r="C605" s="35" t="str">
        <f>IFERROR(VLOOKUP(B605,[7]DSML!E:J,6,0),"")</f>
        <v/>
      </c>
      <c r="D605" s="35" t="str">
        <f>IFERROR(VLOOKUP(B605,[7]DSML!E:G,3,0),"")</f>
        <v/>
      </c>
      <c r="E605" s="35"/>
      <c r="F605" s="35"/>
      <c r="G605" s="34"/>
      <c r="H605" s="34"/>
      <c r="I605" s="34"/>
      <c r="J605" s="136"/>
      <c r="K605" s="233"/>
      <c r="L605" s="153"/>
      <c r="M605" s="153"/>
      <c r="N605" s="247"/>
      <c r="O605" s="153"/>
      <c r="P605" s="153"/>
      <c r="Q605" s="34"/>
      <c r="R605" s="34"/>
      <c r="S605" s="34"/>
      <c r="T605" s="136"/>
    </row>
    <row r="606" spans="1:20" ht="15" customHeight="1">
      <c r="A606" s="35">
        <v>630</v>
      </c>
      <c r="B606" s="34"/>
      <c r="C606" s="35" t="str">
        <f>IFERROR(VLOOKUP(B606,[7]DSML!E:J,6,0),"")</f>
        <v/>
      </c>
      <c r="D606" s="35" t="str">
        <f>IFERROR(VLOOKUP(B606,[7]DSML!E:G,3,0),"")</f>
        <v/>
      </c>
      <c r="E606" s="35"/>
      <c r="F606" s="35"/>
      <c r="G606" s="34"/>
      <c r="H606" s="34"/>
      <c r="I606" s="34"/>
      <c r="J606" s="136"/>
      <c r="K606" s="233"/>
      <c r="L606" s="153"/>
      <c r="M606" s="153"/>
      <c r="N606" s="247"/>
      <c r="O606" s="153"/>
      <c r="P606" s="153"/>
      <c r="Q606" s="34"/>
      <c r="R606" s="34"/>
      <c r="S606" s="34"/>
      <c r="T606" s="136"/>
    </row>
    <row r="607" spans="1:20" ht="15" customHeight="1">
      <c r="A607" s="35">
        <v>631</v>
      </c>
      <c r="B607" s="34"/>
      <c r="C607" s="35" t="str">
        <f>IFERROR(VLOOKUP(B607,[7]DSML!E:J,6,0),"")</f>
        <v/>
      </c>
      <c r="D607" s="35" t="str">
        <f>IFERROR(VLOOKUP(B607,[7]DSML!E:G,3,0),"")</f>
        <v/>
      </c>
      <c r="E607" s="35"/>
      <c r="F607" s="35"/>
      <c r="G607" s="34"/>
      <c r="H607" s="34"/>
      <c r="I607" s="34"/>
      <c r="J607" s="136"/>
      <c r="K607" s="233"/>
      <c r="L607" s="153"/>
      <c r="M607" s="153"/>
      <c r="N607" s="247"/>
      <c r="O607" s="153"/>
      <c r="P607" s="153"/>
      <c r="Q607" s="34"/>
      <c r="R607" s="34"/>
      <c r="S607" s="34"/>
      <c r="T607" s="136"/>
    </row>
    <row r="608" spans="1:20" ht="15" customHeight="1">
      <c r="A608" s="35">
        <v>632</v>
      </c>
      <c r="B608" s="34"/>
      <c r="C608" s="35" t="str">
        <f>IFERROR(VLOOKUP(B608,[7]DSML!E:J,6,0),"")</f>
        <v/>
      </c>
      <c r="D608" s="35" t="str">
        <f>IFERROR(VLOOKUP(B608,[7]DSML!E:G,3,0),"")</f>
        <v/>
      </c>
      <c r="E608" s="35"/>
      <c r="F608" s="35"/>
      <c r="G608" s="34"/>
      <c r="H608" s="34"/>
      <c r="I608" s="34"/>
      <c r="J608" s="136"/>
      <c r="K608" s="233"/>
      <c r="L608" s="153"/>
      <c r="M608" s="153"/>
      <c r="N608" s="247"/>
      <c r="O608" s="153"/>
      <c r="P608" s="153"/>
      <c r="Q608" s="34"/>
      <c r="R608" s="34"/>
      <c r="S608" s="34"/>
      <c r="T608" s="136"/>
    </row>
    <row r="609" spans="1:20" ht="15" customHeight="1">
      <c r="A609" s="35">
        <v>633</v>
      </c>
      <c r="B609" s="34"/>
      <c r="C609" s="35" t="str">
        <f>IFERROR(VLOOKUP(B609,[7]DSML!E:J,6,0),"")</f>
        <v/>
      </c>
      <c r="D609" s="35" t="str">
        <f>IFERROR(VLOOKUP(B609,[7]DSML!E:G,3,0),"")</f>
        <v/>
      </c>
      <c r="E609" s="35"/>
      <c r="F609" s="35"/>
      <c r="G609" s="34"/>
      <c r="H609" s="34"/>
      <c r="I609" s="34"/>
      <c r="J609" s="136"/>
      <c r="K609" s="233"/>
      <c r="L609" s="153"/>
      <c r="M609" s="153"/>
      <c r="N609" s="247"/>
      <c r="O609" s="153"/>
      <c r="P609" s="153"/>
      <c r="Q609" s="34"/>
      <c r="R609" s="34"/>
      <c r="S609" s="34"/>
      <c r="T609" s="136"/>
    </row>
    <row r="610" spans="1:20" ht="15" customHeight="1">
      <c r="A610" s="35">
        <v>634</v>
      </c>
      <c r="B610" s="34"/>
      <c r="C610" s="35" t="str">
        <f>IFERROR(VLOOKUP(B610,[7]DSML!E:J,6,0),"")</f>
        <v/>
      </c>
      <c r="D610" s="35" t="str">
        <f>IFERROR(VLOOKUP(B610,[7]DSML!E:G,3,0),"")</f>
        <v/>
      </c>
      <c r="E610" s="35"/>
      <c r="F610" s="35"/>
      <c r="G610" s="34"/>
      <c r="H610" s="34"/>
      <c r="I610" s="34"/>
      <c r="J610" s="136"/>
      <c r="K610" s="233"/>
      <c r="L610" s="153"/>
      <c r="M610" s="153"/>
      <c r="N610" s="247"/>
      <c r="O610" s="153"/>
      <c r="P610" s="153"/>
      <c r="Q610" s="34"/>
      <c r="R610" s="34"/>
      <c r="S610" s="34"/>
      <c r="T610" s="136"/>
    </row>
    <row r="611" spans="1:20" ht="15" customHeight="1">
      <c r="A611" s="35">
        <v>635</v>
      </c>
      <c r="B611" s="34"/>
      <c r="C611" s="35" t="str">
        <f>IFERROR(VLOOKUP(B611,[7]DSML!E:J,6,0),"")</f>
        <v/>
      </c>
      <c r="D611" s="35" t="str">
        <f>IFERROR(VLOOKUP(B611,[7]DSML!E:G,3,0),"")</f>
        <v/>
      </c>
      <c r="E611" s="35"/>
      <c r="F611" s="35"/>
      <c r="G611" s="34"/>
      <c r="H611" s="34"/>
      <c r="I611" s="34"/>
      <c r="J611" s="136"/>
      <c r="K611" s="233"/>
      <c r="L611" s="153"/>
      <c r="M611" s="153"/>
      <c r="N611" s="247"/>
      <c r="O611" s="153"/>
      <c r="P611" s="153"/>
      <c r="Q611" s="34"/>
      <c r="R611" s="34"/>
      <c r="S611" s="34"/>
      <c r="T611" s="136"/>
    </row>
    <row r="612" spans="1:20" ht="15" customHeight="1">
      <c r="A612" s="35">
        <v>636</v>
      </c>
      <c r="B612" s="34"/>
      <c r="C612" s="35" t="str">
        <f>IFERROR(VLOOKUP(B612,[7]DSML!E:J,6,0),"")</f>
        <v/>
      </c>
      <c r="D612" s="35" t="str">
        <f>IFERROR(VLOOKUP(B612,[7]DSML!E:G,3,0),"")</f>
        <v/>
      </c>
      <c r="E612" s="35"/>
      <c r="F612" s="35"/>
      <c r="G612" s="34"/>
      <c r="H612" s="34"/>
      <c r="I612" s="34"/>
      <c r="J612" s="136"/>
      <c r="K612" s="233"/>
      <c r="L612" s="153"/>
      <c r="M612" s="153"/>
      <c r="N612" s="247"/>
      <c r="O612" s="153"/>
      <c r="P612" s="153"/>
      <c r="Q612" s="34"/>
      <c r="R612" s="34"/>
      <c r="S612" s="34"/>
      <c r="T612" s="136"/>
    </row>
    <row r="613" spans="1:20" ht="15" customHeight="1">
      <c r="A613" s="35">
        <v>637</v>
      </c>
      <c r="B613" s="34"/>
      <c r="C613" s="35" t="str">
        <f>IFERROR(VLOOKUP(B613,[7]DSML!E:J,6,0),"")</f>
        <v/>
      </c>
      <c r="D613" s="35" t="str">
        <f>IFERROR(VLOOKUP(B613,[7]DSML!E:G,3,0),"")</f>
        <v/>
      </c>
      <c r="E613" s="35"/>
      <c r="F613" s="35"/>
      <c r="G613" s="34"/>
      <c r="H613" s="34"/>
      <c r="I613" s="34"/>
      <c r="J613" s="136"/>
      <c r="K613" s="233"/>
      <c r="L613" s="153"/>
      <c r="M613" s="153"/>
      <c r="N613" s="247"/>
      <c r="O613" s="153"/>
      <c r="P613" s="153"/>
      <c r="Q613" s="34"/>
      <c r="R613" s="34"/>
      <c r="S613" s="34"/>
      <c r="T613" s="136"/>
    </row>
    <row r="614" spans="1:20" ht="15" customHeight="1">
      <c r="A614" s="35">
        <v>638</v>
      </c>
      <c r="B614" s="34"/>
      <c r="C614" s="35" t="str">
        <f>IFERROR(VLOOKUP(B614,[7]DSML!E:J,6,0),"")</f>
        <v/>
      </c>
      <c r="D614" s="35" t="str">
        <f>IFERROR(VLOOKUP(B614,[7]DSML!E:G,3,0),"")</f>
        <v/>
      </c>
      <c r="E614" s="35"/>
      <c r="F614" s="35"/>
      <c r="G614" s="34"/>
      <c r="H614" s="34"/>
      <c r="I614" s="34"/>
      <c r="J614" s="136"/>
      <c r="K614" s="233"/>
      <c r="L614" s="153"/>
      <c r="M614" s="153"/>
      <c r="N614" s="247"/>
      <c r="O614" s="153"/>
      <c r="P614" s="153"/>
      <c r="Q614" s="34"/>
      <c r="R614" s="34"/>
      <c r="S614" s="34"/>
      <c r="T614" s="136"/>
    </row>
    <row r="615" spans="1:20" ht="15" customHeight="1">
      <c r="A615" s="35">
        <v>639</v>
      </c>
      <c r="B615" s="34"/>
      <c r="C615" s="35" t="str">
        <f>IFERROR(VLOOKUP(B615,[7]DSML!E:J,6,0),"")</f>
        <v/>
      </c>
      <c r="D615" s="35" t="str">
        <f>IFERROR(VLOOKUP(B615,[7]DSML!E:G,3,0),"")</f>
        <v/>
      </c>
      <c r="E615" s="35"/>
      <c r="F615" s="35"/>
      <c r="G615" s="34"/>
      <c r="H615" s="34"/>
      <c r="I615" s="34"/>
      <c r="J615" s="136"/>
      <c r="K615" s="233"/>
      <c r="L615" s="153"/>
      <c r="M615" s="153"/>
      <c r="N615" s="247"/>
      <c r="O615" s="153"/>
      <c r="P615" s="153"/>
      <c r="Q615" s="34"/>
      <c r="R615" s="34"/>
      <c r="S615" s="34"/>
      <c r="T615" s="136"/>
    </row>
    <row r="616" spans="1:20" ht="15" customHeight="1">
      <c r="A616" s="35">
        <v>640</v>
      </c>
      <c r="B616" s="34"/>
      <c r="C616" s="35" t="str">
        <f>IFERROR(VLOOKUP(B616,[7]DSML!E:J,6,0),"")</f>
        <v/>
      </c>
      <c r="D616" s="35" t="str">
        <f>IFERROR(VLOOKUP(B616,[7]DSML!E:G,3,0),"")</f>
        <v/>
      </c>
      <c r="E616" s="35"/>
      <c r="F616" s="35"/>
      <c r="G616" s="34"/>
      <c r="H616" s="34"/>
      <c r="I616" s="34"/>
      <c r="J616" s="136"/>
      <c r="K616" s="233"/>
      <c r="L616" s="153"/>
      <c r="M616" s="153"/>
      <c r="N616" s="247"/>
      <c r="O616" s="153"/>
      <c r="P616" s="153"/>
      <c r="Q616" s="34"/>
      <c r="R616" s="34"/>
      <c r="S616" s="34"/>
      <c r="T616" s="136"/>
    </row>
    <row r="617" spans="1:20" ht="15" customHeight="1">
      <c r="A617" s="35">
        <v>641</v>
      </c>
      <c r="B617" s="34"/>
      <c r="C617" s="35" t="str">
        <f>IFERROR(VLOOKUP(B617,[7]DSML!E:J,6,0),"")</f>
        <v/>
      </c>
      <c r="D617" s="35" t="str">
        <f>IFERROR(VLOOKUP(B617,[7]DSML!E:G,3,0),"")</f>
        <v/>
      </c>
      <c r="E617" s="35"/>
      <c r="F617" s="35"/>
      <c r="G617" s="34"/>
      <c r="H617" s="34"/>
      <c r="I617" s="34"/>
      <c r="J617" s="136"/>
      <c r="K617" s="233"/>
      <c r="L617" s="153"/>
      <c r="M617" s="153"/>
      <c r="N617" s="247"/>
      <c r="O617" s="153"/>
      <c r="P617" s="153"/>
      <c r="Q617" s="34"/>
      <c r="R617" s="34"/>
      <c r="S617" s="34"/>
      <c r="T617" s="136"/>
    </row>
    <row r="618" spans="1:20" ht="15" customHeight="1">
      <c r="A618" s="35">
        <v>642</v>
      </c>
      <c r="B618" s="34"/>
      <c r="C618" s="35" t="str">
        <f>IFERROR(VLOOKUP(B618,[7]DSML!E:J,6,0),"")</f>
        <v/>
      </c>
      <c r="D618" s="35" t="str">
        <f>IFERROR(VLOOKUP(B618,[7]DSML!E:G,3,0),"")</f>
        <v/>
      </c>
      <c r="E618" s="35"/>
      <c r="F618" s="35"/>
      <c r="G618" s="34"/>
      <c r="H618" s="34"/>
      <c r="I618" s="34"/>
      <c r="J618" s="136"/>
      <c r="K618" s="233"/>
      <c r="L618" s="153"/>
      <c r="M618" s="153"/>
      <c r="N618" s="247"/>
      <c r="O618" s="153"/>
      <c r="P618" s="153"/>
      <c r="Q618" s="34"/>
      <c r="R618" s="34"/>
      <c r="S618" s="34"/>
      <c r="T618" s="136"/>
    </row>
    <row r="619" spans="1:20" ht="15" customHeight="1">
      <c r="A619" s="35">
        <v>643</v>
      </c>
      <c r="B619" s="34"/>
      <c r="C619" s="35" t="str">
        <f>IFERROR(VLOOKUP(B619,[7]DSML!E:J,6,0),"")</f>
        <v/>
      </c>
      <c r="D619" s="35" t="str">
        <f>IFERROR(VLOOKUP(B619,[7]DSML!E:G,3,0),"")</f>
        <v/>
      </c>
      <c r="E619" s="35"/>
      <c r="F619" s="35"/>
      <c r="G619" s="34"/>
      <c r="H619" s="34"/>
      <c r="I619" s="34"/>
      <c r="J619" s="136"/>
      <c r="K619" s="233"/>
      <c r="L619" s="153"/>
      <c r="M619" s="153"/>
      <c r="N619" s="247"/>
      <c r="O619" s="153"/>
      <c r="P619" s="153"/>
      <c r="Q619" s="34"/>
      <c r="R619" s="34"/>
      <c r="S619" s="34"/>
      <c r="T619" s="136"/>
    </row>
    <row r="620" spans="1:20" ht="15" customHeight="1">
      <c r="A620" s="35">
        <v>644</v>
      </c>
      <c r="B620" s="34"/>
      <c r="C620" s="35" t="str">
        <f>IFERROR(VLOOKUP(B620,[7]DSML!E:J,6,0),"")</f>
        <v/>
      </c>
      <c r="D620" s="35" t="str">
        <f>IFERROR(VLOOKUP(B620,[7]DSML!E:G,3,0),"")</f>
        <v/>
      </c>
      <c r="E620" s="35"/>
      <c r="F620" s="35"/>
      <c r="G620" s="34"/>
      <c r="H620" s="34"/>
      <c r="I620" s="34"/>
      <c r="J620" s="136"/>
      <c r="K620" s="233"/>
      <c r="L620" s="153"/>
      <c r="M620" s="153"/>
      <c r="N620" s="247"/>
      <c r="O620" s="153"/>
      <c r="P620" s="153"/>
      <c r="Q620" s="34"/>
      <c r="R620" s="34"/>
      <c r="S620" s="34"/>
      <c r="T620" s="136"/>
    </row>
    <row r="621" spans="1:20" ht="15" customHeight="1">
      <c r="A621" s="35">
        <v>645</v>
      </c>
      <c r="B621" s="34"/>
      <c r="C621" s="35" t="str">
        <f>IFERROR(VLOOKUP(B621,[7]DSML!E:J,6,0),"")</f>
        <v/>
      </c>
      <c r="D621" s="35" t="str">
        <f>IFERROR(VLOOKUP(B621,[7]DSML!E:G,3,0),"")</f>
        <v/>
      </c>
      <c r="E621" s="35"/>
      <c r="F621" s="35"/>
      <c r="G621" s="34"/>
      <c r="H621" s="34"/>
      <c r="I621" s="34"/>
      <c r="J621" s="136"/>
      <c r="K621" s="233"/>
      <c r="L621" s="153"/>
      <c r="M621" s="153"/>
      <c r="N621" s="247"/>
      <c r="O621" s="153"/>
      <c r="P621" s="153"/>
      <c r="Q621" s="34"/>
      <c r="R621" s="34"/>
      <c r="S621" s="34"/>
      <c r="T621" s="136"/>
    </row>
    <row r="622" spans="1:20" ht="15" customHeight="1">
      <c r="A622" s="35">
        <v>646</v>
      </c>
      <c r="B622" s="34"/>
      <c r="C622" s="35" t="str">
        <f>IFERROR(VLOOKUP(B622,[7]DSML!E:J,6,0),"")</f>
        <v/>
      </c>
      <c r="D622" s="35" t="str">
        <f>IFERROR(VLOOKUP(B622,[7]DSML!E:G,3,0),"")</f>
        <v/>
      </c>
      <c r="E622" s="35"/>
      <c r="F622" s="35"/>
      <c r="G622" s="34"/>
      <c r="H622" s="34"/>
      <c r="I622" s="34"/>
      <c r="J622" s="136"/>
      <c r="K622" s="233"/>
      <c r="L622" s="153"/>
      <c r="M622" s="153"/>
      <c r="N622" s="247"/>
      <c r="O622" s="153"/>
      <c r="P622" s="153"/>
      <c r="Q622" s="34"/>
      <c r="R622" s="34"/>
      <c r="S622" s="34"/>
      <c r="T622" s="136"/>
    </row>
    <row r="623" spans="1:20" ht="15" customHeight="1">
      <c r="A623" s="35">
        <v>647</v>
      </c>
      <c r="B623" s="34"/>
      <c r="C623" s="35" t="str">
        <f>IFERROR(VLOOKUP(B623,[7]DSML!E:J,6,0),"")</f>
        <v/>
      </c>
      <c r="D623" s="35" t="str">
        <f>IFERROR(VLOOKUP(B623,[7]DSML!E:G,3,0),"")</f>
        <v/>
      </c>
      <c r="E623" s="35"/>
      <c r="F623" s="35"/>
      <c r="G623" s="34"/>
      <c r="H623" s="34"/>
      <c r="I623" s="34"/>
      <c r="J623" s="136"/>
      <c r="K623" s="233"/>
      <c r="L623" s="153"/>
      <c r="M623" s="153"/>
      <c r="N623" s="247"/>
      <c r="O623" s="153"/>
      <c r="P623" s="153"/>
      <c r="Q623" s="34"/>
      <c r="R623" s="34"/>
      <c r="S623" s="34"/>
      <c r="T623" s="136"/>
    </row>
    <row r="624" spans="1:20" ht="15" customHeight="1">
      <c r="A624" s="35">
        <v>648</v>
      </c>
      <c r="B624" s="34"/>
      <c r="C624" s="35" t="str">
        <f>IFERROR(VLOOKUP(B624,[7]DSML!E:J,6,0),"")</f>
        <v/>
      </c>
      <c r="D624" s="35" t="str">
        <f>IFERROR(VLOOKUP(B624,[7]DSML!E:G,3,0),"")</f>
        <v/>
      </c>
      <c r="E624" s="35"/>
      <c r="F624" s="35"/>
      <c r="G624" s="34"/>
      <c r="H624" s="34"/>
      <c r="I624" s="34"/>
      <c r="J624" s="136"/>
      <c r="K624" s="233"/>
      <c r="L624" s="153"/>
      <c r="M624" s="153"/>
      <c r="N624" s="247"/>
      <c r="O624" s="153"/>
      <c r="P624" s="153"/>
      <c r="Q624" s="34"/>
      <c r="R624" s="34"/>
      <c r="S624" s="34"/>
      <c r="T624" s="136"/>
    </row>
    <row r="625" spans="1:20" ht="15" customHeight="1">
      <c r="A625" s="35">
        <v>649</v>
      </c>
      <c r="B625" s="34"/>
      <c r="C625" s="35" t="str">
        <f>IFERROR(VLOOKUP(B625,[7]DSML!E:J,6,0),"")</f>
        <v/>
      </c>
      <c r="D625" s="35" t="str">
        <f>IFERROR(VLOOKUP(B625,[7]DSML!E:G,3,0),"")</f>
        <v/>
      </c>
      <c r="E625" s="35"/>
      <c r="F625" s="35"/>
      <c r="G625" s="34"/>
      <c r="H625" s="34"/>
      <c r="I625" s="34"/>
      <c r="J625" s="136"/>
      <c r="K625" s="233"/>
      <c r="L625" s="153"/>
      <c r="M625" s="153"/>
      <c r="N625" s="247"/>
      <c r="O625" s="153"/>
      <c r="P625" s="153"/>
      <c r="Q625" s="34"/>
      <c r="R625" s="34"/>
      <c r="S625" s="34"/>
      <c r="T625" s="136"/>
    </row>
    <row r="626" spans="1:20" ht="15" customHeight="1">
      <c r="A626" s="35">
        <v>650</v>
      </c>
      <c r="B626" s="34"/>
      <c r="C626" s="35" t="str">
        <f>IFERROR(VLOOKUP(B626,[7]DSML!E:J,6,0),"")</f>
        <v/>
      </c>
      <c r="D626" s="35" t="str">
        <f>IFERROR(VLOOKUP(B626,[7]DSML!E:G,3,0),"")</f>
        <v/>
      </c>
      <c r="E626" s="35"/>
      <c r="F626" s="35"/>
      <c r="G626" s="34"/>
      <c r="H626" s="34"/>
      <c r="I626" s="34"/>
      <c r="J626" s="136"/>
      <c r="K626" s="233"/>
      <c r="L626" s="153"/>
      <c r="M626" s="153"/>
      <c r="N626" s="247"/>
      <c r="O626" s="153"/>
      <c r="P626" s="153"/>
      <c r="Q626" s="34"/>
      <c r="R626" s="34"/>
      <c r="S626" s="34"/>
      <c r="T626" s="136"/>
    </row>
    <row r="627" spans="1:20" ht="15" customHeight="1">
      <c r="A627" s="35">
        <v>651</v>
      </c>
      <c r="B627" s="34"/>
      <c r="C627" s="35" t="str">
        <f>IFERROR(VLOOKUP(B627,[7]DSML!E:J,6,0),"")</f>
        <v/>
      </c>
      <c r="D627" s="35" t="str">
        <f>IFERROR(VLOOKUP(B627,[7]DSML!E:G,3,0),"")</f>
        <v/>
      </c>
      <c r="E627" s="35"/>
      <c r="F627" s="35"/>
      <c r="G627" s="34"/>
      <c r="H627" s="34"/>
      <c r="I627" s="34"/>
      <c r="J627" s="136"/>
      <c r="K627" s="233"/>
      <c r="L627" s="153"/>
      <c r="M627" s="153"/>
      <c r="N627" s="247"/>
      <c r="O627" s="153"/>
      <c r="P627" s="153"/>
      <c r="Q627" s="34"/>
      <c r="R627" s="34"/>
      <c r="S627" s="34"/>
      <c r="T627" s="136"/>
    </row>
    <row r="628" spans="1:20" ht="15" customHeight="1">
      <c r="A628" s="35">
        <v>652</v>
      </c>
      <c r="B628" s="34"/>
      <c r="C628" s="35" t="str">
        <f>IFERROR(VLOOKUP(B628,[7]DSML!E:J,6,0),"")</f>
        <v/>
      </c>
      <c r="D628" s="35" t="str">
        <f>IFERROR(VLOOKUP(B628,[7]DSML!E:G,3,0),"")</f>
        <v/>
      </c>
      <c r="E628" s="35"/>
      <c r="F628" s="35"/>
      <c r="G628" s="34"/>
      <c r="H628" s="34"/>
      <c r="I628" s="34"/>
      <c r="J628" s="136"/>
      <c r="K628" s="233"/>
      <c r="L628" s="153"/>
      <c r="M628" s="153"/>
      <c r="N628" s="247"/>
      <c r="O628" s="153"/>
      <c r="P628" s="153"/>
      <c r="Q628" s="34"/>
      <c r="R628" s="34"/>
      <c r="S628" s="34"/>
      <c r="T628" s="136"/>
    </row>
    <row r="629" spans="1:20" ht="15" customHeight="1">
      <c r="A629" s="35">
        <v>653</v>
      </c>
      <c r="B629" s="34"/>
      <c r="C629" s="35" t="str">
        <f>IFERROR(VLOOKUP(B629,[7]DSML!E:J,6,0),"")</f>
        <v/>
      </c>
      <c r="D629" s="35" t="str">
        <f>IFERROR(VLOOKUP(B629,[7]DSML!E:G,3,0),"")</f>
        <v/>
      </c>
      <c r="E629" s="35"/>
      <c r="F629" s="35"/>
      <c r="G629" s="34"/>
      <c r="H629" s="34"/>
      <c r="I629" s="34"/>
      <c r="J629" s="136"/>
      <c r="K629" s="233"/>
      <c r="L629" s="153"/>
      <c r="M629" s="153"/>
      <c r="N629" s="247"/>
      <c r="O629" s="153"/>
      <c r="P629" s="153"/>
      <c r="Q629" s="34"/>
      <c r="R629" s="34"/>
      <c r="S629" s="34"/>
      <c r="T629" s="136"/>
    </row>
    <row r="630" spans="1:20" ht="15" customHeight="1">
      <c r="A630" s="35">
        <v>654</v>
      </c>
      <c r="B630" s="34"/>
      <c r="C630" s="35" t="str">
        <f>IFERROR(VLOOKUP(B630,[7]DSML!E:J,6,0),"")</f>
        <v/>
      </c>
      <c r="D630" s="35" t="str">
        <f>IFERROR(VLOOKUP(B630,[7]DSML!E:G,3,0),"")</f>
        <v/>
      </c>
      <c r="E630" s="35"/>
      <c r="F630" s="35"/>
      <c r="G630" s="34"/>
      <c r="H630" s="34"/>
      <c r="I630" s="34"/>
      <c r="J630" s="136"/>
      <c r="K630" s="233"/>
      <c r="L630" s="153"/>
      <c r="M630" s="153"/>
      <c r="N630" s="247"/>
      <c r="O630" s="153"/>
      <c r="P630" s="153"/>
      <c r="Q630" s="34"/>
      <c r="R630" s="34"/>
      <c r="S630" s="34"/>
      <c r="T630" s="136"/>
    </row>
    <row r="631" spans="1:20" ht="15" customHeight="1">
      <c r="A631" s="35">
        <v>655</v>
      </c>
      <c r="B631" s="34"/>
      <c r="C631" s="35" t="str">
        <f>IFERROR(VLOOKUP(B631,[7]DSML!E:J,6,0),"")</f>
        <v/>
      </c>
      <c r="D631" s="35" t="str">
        <f>IFERROR(VLOOKUP(B631,[7]DSML!E:G,3,0),"")</f>
        <v/>
      </c>
      <c r="E631" s="35"/>
      <c r="F631" s="35"/>
      <c r="G631" s="34"/>
      <c r="H631" s="34"/>
      <c r="I631" s="34"/>
      <c r="J631" s="136"/>
      <c r="K631" s="233"/>
      <c r="L631" s="153"/>
      <c r="M631" s="153"/>
      <c r="N631" s="247"/>
      <c r="O631" s="153"/>
      <c r="P631" s="153"/>
      <c r="Q631" s="34"/>
      <c r="R631" s="34"/>
      <c r="S631" s="34"/>
      <c r="T631" s="136"/>
    </row>
    <row r="632" spans="1:20" ht="15" customHeight="1">
      <c r="A632" s="35">
        <v>656</v>
      </c>
      <c r="B632" s="34"/>
      <c r="C632" s="35" t="str">
        <f>IFERROR(VLOOKUP(B632,[7]DSML!E:J,6,0),"")</f>
        <v/>
      </c>
      <c r="D632" s="35" t="str">
        <f>IFERROR(VLOOKUP(B632,[7]DSML!E:G,3,0),"")</f>
        <v/>
      </c>
      <c r="E632" s="35"/>
      <c r="F632" s="35"/>
      <c r="G632" s="34"/>
      <c r="H632" s="34"/>
      <c r="I632" s="34"/>
      <c r="J632" s="136"/>
      <c r="K632" s="233"/>
      <c r="L632" s="153"/>
      <c r="M632" s="153"/>
      <c r="N632" s="247"/>
      <c r="O632" s="153"/>
      <c r="P632" s="153"/>
      <c r="Q632" s="34"/>
      <c r="R632" s="34"/>
      <c r="S632" s="34"/>
      <c r="T632" s="136"/>
    </row>
    <row r="633" spans="1:20" ht="15" customHeight="1">
      <c r="A633" s="35">
        <v>657</v>
      </c>
      <c r="B633" s="34"/>
      <c r="C633" s="35" t="str">
        <f>IFERROR(VLOOKUP(B633,[7]DSML!E:J,6,0),"")</f>
        <v/>
      </c>
      <c r="D633" s="35" t="str">
        <f>IFERROR(VLOOKUP(B633,[7]DSML!E:G,3,0),"")</f>
        <v/>
      </c>
      <c r="E633" s="35"/>
      <c r="F633" s="35"/>
      <c r="G633" s="34"/>
      <c r="H633" s="34"/>
      <c r="I633" s="34"/>
      <c r="J633" s="136"/>
      <c r="K633" s="233"/>
      <c r="L633" s="153"/>
      <c r="M633" s="153"/>
      <c r="N633" s="247"/>
      <c r="O633" s="153"/>
      <c r="P633" s="153"/>
      <c r="Q633" s="34"/>
      <c r="R633" s="34"/>
      <c r="S633" s="34"/>
      <c r="T633" s="136"/>
    </row>
    <row r="634" spans="1:20" ht="15" customHeight="1">
      <c r="A634" s="35">
        <v>658</v>
      </c>
      <c r="B634" s="34"/>
      <c r="C634" s="35" t="str">
        <f>IFERROR(VLOOKUP(B634,[7]DSML!E:J,6,0),"")</f>
        <v/>
      </c>
      <c r="D634" s="35" t="str">
        <f>IFERROR(VLOOKUP(B634,[7]DSML!E:G,3,0),"")</f>
        <v/>
      </c>
      <c r="E634" s="35"/>
      <c r="F634" s="35"/>
      <c r="G634" s="34"/>
      <c r="H634" s="34"/>
      <c r="I634" s="34"/>
      <c r="J634" s="136"/>
      <c r="K634" s="233"/>
      <c r="L634" s="153"/>
      <c r="M634" s="153"/>
      <c r="N634" s="247"/>
      <c r="O634" s="153"/>
      <c r="P634" s="153"/>
      <c r="Q634" s="34"/>
      <c r="R634" s="34"/>
      <c r="S634" s="34"/>
      <c r="T634" s="136"/>
    </row>
    <row r="635" spans="1:20" ht="15" customHeight="1">
      <c r="A635" s="35">
        <v>659</v>
      </c>
      <c r="B635" s="34"/>
      <c r="C635" s="35" t="str">
        <f>IFERROR(VLOOKUP(B635,[7]DSML!E:J,6,0),"")</f>
        <v/>
      </c>
      <c r="D635" s="35" t="str">
        <f>IFERROR(VLOOKUP(B635,[7]DSML!E:G,3,0),"")</f>
        <v/>
      </c>
      <c r="E635" s="35"/>
      <c r="F635" s="35"/>
      <c r="G635" s="34"/>
      <c r="H635" s="34"/>
      <c r="I635" s="34"/>
      <c r="J635" s="136"/>
      <c r="K635" s="233"/>
      <c r="L635" s="153"/>
      <c r="M635" s="153"/>
      <c r="N635" s="247"/>
      <c r="O635" s="153"/>
      <c r="P635" s="153"/>
      <c r="Q635" s="34"/>
      <c r="R635" s="34"/>
      <c r="S635" s="34"/>
      <c r="T635" s="136"/>
    </row>
    <row r="636" spans="1:20" ht="15" customHeight="1">
      <c r="A636" s="35">
        <v>660</v>
      </c>
      <c r="B636" s="34"/>
      <c r="C636" s="35" t="str">
        <f>IFERROR(VLOOKUP(B636,[7]DSML!E:J,6,0),"")</f>
        <v/>
      </c>
      <c r="D636" s="35" t="str">
        <f>IFERROR(VLOOKUP(B636,[7]DSML!E:G,3,0),"")</f>
        <v/>
      </c>
      <c r="E636" s="35"/>
      <c r="F636" s="35"/>
      <c r="G636" s="34"/>
      <c r="H636" s="34"/>
      <c r="I636" s="34"/>
      <c r="J636" s="136"/>
      <c r="K636" s="233"/>
      <c r="L636" s="153"/>
      <c r="M636" s="153"/>
      <c r="N636" s="247"/>
      <c r="O636" s="153"/>
      <c r="P636" s="153"/>
      <c r="Q636" s="34"/>
      <c r="R636" s="34"/>
      <c r="S636" s="34"/>
      <c r="T636" s="136"/>
    </row>
    <row r="637" spans="1:20" ht="15" customHeight="1">
      <c r="A637" s="35">
        <v>661</v>
      </c>
      <c r="B637" s="34"/>
      <c r="C637" s="35" t="str">
        <f>IFERROR(VLOOKUP(B637,[7]DSML!E:J,6,0),"")</f>
        <v/>
      </c>
      <c r="D637" s="35" t="str">
        <f>IFERROR(VLOOKUP(B637,[7]DSML!E:G,3,0),"")</f>
        <v/>
      </c>
      <c r="E637" s="35"/>
      <c r="F637" s="35"/>
      <c r="G637" s="34"/>
      <c r="H637" s="34"/>
      <c r="I637" s="34"/>
      <c r="J637" s="136"/>
      <c r="K637" s="233"/>
      <c r="L637" s="153"/>
      <c r="M637" s="153"/>
      <c r="N637" s="247"/>
      <c r="O637" s="153"/>
      <c r="P637" s="153"/>
      <c r="Q637" s="34"/>
      <c r="R637" s="34"/>
      <c r="S637" s="34"/>
      <c r="T637" s="136"/>
    </row>
    <row r="638" spans="1:20" ht="15" customHeight="1">
      <c r="A638" s="35">
        <v>662</v>
      </c>
      <c r="B638" s="34"/>
      <c r="C638" s="35" t="str">
        <f>IFERROR(VLOOKUP(B638,[7]DSML!E:J,6,0),"")</f>
        <v/>
      </c>
      <c r="D638" s="35" t="str">
        <f>IFERROR(VLOOKUP(B638,[7]DSML!E:G,3,0),"")</f>
        <v/>
      </c>
      <c r="E638" s="35"/>
      <c r="F638" s="35"/>
      <c r="G638" s="34"/>
      <c r="H638" s="34"/>
      <c r="I638" s="34"/>
      <c r="J638" s="136"/>
      <c r="K638" s="233"/>
      <c r="L638" s="153"/>
      <c r="M638" s="153"/>
      <c r="N638" s="247"/>
      <c r="O638" s="153"/>
      <c r="P638" s="153"/>
      <c r="Q638" s="34"/>
      <c r="R638" s="34"/>
      <c r="S638" s="34"/>
      <c r="T638" s="136"/>
    </row>
    <row r="639" spans="1:20" ht="15" customHeight="1">
      <c r="A639" s="35">
        <v>663</v>
      </c>
      <c r="B639" s="34"/>
      <c r="C639" s="35" t="str">
        <f>IFERROR(VLOOKUP(B639,[7]DSML!E:J,6,0),"")</f>
        <v/>
      </c>
      <c r="D639" s="35" t="str">
        <f>IFERROR(VLOOKUP(B639,[7]DSML!E:G,3,0),"")</f>
        <v/>
      </c>
      <c r="E639" s="35"/>
      <c r="F639" s="35"/>
      <c r="G639" s="34"/>
      <c r="H639" s="34"/>
      <c r="I639" s="34"/>
      <c r="J639" s="136"/>
      <c r="K639" s="233"/>
      <c r="L639" s="153"/>
      <c r="M639" s="153"/>
      <c r="N639" s="247"/>
      <c r="O639" s="153"/>
      <c r="P639" s="153"/>
      <c r="Q639" s="34"/>
      <c r="R639" s="34"/>
      <c r="S639" s="34"/>
      <c r="T639" s="136"/>
    </row>
    <row r="640" spans="1:20" ht="15" customHeight="1">
      <c r="A640" s="35">
        <v>664</v>
      </c>
      <c r="B640" s="34"/>
      <c r="C640" s="35" t="str">
        <f>IFERROR(VLOOKUP(B640,[7]DSML!E:J,6,0),"")</f>
        <v/>
      </c>
      <c r="D640" s="35" t="str">
        <f>IFERROR(VLOOKUP(B640,[7]DSML!E:G,3,0),"")</f>
        <v/>
      </c>
      <c r="E640" s="35"/>
      <c r="F640" s="35"/>
      <c r="G640" s="34"/>
      <c r="H640" s="34"/>
      <c r="I640" s="34"/>
      <c r="J640" s="136"/>
      <c r="K640" s="233"/>
      <c r="L640" s="153"/>
      <c r="M640" s="153"/>
      <c r="N640" s="247"/>
      <c r="O640" s="153"/>
      <c r="P640" s="153"/>
      <c r="Q640" s="34"/>
      <c r="R640" s="34"/>
      <c r="S640" s="34"/>
      <c r="T640" s="136"/>
    </row>
    <row r="641" spans="1:20" ht="15" customHeight="1">
      <c r="A641" s="35">
        <v>665</v>
      </c>
      <c r="B641" s="34"/>
      <c r="C641" s="35" t="str">
        <f>IFERROR(VLOOKUP(B641,[7]DSML!E:J,6,0),"")</f>
        <v/>
      </c>
      <c r="D641" s="35" t="str">
        <f>IFERROR(VLOOKUP(B641,[7]DSML!E:G,3,0),"")</f>
        <v/>
      </c>
      <c r="E641" s="35"/>
      <c r="F641" s="35"/>
      <c r="G641" s="34"/>
      <c r="H641" s="34"/>
      <c r="I641" s="34"/>
      <c r="J641" s="136"/>
      <c r="K641" s="233"/>
      <c r="L641" s="153"/>
      <c r="M641" s="153"/>
      <c r="N641" s="247"/>
      <c r="O641" s="153"/>
      <c r="P641" s="153"/>
      <c r="Q641" s="34"/>
      <c r="R641" s="34"/>
      <c r="S641" s="34"/>
      <c r="T641" s="136"/>
    </row>
    <row r="642" spans="1:20" ht="15" customHeight="1">
      <c r="A642" s="35">
        <v>666</v>
      </c>
      <c r="B642" s="34"/>
      <c r="C642" s="35" t="str">
        <f>IFERROR(VLOOKUP(B642,[7]DSML!E:J,6,0),"")</f>
        <v/>
      </c>
      <c r="D642" s="35" t="str">
        <f>IFERROR(VLOOKUP(B642,[7]DSML!E:G,3,0),"")</f>
        <v/>
      </c>
      <c r="E642" s="35"/>
      <c r="F642" s="35"/>
      <c r="G642" s="34"/>
      <c r="H642" s="34"/>
      <c r="I642" s="34"/>
      <c r="J642" s="136"/>
      <c r="K642" s="233"/>
      <c r="L642" s="153"/>
      <c r="M642" s="153"/>
      <c r="N642" s="247"/>
      <c r="O642" s="153"/>
      <c r="P642" s="153"/>
      <c r="Q642" s="34"/>
      <c r="R642" s="34"/>
      <c r="S642" s="34"/>
      <c r="T642" s="136"/>
    </row>
    <row r="643" spans="1:20" ht="15" customHeight="1">
      <c r="A643" s="35">
        <v>667</v>
      </c>
      <c r="B643" s="34"/>
      <c r="C643" s="35" t="str">
        <f>IFERROR(VLOOKUP(B643,[7]DSML!E:J,6,0),"")</f>
        <v/>
      </c>
      <c r="D643" s="35" t="str">
        <f>IFERROR(VLOOKUP(B643,[7]DSML!E:G,3,0),"")</f>
        <v/>
      </c>
      <c r="E643" s="35"/>
      <c r="F643" s="35"/>
      <c r="G643" s="34"/>
      <c r="H643" s="34"/>
      <c r="I643" s="34"/>
      <c r="J643" s="136"/>
      <c r="K643" s="233"/>
      <c r="L643" s="153"/>
      <c r="M643" s="153"/>
      <c r="N643" s="247"/>
      <c r="O643" s="153"/>
      <c r="P643" s="153"/>
      <c r="Q643" s="34"/>
      <c r="R643" s="34"/>
      <c r="S643" s="34"/>
      <c r="T643" s="136"/>
    </row>
    <row r="644" spans="1:20" ht="15" customHeight="1">
      <c r="A644" s="35">
        <v>668</v>
      </c>
      <c r="B644" s="34"/>
      <c r="C644" s="35" t="str">
        <f>IFERROR(VLOOKUP(B644,[7]DSML!E:J,6,0),"")</f>
        <v/>
      </c>
      <c r="D644" s="35" t="str">
        <f>IFERROR(VLOOKUP(B644,[7]DSML!E:G,3,0),"")</f>
        <v/>
      </c>
      <c r="E644" s="35"/>
      <c r="F644" s="35"/>
      <c r="G644" s="34"/>
      <c r="H644" s="34"/>
      <c r="I644" s="34"/>
      <c r="J644" s="136"/>
      <c r="K644" s="233"/>
      <c r="L644" s="153"/>
      <c r="M644" s="153"/>
      <c r="N644" s="247"/>
      <c r="O644" s="153"/>
      <c r="P644" s="153"/>
      <c r="Q644" s="34"/>
      <c r="R644" s="34"/>
      <c r="S644" s="34"/>
      <c r="T644" s="136"/>
    </row>
    <row r="645" spans="1:20" ht="15" customHeight="1">
      <c r="A645" s="35">
        <v>669</v>
      </c>
      <c r="B645" s="34"/>
      <c r="C645" s="35" t="str">
        <f>IFERROR(VLOOKUP(B645,[7]DSML!E:J,6,0),"")</f>
        <v/>
      </c>
      <c r="D645" s="35" t="str">
        <f>IFERROR(VLOOKUP(B645,[7]DSML!E:G,3,0),"")</f>
        <v/>
      </c>
      <c r="E645" s="35"/>
      <c r="F645" s="35"/>
      <c r="G645" s="34"/>
      <c r="H645" s="34"/>
      <c r="I645" s="34"/>
      <c r="J645" s="136"/>
      <c r="K645" s="233"/>
      <c r="L645" s="153"/>
      <c r="M645" s="153"/>
      <c r="N645" s="247"/>
      <c r="O645" s="153"/>
      <c r="P645" s="153"/>
      <c r="Q645" s="34"/>
      <c r="R645" s="34"/>
      <c r="S645" s="34"/>
      <c r="T645" s="136"/>
    </row>
    <row r="646" spans="1:20" ht="15" customHeight="1">
      <c r="A646" s="35">
        <v>670</v>
      </c>
      <c r="B646" s="34"/>
      <c r="C646" s="35" t="str">
        <f>IFERROR(VLOOKUP(B646,[7]DSML!E:J,6,0),"")</f>
        <v/>
      </c>
      <c r="D646" s="35" t="str">
        <f>IFERROR(VLOOKUP(B646,[7]DSML!E:G,3,0),"")</f>
        <v/>
      </c>
      <c r="E646" s="35"/>
      <c r="F646" s="35"/>
      <c r="G646" s="34"/>
      <c r="H646" s="34"/>
      <c r="I646" s="34"/>
      <c r="J646" s="136"/>
      <c r="K646" s="233"/>
      <c r="L646" s="153"/>
      <c r="M646" s="153"/>
      <c r="N646" s="247"/>
      <c r="O646" s="153"/>
      <c r="P646" s="153"/>
      <c r="Q646" s="34"/>
      <c r="R646" s="34"/>
      <c r="S646" s="34"/>
      <c r="T646" s="136"/>
    </row>
    <row r="647" spans="1:20" ht="15" customHeight="1">
      <c r="A647" s="35">
        <v>671</v>
      </c>
      <c r="B647" s="34"/>
      <c r="C647" s="35" t="str">
        <f>IFERROR(VLOOKUP(B647,[7]DSML!E:J,6,0),"")</f>
        <v/>
      </c>
      <c r="D647" s="35" t="str">
        <f>IFERROR(VLOOKUP(B647,[7]DSML!E:G,3,0),"")</f>
        <v/>
      </c>
      <c r="E647" s="35"/>
      <c r="F647" s="35"/>
      <c r="G647" s="34"/>
      <c r="H647" s="34"/>
      <c r="I647" s="34"/>
      <c r="J647" s="136"/>
      <c r="K647" s="233"/>
      <c r="L647" s="153"/>
      <c r="M647" s="153"/>
      <c r="N647" s="247"/>
      <c r="O647" s="153"/>
      <c r="P647" s="153"/>
      <c r="Q647" s="34"/>
      <c r="R647" s="34"/>
      <c r="S647" s="34"/>
      <c r="T647" s="136"/>
    </row>
    <row r="648" spans="1:20" ht="15" customHeight="1">
      <c r="A648" s="35">
        <v>672</v>
      </c>
      <c r="B648" s="34"/>
      <c r="C648" s="35" t="str">
        <f>IFERROR(VLOOKUP(B648,[7]DSML!E:J,6,0),"")</f>
        <v/>
      </c>
      <c r="D648" s="35" t="str">
        <f>IFERROR(VLOOKUP(B648,[7]DSML!E:G,3,0),"")</f>
        <v/>
      </c>
      <c r="E648" s="35"/>
      <c r="F648" s="35"/>
      <c r="G648" s="34"/>
      <c r="H648" s="34"/>
      <c r="I648" s="34"/>
      <c r="J648" s="136"/>
      <c r="K648" s="233"/>
      <c r="L648" s="153"/>
      <c r="M648" s="153"/>
      <c r="N648" s="247"/>
      <c r="O648" s="153"/>
      <c r="P648" s="153"/>
      <c r="Q648" s="34"/>
      <c r="R648" s="34"/>
      <c r="S648" s="34"/>
      <c r="T648" s="136"/>
    </row>
    <row r="649" spans="1:20" ht="15" customHeight="1">
      <c r="A649" s="35">
        <v>673</v>
      </c>
      <c r="B649" s="34"/>
      <c r="C649" s="35" t="str">
        <f>IFERROR(VLOOKUP(B649,[7]DSML!E:J,6,0),"")</f>
        <v/>
      </c>
      <c r="D649" s="35" t="str">
        <f>IFERROR(VLOOKUP(B649,[7]DSML!E:G,3,0),"")</f>
        <v/>
      </c>
      <c r="E649" s="35"/>
      <c r="F649" s="35"/>
      <c r="G649" s="34"/>
      <c r="H649" s="34"/>
      <c r="I649" s="34"/>
      <c r="J649" s="136"/>
      <c r="K649" s="233"/>
      <c r="L649" s="153"/>
      <c r="M649" s="153"/>
      <c r="N649" s="247"/>
      <c r="O649" s="153"/>
      <c r="P649" s="153"/>
      <c r="Q649" s="34"/>
      <c r="R649" s="34"/>
      <c r="S649" s="34"/>
      <c r="T649" s="136"/>
    </row>
    <row r="650" spans="1:20" ht="15" customHeight="1">
      <c r="A650" s="35">
        <v>674</v>
      </c>
      <c r="B650" s="34"/>
      <c r="C650" s="35" t="str">
        <f>IFERROR(VLOOKUP(B650,[7]DSML!E:J,6,0),"")</f>
        <v/>
      </c>
      <c r="D650" s="35" t="str">
        <f>IFERROR(VLOOKUP(B650,[7]DSML!E:G,3,0),"")</f>
        <v/>
      </c>
      <c r="E650" s="35"/>
      <c r="F650" s="35"/>
      <c r="G650" s="34"/>
      <c r="H650" s="34"/>
      <c r="I650" s="34"/>
      <c r="J650" s="136"/>
      <c r="K650" s="233"/>
      <c r="L650" s="153"/>
      <c r="M650" s="153"/>
      <c r="N650" s="247"/>
      <c r="O650" s="153"/>
      <c r="P650" s="153"/>
      <c r="Q650" s="34"/>
      <c r="R650" s="34"/>
      <c r="S650" s="34"/>
      <c r="T650" s="136"/>
    </row>
    <row r="651" spans="1:20" ht="15" customHeight="1">
      <c r="A651" s="35">
        <v>675</v>
      </c>
      <c r="B651" s="34"/>
      <c r="C651" s="35" t="str">
        <f>IFERROR(VLOOKUP(B651,[7]DSML!E:J,6,0),"")</f>
        <v/>
      </c>
      <c r="D651" s="35" t="str">
        <f>IFERROR(VLOOKUP(B651,[7]DSML!E:G,3,0),"")</f>
        <v/>
      </c>
      <c r="E651" s="35"/>
      <c r="F651" s="35"/>
      <c r="G651" s="34"/>
      <c r="H651" s="34"/>
      <c r="I651" s="34"/>
      <c r="J651" s="136"/>
      <c r="K651" s="233"/>
      <c r="L651" s="153"/>
      <c r="M651" s="153"/>
      <c r="N651" s="247"/>
      <c r="O651" s="153"/>
      <c r="P651" s="153"/>
      <c r="Q651" s="34"/>
      <c r="R651" s="34"/>
      <c r="S651" s="34"/>
      <c r="T651" s="136"/>
    </row>
    <row r="652" spans="1:20" ht="15" customHeight="1">
      <c r="A652" s="35">
        <v>676</v>
      </c>
      <c r="B652" s="34"/>
      <c r="C652" s="35" t="str">
        <f>IFERROR(VLOOKUP(B652,[7]DSML!E:J,6,0),"")</f>
        <v/>
      </c>
      <c r="D652" s="35" t="str">
        <f>IFERROR(VLOOKUP(B652,[7]DSML!E:G,3,0),"")</f>
        <v/>
      </c>
      <c r="E652" s="35"/>
      <c r="F652" s="35"/>
      <c r="G652" s="34"/>
      <c r="H652" s="34"/>
      <c r="I652" s="34"/>
      <c r="J652" s="136"/>
      <c r="K652" s="233"/>
      <c r="L652" s="153"/>
      <c r="M652" s="153"/>
      <c r="N652" s="247"/>
      <c r="O652" s="153"/>
      <c r="P652" s="153"/>
      <c r="Q652" s="34"/>
      <c r="R652" s="34"/>
      <c r="S652" s="34"/>
      <c r="T652" s="136"/>
    </row>
    <row r="653" spans="1:20" ht="15" customHeight="1">
      <c r="A653" s="35">
        <v>677</v>
      </c>
      <c r="B653" s="34"/>
      <c r="C653" s="35" t="str">
        <f>IFERROR(VLOOKUP(B653,[7]DSML!E:J,6,0),"")</f>
        <v/>
      </c>
      <c r="D653" s="35" t="str">
        <f>IFERROR(VLOOKUP(B653,[7]DSML!E:G,3,0),"")</f>
        <v/>
      </c>
      <c r="E653" s="35"/>
      <c r="F653" s="35"/>
      <c r="G653" s="34"/>
      <c r="H653" s="34"/>
      <c r="I653" s="34"/>
      <c r="J653" s="136"/>
      <c r="K653" s="233"/>
      <c r="L653" s="153"/>
      <c r="M653" s="153"/>
      <c r="N653" s="247"/>
      <c r="O653" s="153"/>
      <c r="P653" s="153"/>
      <c r="Q653" s="34"/>
      <c r="R653" s="34"/>
      <c r="S653" s="34"/>
      <c r="T653" s="136"/>
    </row>
    <row r="654" spans="1:20" ht="15" customHeight="1">
      <c r="A654" s="35">
        <v>678</v>
      </c>
      <c r="B654" s="34"/>
      <c r="C654" s="35" t="str">
        <f>IFERROR(VLOOKUP(B654,[7]DSML!E:J,6,0),"")</f>
        <v/>
      </c>
      <c r="D654" s="35" t="str">
        <f>IFERROR(VLOOKUP(B654,[7]DSML!E:G,3,0),"")</f>
        <v/>
      </c>
      <c r="E654" s="35"/>
      <c r="F654" s="35"/>
      <c r="G654" s="34"/>
      <c r="H654" s="34"/>
      <c r="I654" s="34"/>
      <c r="J654" s="136"/>
      <c r="K654" s="233"/>
      <c r="L654" s="153"/>
      <c r="M654" s="153"/>
      <c r="N654" s="247"/>
      <c r="O654" s="153"/>
      <c r="P654" s="153"/>
      <c r="Q654" s="34"/>
      <c r="R654" s="34"/>
      <c r="S654" s="34"/>
      <c r="T654" s="136"/>
    </row>
    <row r="655" spans="1:20" ht="15" customHeight="1">
      <c r="A655" s="35">
        <v>679</v>
      </c>
      <c r="B655" s="34"/>
      <c r="C655" s="35" t="str">
        <f>IFERROR(VLOOKUP(B655,[7]DSML!E:J,6,0),"")</f>
        <v/>
      </c>
      <c r="D655" s="35" t="str">
        <f>IFERROR(VLOOKUP(B655,[7]DSML!E:G,3,0),"")</f>
        <v/>
      </c>
      <c r="E655" s="35"/>
      <c r="F655" s="35"/>
      <c r="G655" s="34"/>
      <c r="H655" s="34"/>
      <c r="I655" s="34"/>
      <c r="J655" s="136"/>
      <c r="K655" s="233"/>
      <c r="L655" s="153"/>
      <c r="M655" s="153"/>
      <c r="N655" s="247"/>
      <c r="O655" s="153"/>
      <c r="P655" s="153"/>
      <c r="Q655" s="34"/>
      <c r="R655" s="34"/>
      <c r="S655" s="34"/>
      <c r="T655" s="136"/>
    </row>
    <row r="656" spans="1:20" ht="15" customHeight="1">
      <c r="A656" s="35">
        <v>680</v>
      </c>
      <c r="B656" s="34"/>
      <c r="C656" s="35" t="str">
        <f>IFERROR(VLOOKUP(B656,[7]DSML!E:J,6,0),"")</f>
        <v/>
      </c>
      <c r="D656" s="35" t="str">
        <f>IFERROR(VLOOKUP(B656,[7]DSML!E:G,3,0),"")</f>
        <v/>
      </c>
      <c r="E656" s="35"/>
      <c r="F656" s="35"/>
      <c r="G656" s="34"/>
      <c r="H656" s="34"/>
      <c r="I656" s="34"/>
      <c r="J656" s="136"/>
      <c r="K656" s="233"/>
      <c r="L656" s="153"/>
      <c r="M656" s="153"/>
      <c r="N656" s="247"/>
      <c r="O656" s="153"/>
      <c r="P656" s="153"/>
      <c r="Q656" s="34"/>
      <c r="R656" s="34"/>
      <c r="S656" s="34"/>
      <c r="T656" s="136"/>
    </row>
    <row r="657" spans="1:20" ht="15" customHeight="1">
      <c r="A657" s="35">
        <v>681</v>
      </c>
      <c r="B657" s="34"/>
      <c r="C657" s="35" t="str">
        <f>IFERROR(VLOOKUP(B657,[7]DSML!E:J,6,0),"")</f>
        <v/>
      </c>
      <c r="D657" s="35" t="str">
        <f>IFERROR(VLOOKUP(B657,[7]DSML!E:G,3,0),"")</f>
        <v/>
      </c>
      <c r="E657" s="35"/>
      <c r="F657" s="35"/>
      <c r="G657" s="34"/>
      <c r="H657" s="34"/>
      <c r="I657" s="34"/>
      <c r="J657" s="136"/>
      <c r="K657" s="233"/>
      <c r="L657" s="153"/>
      <c r="M657" s="153"/>
      <c r="N657" s="247"/>
      <c r="O657" s="153"/>
      <c r="P657" s="153"/>
      <c r="Q657" s="34"/>
      <c r="R657" s="34"/>
      <c r="S657" s="34"/>
      <c r="T657" s="136"/>
    </row>
    <row r="658" spans="1:20" ht="15" customHeight="1">
      <c r="A658" s="35">
        <v>682</v>
      </c>
      <c r="B658" s="34"/>
      <c r="C658" s="35" t="str">
        <f>IFERROR(VLOOKUP(B658,[7]DSML!E:J,6,0),"")</f>
        <v/>
      </c>
      <c r="D658" s="35" t="str">
        <f>IFERROR(VLOOKUP(B658,[7]DSML!E:G,3,0),"")</f>
        <v/>
      </c>
      <c r="E658" s="35"/>
      <c r="F658" s="35"/>
      <c r="G658" s="34"/>
      <c r="H658" s="34"/>
      <c r="I658" s="34"/>
      <c r="J658" s="136"/>
      <c r="K658" s="233"/>
      <c r="L658" s="153"/>
      <c r="M658" s="153"/>
      <c r="N658" s="247"/>
      <c r="O658" s="153"/>
      <c r="P658" s="153"/>
      <c r="Q658" s="34"/>
      <c r="R658" s="34"/>
      <c r="S658" s="34"/>
      <c r="T658" s="136"/>
    </row>
    <row r="659" spans="1:20" ht="15" customHeight="1">
      <c r="A659" s="35">
        <v>683</v>
      </c>
      <c r="B659" s="34"/>
      <c r="C659" s="35" t="str">
        <f>IFERROR(VLOOKUP(B659,[7]DSML!E:J,6,0),"")</f>
        <v/>
      </c>
      <c r="D659" s="35" t="str">
        <f>IFERROR(VLOOKUP(B659,[7]DSML!E:G,3,0),"")</f>
        <v/>
      </c>
      <c r="E659" s="35"/>
      <c r="F659" s="35"/>
      <c r="G659" s="34"/>
      <c r="H659" s="34"/>
      <c r="I659" s="34"/>
      <c r="J659" s="136"/>
      <c r="K659" s="233"/>
      <c r="L659" s="153"/>
      <c r="M659" s="153"/>
      <c r="N659" s="247"/>
      <c r="O659" s="153"/>
      <c r="P659" s="153"/>
      <c r="Q659" s="34"/>
      <c r="R659" s="34"/>
      <c r="S659" s="34"/>
      <c r="T659" s="136"/>
    </row>
    <row r="660" spans="1:20" ht="15" customHeight="1">
      <c r="A660" s="35">
        <v>684</v>
      </c>
      <c r="B660" s="34"/>
      <c r="C660" s="35" t="str">
        <f>IFERROR(VLOOKUP(B660,[7]DSML!E:J,6,0),"")</f>
        <v/>
      </c>
      <c r="D660" s="35" t="str">
        <f>IFERROR(VLOOKUP(B660,[7]DSML!E:G,3,0),"")</f>
        <v/>
      </c>
      <c r="E660" s="35"/>
      <c r="F660" s="35"/>
      <c r="G660" s="34"/>
      <c r="H660" s="34"/>
      <c r="I660" s="34"/>
      <c r="J660" s="136"/>
      <c r="K660" s="233"/>
      <c r="L660" s="153"/>
      <c r="M660" s="153"/>
      <c r="N660" s="247"/>
      <c r="O660" s="153"/>
      <c r="P660" s="153"/>
      <c r="Q660" s="34"/>
      <c r="R660" s="34"/>
      <c r="S660" s="34"/>
      <c r="T660" s="136"/>
    </row>
    <row r="661" spans="1:20" ht="15" customHeight="1">
      <c r="A661" s="35">
        <v>685</v>
      </c>
      <c r="B661" s="34"/>
      <c r="C661" s="35" t="str">
        <f>IFERROR(VLOOKUP(B661,[7]DSML!E:J,6,0),"")</f>
        <v/>
      </c>
      <c r="D661" s="35" t="str">
        <f>IFERROR(VLOOKUP(B661,[7]DSML!E:G,3,0),"")</f>
        <v/>
      </c>
      <c r="E661" s="35"/>
      <c r="F661" s="35"/>
      <c r="G661" s="34"/>
      <c r="H661" s="34"/>
      <c r="I661" s="34"/>
      <c r="J661" s="136"/>
      <c r="K661" s="233"/>
      <c r="L661" s="153"/>
      <c r="M661" s="153"/>
      <c r="N661" s="247"/>
      <c r="O661" s="153"/>
      <c r="P661" s="153"/>
      <c r="Q661" s="34"/>
      <c r="R661" s="34"/>
      <c r="S661" s="34"/>
      <c r="T661" s="136"/>
    </row>
    <row r="662" spans="1:20" ht="15" customHeight="1">
      <c r="A662" s="35">
        <v>686</v>
      </c>
      <c r="B662" s="34"/>
      <c r="C662" s="35" t="str">
        <f>IFERROR(VLOOKUP(B662,[7]DSML!E:J,6,0),"")</f>
        <v/>
      </c>
      <c r="D662" s="35" t="str">
        <f>IFERROR(VLOOKUP(B662,[7]DSML!E:G,3,0),"")</f>
        <v/>
      </c>
      <c r="E662" s="35"/>
      <c r="F662" s="35"/>
      <c r="G662" s="34"/>
      <c r="H662" s="34"/>
      <c r="I662" s="34"/>
      <c r="J662" s="136"/>
      <c r="K662" s="233"/>
      <c r="L662" s="153"/>
      <c r="M662" s="153"/>
      <c r="N662" s="247"/>
      <c r="O662" s="153"/>
      <c r="P662" s="153"/>
      <c r="Q662" s="34"/>
      <c r="R662" s="34"/>
      <c r="S662" s="34"/>
      <c r="T662" s="136"/>
    </row>
    <row r="663" spans="1:20" ht="15" customHeight="1">
      <c r="A663" s="35">
        <v>687</v>
      </c>
      <c r="B663" s="34"/>
      <c r="C663" s="35" t="str">
        <f>IFERROR(VLOOKUP(B663,[7]DSML!E:J,6,0),"")</f>
        <v/>
      </c>
      <c r="D663" s="35" t="str">
        <f>IFERROR(VLOOKUP(B663,[7]DSML!E:G,3,0),"")</f>
        <v/>
      </c>
      <c r="E663" s="35"/>
      <c r="F663" s="35"/>
      <c r="G663" s="34"/>
      <c r="H663" s="34"/>
      <c r="I663" s="34"/>
      <c r="J663" s="136"/>
      <c r="K663" s="233"/>
      <c r="L663" s="153"/>
      <c r="M663" s="153"/>
      <c r="N663" s="247"/>
      <c r="O663" s="153"/>
      <c r="P663" s="153"/>
      <c r="Q663" s="34"/>
      <c r="R663" s="34"/>
      <c r="S663" s="34"/>
      <c r="T663" s="136"/>
    </row>
    <row r="664" spans="1:20" ht="15" customHeight="1">
      <c r="A664" s="35">
        <v>688</v>
      </c>
      <c r="B664" s="34"/>
      <c r="C664" s="35" t="str">
        <f>IFERROR(VLOOKUP(B664,[7]DSML!E:J,6,0),"")</f>
        <v/>
      </c>
      <c r="D664" s="35" t="str">
        <f>IFERROR(VLOOKUP(B664,[7]DSML!E:G,3,0),"")</f>
        <v/>
      </c>
      <c r="E664" s="35"/>
      <c r="F664" s="35"/>
      <c r="G664" s="34"/>
      <c r="H664" s="34"/>
      <c r="I664" s="34"/>
      <c r="J664" s="136"/>
      <c r="K664" s="233"/>
      <c r="L664" s="153"/>
      <c r="M664" s="153"/>
      <c r="N664" s="247"/>
      <c r="O664" s="153"/>
      <c r="P664" s="153"/>
      <c r="Q664" s="34"/>
      <c r="R664" s="34"/>
      <c r="S664" s="34"/>
      <c r="T664" s="136"/>
    </row>
    <row r="665" spans="1:20" ht="15" customHeight="1">
      <c r="A665" s="35">
        <v>689</v>
      </c>
      <c r="B665" s="34"/>
      <c r="C665" s="35" t="str">
        <f>IFERROR(VLOOKUP(B665,[7]DSML!E:J,6,0),"")</f>
        <v/>
      </c>
      <c r="D665" s="35" t="str">
        <f>IFERROR(VLOOKUP(B665,[7]DSML!E:G,3,0),"")</f>
        <v/>
      </c>
      <c r="E665" s="35"/>
      <c r="F665" s="35"/>
      <c r="G665" s="34"/>
      <c r="H665" s="34"/>
      <c r="I665" s="34"/>
      <c r="J665" s="136"/>
      <c r="K665" s="233"/>
      <c r="L665" s="153"/>
      <c r="M665" s="153"/>
      <c r="N665" s="247"/>
      <c r="O665" s="153"/>
      <c r="P665" s="153"/>
      <c r="Q665" s="34"/>
      <c r="R665" s="34"/>
      <c r="S665" s="34"/>
      <c r="T665" s="136"/>
    </row>
    <row r="666" spans="1:20" ht="15" customHeight="1">
      <c r="A666" s="35">
        <v>690</v>
      </c>
      <c r="B666" s="34"/>
      <c r="C666" s="35" t="str">
        <f>IFERROR(VLOOKUP(B666,[7]DSML!E:J,6,0),"")</f>
        <v/>
      </c>
      <c r="D666" s="35" t="str">
        <f>IFERROR(VLOOKUP(B666,[7]DSML!E:G,3,0),"")</f>
        <v/>
      </c>
      <c r="E666" s="35"/>
      <c r="F666" s="35"/>
      <c r="G666" s="34"/>
      <c r="H666" s="34"/>
      <c r="I666" s="34"/>
      <c r="J666" s="136"/>
      <c r="K666" s="233"/>
      <c r="L666" s="153"/>
      <c r="M666" s="153"/>
      <c r="N666" s="247"/>
      <c r="O666" s="153"/>
      <c r="P666" s="153"/>
      <c r="Q666" s="34"/>
      <c r="R666" s="34"/>
      <c r="S666" s="34"/>
      <c r="T666" s="136"/>
    </row>
    <row r="667" spans="1:20" ht="15" customHeight="1">
      <c r="A667" s="35">
        <v>691</v>
      </c>
      <c r="B667" s="34"/>
      <c r="C667" s="35" t="str">
        <f>IFERROR(VLOOKUP(B667,[7]DSML!E:J,6,0),"")</f>
        <v/>
      </c>
      <c r="D667" s="35" t="str">
        <f>IFERROR(VLOOKUP(B667,[7]DSML!E:G,3,0),"")</f>
        <v/>
      </c>
      <c r="E667" s="35"/>
      <c r="F667" s="35"/>
      <c r="G667" s="34"/>
      <c r="H667" s="34"/>
      <c r="I667" s="34"/>
      <c r="J667" s="136"/>
      <c r="K667" s="233"/>
      <c r="L667" s="153"/>
      <c r="M667" s="153"/>
      <c r="N667" s="247"/>
      <c r="O667" s="153"/>
      <c r="P667" s="153"/>
      <c r="Q667" s="34"/>
      <c r="R667" s="34"/>
      <c r="S667" s="34"/>
      <c r="T667" s="136"/>
    </row>
    <row r="668" spans="1:20" ht="15" customHeight="1">
      <c r="A668" s="35">
        <v>692</v>
      </c>
      <c r="B668" s="34"/>
      <c r="C668" s="35" t="str">
        <f>IFERROR(VLOOKUP(B668,[7]DSML!E:J,6,0),"")</f>
        <v/>
      </c>
      <c r="D668" s="35" t="str">
        <f>IFERROR(VLOOKUP(B668,[7]DSML!E:G,3,0),"")</f>
        <v/>
      </c>
      <c r="E668" s="35"/>
      <c r="F668" s="35"/>
      <c r="G668" s="34"/>
      <c r="H668" s="34"/>
      <c r="I668" s="34"/>
      <c r="J668" s="136"/>
      <c r="K668" s="233"/>
      <c r="L668" s="153"/>
      <c r="M668" s="153"/>
      <c r="N668" s="247"/>
      <c r="O668" s="153"/>
      <c r="P668" s="153"/>
      <c r="Q668" s="34"/>
      <c r="R668" s="34"/>
      <c r="S668" s="34"/>
      <c r="T668" s="136"/>
    </row>
    <row r="669" spans="1:20" ht="15" customHeight="1">
      <c r="A669" s="35">
        <v>693</v>
      </c>
      <c r="B669" s="34"/>
      <c r="C669" s="35" t="str">
        <f>IFERROR(VLOOKUP(B669,[7]DSML!E:J,6,0),"")</f>
        <v/>
      </c>
      <c r="D669" s="35" t="str">
        <f>IFERROR(VLOOKUP(B669,[7]DSML!E:G,3,0),"")</f>
        <v/>
      </c>
      <c r="E669" s="35"/>
      <c r="F669" s="35"/>
      <c r="G669" s="34"/>
      <c r="H669" s="34"/>
      <c r="I669" s="34"/>
      <c r="J669" s="136"/>
      <c r="K669" s="233"/>
      <c r="L669" s="153"/>
      <c r="M669" s="153"/>
      <c r="N669" s="247"/>
      <c r="O669" s="153"/>
      <c r="P669" s="153"/>
      <c r="Q669" s="34"/>
      <c r="R669" s="34"/>
      <c r="S669" s="34"/>
      <c r="T669" s="136"/>
    </row>
    <row r="670" spans="1:20" ht="15" customHeight="1">
      <c r="A670" s="35">
        <v>694</v>
      </c>
      <c r="B670" s="34"/>
      <c r="C670" s="35" t="str">
        <f>IFERROR(VLOOKUP(B670,[7]DSML!E:J,6,0),"")</f>
        <v/>
      </c>
      <c r="D670" s="35" t="str">
        <f>IFERROR(VLOOKUP(B670,[7]DSML!E:G,3,0),"")</f>
        <v/>
      </c>
      <c r="E670" s="35"/>
      <c r="F670" s="35"/>
      <c r="G670" s="34"/>
      <c r="H670" s="34"/>
      <c r="I670" s="34"/>
      <c r="J670" s="136"/>
      <c r="K670" s="233"/>
      <c r="L670" s="153"/>
      <c r="M670" s="153"/>
      <c r="N670" s="247"/>
      <c r="O670" s="153"/>
      <c r="P670" s="153"/>
      <c r="Q670" s="34"/>
      <c r="R670" s="34"/>
      <c r="S670" s="34"/>
      <c r="T670" s="136"/>
    </row>
    <row r="671" spans="1:20" ht="15" customHeight="1">
      <c r="A671" s="35">
        <v>695</v>
      </c>
      <c r="B671" s="34"/>
      <c r="C671" s="35" t="str">
        <f>IFERROR(VLOOKUP(B671,[7]DSML!E:J,6,0),"")</f>
        <v/>
      </c>
      <c r="D671" s="35" t="str">
        <f>IFERROR(VLOOKUP(B671,[7]DSML!E:G,3,0),"")</f>
        <v/>
      </c>
      <c r="E671" s="35"/>
      <c r="F671" s="35"/>
      <c r="G671" s="34"/>
      <c r="H671" s="34"/>
      <c r="I671" s="34"/>
      <c r="J671" s="136"/>
      <c r="K671" s="233"/>
      <c r="L671" s="153"/>
      <c r="M671" s="153"/>
      <c r="N671" s="247"/>
      <c r="O671" s="153"/>
      <c r="P671" s="153"/>
      <c r="Q671" s="34"/>
      <c r="R671" s="34"/>
      <c r="S671" s="34"/>
      <c r="T671" s="136"/>
    </row>
    <row r="672" spans="1:20" ht="15" customHeight="1">
      <c r="A672" s="35">
        <v>696</v>
      </c>
      <c r="B672" s="34"/>
      <c r="C672" s="35" t="str">
        <f>IFERROR(VLOOKUP(B672,[7]DSML!E:J,6,0),"")</f>
        <v/>
      </c>
      <c r="D672" s="35" t="str">
        <f>IFERROR(VLOOKUP(B672,[7]DSML!E:G,3,0),"")</f>
        <v/>
      </c>
      <c r="E672" s="35"/>
      <c r="F672" s="35"/>
      <c r="G672" s="34"/>
      <c r="H672" s="34"/>
      <c r="I672" s="34"/>
      <c r="J672" s="136"/>
      <c r="K672" s="233"/>
      <c r="L672" s="153"/>
      <c r="M672" s="153"/>
      <c r="N672" s="247"/>
      <c r="O672" s="153"/>
      <c r="P672" s="153"/>
      <c r="Q672" s="34"/>
      <c r="R672" s="34"/>
      <c r="S672" s="34"/>
      <c r="T672" s="136"/>
    </row>
    <row r="673" spans="1:20" ht="15" customHeight="1">
      <c r="A673" s="35">
        <v>697</v>
      </c>
      <c r="B673" s="34"/>
      <c r="C673" s="35" t="str">
        <f>IFERROR(VLOOKUP(B673,[7]DSML!E:J,6,0),"")</f>
        <v/>
      </c>
      <c r="D673" s="35" t="str">
        <f>IFERROR(VLOOKUP(B673,[7]DSML!E:G,3,0),"")</f>
        <v/>
      </c>
      <c r="E673" s="35"/>
      <c r="F673" s="35"/>
      <c r="G673" s="34"/>
      <c r="H673" s="34"/>
      <c r="I673" s="34"/>
      <c r="J673" s="136"/>
      <c r="K673" s="233"/>
      <c r="L673" s="153"/>
      <c r="M673" s="153"/>
      <c r="N673" s="247"/>
      <c r="O673" s="153"/>
      <c r="P673" s="153"/>
      <c r="Q673" s="34"/>
      <c r="R673" s="34"/>
      <c r="S673" s="34"/>
      <c r="T673" s="136"/>
    </row>
    <row r="674" spans="1:20" ht="15" customHeight="1">
      <c r="A674" s="35">
        <v>698</v>
      </c>
      <c r="B674" s="34"/>
      <c r="C674" s="35" t="str">
        <f>IFERROR(VLOOKUP(B674,[7]DSML!E:J,6,0),"")</f>
        <v/>
      </c>
      <c r="D674" s="35" t="str">
        <f>IFERROR(VLOOKUP(B674,[7]DSML!E:G,3,0),"")</f>
        <v/>
      </c>
      <c r="E674" s="35"/>
      <c r="F674" s="35"/>
      <c r="G674" s="34"/>
      <c r="H674" s="34"/>
      <c r="I674" s="34"/>
      <c r="J674" s="136"/>
      <c r="K674" s="233"/>
      <c r="L674" s="153"/>
      <c r="M674" s="153"/>
      <c r="N674" s="247"/>
      <c r="O674" s="153"/>
      <c r="P674" s="153"/>
      <c r="Q674" s="34"/>
      <c r="R674" s="34"/>
      <c r="S674" s="34"/>
      <c r="T674" s="136"/>
    </row>
    <row r="675" spans="1:20" ht="15" customHeight="1">
      <c r="A675" s="35">
        <v>699</v>
      </c>
      <c r="B675" s="34"/>
      <c r="C675" s="35" t="str">
        <f>IFERROR(VLOOKUP(B675,[7]DSML!E:J,6,0),"")</f>
        <v/>
      </c>
      <c r="D675" s="35" t="str">
        <f>IFERROR(VLOOKUP(B675,[7]DSML!E:G,3,0),"")</f>
        <v/>
      </c>
      <c r="E675" s="35"/>
      <c r="F675" s="35"/>
      <c r="G675" s="34"/>
      <c r="H675" s="34"/>
      <c r="I675" s="34"/>
      <c r="J675" s="136"/>
      <c r="K675" s="233"/>
      <c r="L675" s="153"/>
      <c r="M675" s="153"/>
      <c r="N675" s="247"/>
      <c r="O675" s="153"/>
      <c r="P675" s="153"/>
      <c r="Q675" s="34"/>
      <c r="R675" s="34"/>
      <c r="S675" s="34"/>
      <c r="T675" s="136"/>
    </row>
    <row r="676" spans="1:20" ht="15" customHeight="1">
      <c r="A676" s="35">
        <v>700</v>
      </c>
      <c r="B676" s="34"/>
      <c r="C676" s="35" t="str">
        <f>IFERROR(VLOOKUP(B676,[7]DSML!E:J,6,0),"")</f>
        <v/>
      </c>
      <c r="D676" s="35" t="str">
        <f>IFERROR(VLOOKUP(B676,[7]DSML!E:G,3,0),"")</f>
        <v/>
      </c>
      <c r="E676" s="35"/>
      <c r="F676" s="35"/>
      <c r="G676" s="34"/>
      <c r="H676" s="34"/>
      <c r="I676" s="34"/>
      <c r="J676" s="136"/>
      <c r="K676" s="233"/>
      <c r="L676" s="153"/>
      <c r="M676" s="153"/>
      <c r="N676" s="247"/>
      <c r="O676" s="153"/>
      <c r="P676" s="153"/>
      <c r="Q676" s="34"/>
      <c r="R676" s="34"/>
      <c r="S676" s="34"/>
      <c r="T676" s="136"/>
    </row>
    <row r="677" spans="1:20" ht="15" customHeight="1">
      <c r="A677" s="35">
        <v>701</v>
      </c>
      <c r="B677" s="34"/>
      <c r="C677" s="35" t="str">
        <f>IFERROR(VLOOKUP(B677,[7]DSML!E:J,6,0),"")</f>
        <v/>
      </c>
      <c r="D677" s="35" t="str">
        <f>IFERROR(VLOOKUP(B677,[7]DSML!E:G,3,0),"")</f>
        <v/>
      </c>
      <c r="E677" s="35"/>
      <c r="F677" s="35"/>
      <c r="G677" s="34"/>
      <c r="H677" s="34"/>
      <c r="I677" s="34"/>
      <c r="J677" s="136"/>
      <c r="K677" s="233"/>
      <c r="L677" s="153"/>
      <c r="M677" s="153"/>
      <c r="N677" s="247"/>
      <c r="O677" s="153"/>
      <c r="P677" s="153"/>
      <c r="Q677" s="34"/>
      <c r="R677" s="34"/>
      <c r="S677" s="34"/>
      <c r="T677" s="136"/>
    </row>
    <row r="678" spans="1:20" ht="15" customHeight="1">
      <c r="A678" s="35">
        <v>702</v>
      </c>
      <c r="B678" s="34"/>
      <c r="C678" s="35" t="str">
        <f>IFERROR(VLOOKUP(B678,[7]DSML!E:J,6,0),"")</f>
        <v/>
      </c>
      <c r="D678" s="35" t="str">
        <f>IFERROR(VLOOKUP(B678,[7]DSML!E:G,3,0),"")</f>
        <v/>
      </c>
      <c r="E678" s="35"/>
      <c r="F678" s="35"/>
      <c r="G678" s="34"/>
      <c r="H678" s="34"/>
      <c r="I678" s="34"/>
      <c r="J678" s="136"/>
      <c r="K678" s="233"/>
      <c r="L678" s="153"/>
      <c r="M678" s="153"/>
      <c r="N678" s="247"/>
      <c r="O678" s="153"/>
      <c r="P678" s="153"/>
      <c r="Q678" s="34"/>
      <c r="R678" s="34"/>
      <c r="S678" s="34"/>
      <c r="T678" s="136"/>
    </row>
    <row r="679" spans="1:20" ht="15" customHeight="1">
      <c r="A679" s="35">
        <v>703</v>
      </c>
      <c r="B679" s="34"/>
      <c r="C679" s="35" t="str">
        <f>IFERROR(VLOOKUP(B679,[7]DSML!E:J,6,0),"")</f>
        <v/>
      </c>
      <c r="D679" s="35" t="str">
        <f>IFERROR(VLOOKUP(B679,[7]DSML!E:G,3,0),"")</f>
        <v/>
      </c>
      <c r="E679" s="35"/>
      <c r="F679" s="35"/>
      <c r="G679" s="34"/>
      <c r="H679" s="34"/>
      <c r="I679" s="34"/>
      <c r="J679" s="136"/>
      <c r="K679" s="233"/>
      <c r="L679" s="153"/>
      <c r="M679" s="153"/>
      <c r="N679" s="247"/>
      <c r="O679" s="153"/>
      <c r="P679" s="153"/>
      <c r="Q679" s="34"/>
      <c r="R679" s="34"/>
      <c r="S679" s="34"/>
      <c r="T679" s="136"/>
    </row>
    <row r="680" spans="1:20" ht="15" customHeight="1">
      <c r="A680" s="35">
        <v>704</v>
      </c>
      <c r="B680" s="34"/>
      <c r="C680" s="35" t="str">
        <f>IFERROR(VLOOKUP(B680,[7]DSML!E:J,6,0),"")</f>
        <v/>
      </c>
      <c r="D680" s="35" t="str">
        <f>IFERROR(VLOOKUP(B680,[7]DSML!E:G,3,0),"")</f>
        <v/>
      </c>
      <c r="E680" s="35"/>
      <c r="F680" s="35"/>
      <c r="G680" s="34"/>
      <c r="H680" s="34"/>
      <c r="I680" s="34"/>
      <c r="J680" s="136"/>
      <c r="K680" s="233"/>
      <c r="L680" s="153"/>
      <c r="M680" s="153"/>
      <c r="N680" s="247"/>
      <c r="O680" s="153"/>
      <c r="P680" s="153"/>
      <c r="Q680" s="34"/>
      <c r="R680" s="34"/>
      <c r="S680" s="34"/>
      <c r="T680" s="136"/>
    </row>
    <row r="681" spans="1:20" ht="15" customHeight="1">
      <c r="A681" s="35">
        <v>705</v>
      </c>
      <c r="B681" s="34"/>
      <c r="C681" s="35" t="str">
        <f>IFERROR(VLOOKUP(B681,[7]DSML!E:J,6,0),"")</f>
        <v/>
      </c>
      <c r="D681" s="35" t="str">
        <f>IFERROR(VLOOKUP(B681,[7]DSML!E:G,3,0),"")</f>
        <v/>
      </c>
      <c r="E681" s="35"/>
      <c r="F681" s="35"/>
      <c r="G681" s="34"/>
      <c r="H681" s="34"/>
      <c r="I681" s="34"/>
      <c r="J681" s="136"/>
      <c r="K681" s="233"/>
      <c r="L681" s="153"/>
      <c r="M681" s="153"/>
      <c r="N681" s="247"/>
      <c r="O681" s="153"/>
      <c r="P681" s="153"/>
      <c r="Q681" s="34"/>
      <c r="R681" s="34"/>
      <c r="S681" s="34"/>
      <c r="T681" s="136"/>
    </row>
    <row r="682" spans="1:20" ht="15" customHeight="1">
      <c r="A682" s="35">
        <v>706</v>
      </c>
      <c r="B682" s="34"/>
      <c r="C682" s="35" t="str">
        <f>IFERROR(VLOOKUP(B682,[7]DSML!E:J,6,0),"")</f>
        <v/>
      </c>
      <c r="D682" s="35" t="str">
        <f>IFERROR(VLOOKUP(B682,[7]DSML!E:G,3,0),"")</f>
        <v/>
      </c>
      <c r="E682" s="35"/>
      <c r="F682" s="35"/>
      <c r="G682" s="34"/>
      <c r="H682" s="34"/>
      <c r="I682" s="34"/>
      <c r="J682" s="136"/>
      <c r="K682" s="233"/>
      <c r="L682" s="153"/>
      <c r="M682" s="153"/>
      <c r="N682" s="247"/>
      <c r="O682" s="153"/>
      <c r="P682" s="153"/>
      <c r="Q682" s="34"/>
      <c r="R682" s="34"/>
      <c r="S682" s="34"/>
      <c r="T682" s="136"/>
    </row>
    <row r="683" spans="1:20" ht="15" customHeight="1">
      <c r="A683" s="35">
        <v>707</v>
      </c>
      <c r="B683" s="34"/>
      <c r="C683" s="35" t="str">
        <f>IFERROR(VLOOKUP(B683,[7]DSML!E:J,6,0),"")</f>
        <v/>
      </c>
      <c r="D683" s="35" t="str">
        <f>IFERROR(VLOOKUP(B683,[7]DSML!E:G,3,0),"")</f>
        <v/>
      </c>
      <c r="E683" s="35"/>
      <c r="F683" s="35"/>
      <c r="G683" s="34"/>
      <c r="H683" s="34"/>
      <c r="I683" s="34"/>
      <c r="J683" s="136"/>
      <c r="K683" s="233"/>
      <c r="L683" s="153"/>
      <c r="M683" s="153"/>
      <c r="N683" s="247"/>
      <c r="O683" s="153"/>
      <c r="P683" s="153"/>
      <c r="Q683" s="34"/>
      <c r="R683" s="34"/>
      <c r="S683" s="34"/>
      <c r="T683" s="136"/>
    </row>
    <row r="684" spans="1:20" ht="15" customHeight="1">
      <c r="A684" s="35">
        <v>708</v>
      </c>
      <c r="B684" s="34"/>
      <c r="C684" s="35" t="str">
        <f>IFERROR(VLOOKUP(B684,[7]DSML!E:J,6,0),"")</f>
        <v/>
      </c>
      <c r="D684" s="35" t="str">
        <f>IFERROR(VLOOKUP(B684,[7]DSML!E:G,3,0),"")</f>
        <v/>
      </c>
      <c r="E684" s="35"/>
      <c r="F684" s="35"/>
      <c r="G684" s="34"/>
      <c r="H684" s="34"/>
      <c r="I684" s="34"/>
      <c r="J684" s="136"/>
      <c r="K684" s="233"/>
      <c r="L684" s="153"/>
      <c r="M684" s="153"/>
      <c r="N684" s="247"/>
      <c r="O684" s="153"/>
      <c r="P684" s="153"/>
      <c r="Q684" s="34"/>
      <c r="R684" s="34"/>
      <c r="S684" s="34"/>
      <c r="T684" s="136"/>
    </row>
    <row r="685" spans="1:20" ht="15" customHeight="1">
      <c r="A685" s="35">
        <v>709</v>
      </c>
      <c r="B685" s="34"/>
      <c r="C685" s="35" t="str">
        <f>IFERROR(VLOOKUP(B685,[7]DSML!E:J,6,0),"")</f>
        <v/>
      </c>
      <c r="D685" s="35" t="str">
        <f>IFERROR(VLOOKUP(B685,[7]DSML!E:G,3,0),"")</f>
        <v/>
      </c>
      <c r="E685" s="35"/>
      <c r="F685" s="35"/>
      <c r="G685" s="34"/>
      <c r="H685" s="34"/>
      <c r="I685" s="34"/>
      <c r="J685" s="136"/>
      <c r="K685" s="233"/>
      <c r="L685" s="153"/>
      <c r="M685" s="153"/>
      <c r="N685" s="247"/>
      <c r="O685" s="153"/>
      <c r="P685" s="153"/>
      <c r="Q685" s="34"/>
      <c r="R685" s="34"/>
      <c r="S685" s="34"/>
      <c r="T685" s="136"/>
    </row>
    <row r="686" spans="1:20" ht="15" customHeight="1">
      <c r="A686" s="35">
        <v>710</v>
      </c>
      <c r="B686" s="34"/>
      <c r="C686" s="35" t="str">
        <f>IFERROR(VLOOKUP(B686,[7]DSML!E:J,6,0),"")</f>
        <v/>
      </c>
      <c r="D686" s="35" t="str">
        <f>IFERROR(VLOOKUP(B686,[7]DSML!E:G,3,0),"")</f>
        <v/>
      </c>
      <c r="E686" s="35"/>
      <c r="F686" s="35"/>
      <c r="G686" s="34"/>
      <c r="H686" s="34"/>
      <c r="I686" s="34"/>
      <c r="J686" s="136"/>
      <c r="K686" s="233"/>
      <c r="L686" s="153"/>
      <c r="M686" s="153"/>
      <c r="N686" s="247"/>
      <c r="O686" s="153"/>
      <c r="P686" s="153"/>
      <c r="Q686" s="34"/>
      <c r="R686" s="34"/>
      <c r="S686" s="34"/>
      <c r="T686" s="136"/>
    </row>
    <row r="687" spans="1:20" ht="15" customHeight="1">
      <c r="A687" s="35">
        <v>711</v>
      </c>
      <c r="B687" s="34"/>
      <c r="C687" s="35" t="str">
        <f>IFERROR(VLOOKUP(B687,[7]DSML!E:J,6,0),"")</f>
        <v/>
      </c>
      <c r="D687" s="35" t="str">
        <f>IFERROR(VLOOKUP(B687,[7]DSML!E:G,3,0),"")</f>
        <v/>
      </c>
      <c r="E687" s="35"/>
      <c r="F687" s="35"/>
      <c r="G687" s="34"/>
      <c r="H687" s="34"/>
      <c r="I687" s="34"/>
      <c r="J687" s="136"/>
      <c r="K687" s="233"/>
      <c r="L687" s="153"/>
      <c r="M687" s="153"/>
      <c r="N687" s="247"/>
      <c r="O687" s="153"/>
      <c r="P687" s="153"/>
      <c r="Q687" s="34"/>
      <c r="R687" s="34"/>
      <c r="S687" s="34"/>
      <c r="T687" s="136"/>
    </row>
    <row r="688" spans="1:20" ht="15" customHeight="1">
      <c r="A688" s="35">
        <v>712</v>
      </c>
      <c r="B688" s="34"/>
      <c r="C688" s="35" t="str">
        <f>IFERROR(VLOOKUP(B688,[7]DSML!E:J,6,0),"")</f>
        <v/>
      </c>
      <c r="D688" s="35" t="str">
        <f>IFERROR(VLOOKUP(B688,[7]DSML!E:G,3,0),"")</f>
        <v/>
      </c>
      <c r="E688" s="35"/>
      <c r="F688" s="35"/>
      <c r="G688" s="34"/>
      <c r="H688" s="34"/>
      <c r="I688" s="34"/>
      <c r="J688" s="136"/>
      <c r="K688" s="233"/>
      <c r="L688" s="153"/>
      <c r="M688" s="153"/>
      <c r="N688" s="247"/>
      <c r="O688" s="153"/>
      <c r="P688" s="153"/>
      <c r="Q688" s="34"/>
      <c r="R688" s="34"/>
      <c r="S688" s="34"/>
      <c r="T688" s="136"/>
    </row>
    <row r="689" spans="1:20" ht="15" customHeight="1">
      <c r="A689" s="35">
        <v>713</v>
      </c>
      <c r="B689" s="34"/>
      <c r="C689" s="35" t="str">
        <f>IFERROR(VLOOKUP(B689,[7]DSML!E:J,6,0),"")</f>
        <v/>
      </c>
      <c r="D689" s="35" t="str">
        <f>IFERROR(VLOOKUP(B689,[7]DSML!E:G,3,0),"")</f>
        <v/>
      </c>
      <c r="E689" s="35"/>
      <c r="F689" s="35"/>
      <c r="G689" s="34"/>
      <c r="H689" s="34"/>
      <c r="I689" s="34"/>
      <c r="J689" s="136"/>
      <c r="K689" s="233"/>
      <c r="L689" s="153"/>
      <c r="M689" s="153"/>
      <c r="N689" s="247"/>
      <c r="O689" s="153"/>
      <c r="P689" s="153"/>
      <c r="Q689" s="34"/>
      <c r="R689" s="34"/>
      <c r="S689" s="34"/>
      <c r="T689" s="136"/>
    </row>
    <row r="690" spans="1:20" ht="15" customHeight="1">
      <c r="A690" s="35">
        <v>714</v>
      </c>
      <c r="B690" s="34"/>
      <c r="C690" s="35" t="str">
        <f>IFERROR(VLOOKUP(B690,[7]DSML!E:J,6,0),"")</f>
        <v/>
      </c>
      <c r="D690" s="35" t="str">
        <f>IFERROR(VLOOKUP(B690,[7]DSML!E:G,3,0),"")</f>
        <v/>
      </c>
      <c r="E690" s="35"/>
      <c r="F690" s="35"/>
      <c r="G690" s="34"/>
      <c r="H690" s="34"/>
      <c r="I690" s="34"/>
      <c r="J690" s="136"/>
      <c r="K690" s="233"/>
      <c r="L690" s="153"/>
      <c r="M690" s="153"/>
      <c r="N690" s="247"/>
      <c r="O690" s="153"/>
      <c r="P690" s="153"/>
      <c r="Q690" s="34"/>
      <c r="R690" s="34"/>
      <c r="S690" s="34"/>
      <c r="T690" s="136"/>
    </row>
    <row r="691" spans="1:20" ht="15" customHeight="1">
      <c r="A691" s="35">
        <v>715</v>
      </c>
      <c r="B691" s="34"/>
      <c r="C691" s="35" t="str">
        <f>IFERROR(VLOOKUP(B691,[7]DSML!E:J,6,0),"")</f>
        <v/>
      </c>
      <c r="D691" s="35" t="str">
        <f>IFERROR(VLOOKUP(B691,[7]DSML!E:G,3,0),"")</f>
        <v/>
      </c>
      <c r="E691" s="35"/>
      <c r="F691" s="35"/>
      <c r="G691" s="34"/>
      <c r="H691" s="34"/>
      <c r="I691" s="34"/>
      <c r="J691" s="136"/>
      <c r="K691" s="233"/>
      <c r="L691" s="153"/>
      <c r="M691" s="153"/>
      <c r="N691" s="247"/>
      <c r="O691" s="153"/>
      <c r="P691" s="153"/>
      <c r="Q691" s="34"/>
      <c r="R691" s="34"/>
      <c r="S691" s="34"/>
      <c r="T691" s="136"/>
    </row>
    <row r="692" spans="1:20" ht="15" customHeight="1">
      <c r="A692" s="35">
        <v>716</v>
      </c>
      <c r="B692" s="34"/>
      <c r="C692" s="35" t="str">
        <f>IFERROR(VLOOKUP(B692,[7]DSML!E:J,6,0),"")</f>
        <v/>
      </c>
      <c r="D692" s="35" t="str">
        <f>IFERROR(VLOOKUP(B692,[7]DSML!E:G,3,0),"")</f>
        <v/>
      </c>
      <c r="E692" s="35"/>
      <c r="F692" s="35"/>
      <c r="G692" s="34"/>
      <c r="H692" s="34"/>
      <c r="I692" s="34"/>
      <c r="J692" s="136"/>
      <c r="K692" s="233"/>
      <c r="L692" s="153"/>
      <c r="M692" s="153"/>
      <c r="N692" s="247"/>
      <c r="O692" s="153"/>
      <c r="P692" s="153"/>
      <c r="Q692" s="34"/>
      <c r="R692" s="34"/>
      <c r="S692" s="34"/>
      <c r="T692" s="136"/>
    </row>
    <row r="693" spans="1:20" ht="15" customHeight="1">
      <c r="A693" s="35">
        <v>717</v>
      </c>
      <c r="B693" s="34"/>
      <c r="C693" s="35" t="str">
        <f>IFERROR(VLOOKUP(B693,[7]DSML!E:J,6,0),"")</f>
        <v/>
      </c>
      <c r="D693" s="35" t="str">
        <f>IFERROR(VLOOKUP(B693,[7]DSML!E:G,3,0),"")</f>
        <v/>
      </c>
      <c r="E693" s="35"/>
      <c r="F693" s="35"/>
      <c r="G693" s="34"/>
      <c r="H693" s="34"/>
      <c r="I693" s="34"/>
      <c r="J693" s="136"/>
      <c r="K693" s="233"/>
      <c r="L693" s="153"/>
      <c r="M693" s="153"/>
      <c r="N693" s="247"/>
      <c r="O693" s="153"/>
      <c r="P693" s="153"/>
      <c r="Q693" s="34"/>
      <c r="R693" s="34"/>
      <c r="S693" s="34"/>
      <c r="T693" s="136"/>
    </row>
    <row r="694" spans="1:20" ht="15" customHeight="1">
      <c r="A694" s="35">
        <v>718</v>
      </c>
      <c r="B694" s="34"/>
      <c r="C694" s="35" t="str">
        <f>IFERROR(VLOOKUP(B694,[7]DSML!E:J,6,0),"")</f>
        <v/>
      </c>
      <c r="D694" s="35" t="str">
        <f>IFERROR(VLOOKUP(B694,[7]DSML!E:G,3,0),"")</f>
        <v/>
      </c>
      <c r="E694" s="35"/>
      <c r="F694" s="35"/>
      <c r="G694" s="34"/>
      <c r="H694" s="34"/>
      <c r="I694" s="34"/>
      <c r="J694" s="136"/>
      <c r="K694" s="233"/>
      <c r="L694" s="153"/>
      <c r="M694" s="153"/>
      <c r="N694" s="247"/>
      <c r="O694" s="153"/>
      <c r="P694" s="153"/>
      <c r="Q694" s="34"/>
      <c r="R694" s="34"/>
      <c r="S694" s="34"/>
      <c r="T694" s="136"/>
    </row>
    <row r="695" spans="1:20" ht="15" customHeight="1">
      <c r="A695" s="35">
        <v>719</v>
      </c>
      <c r="B695" s="34"/>
      <c r="C695" s="35" t="str">
        <f>IFERROR(VLOOKUP(B695,[7]DSML!E:J,6,0),"")</f>
        <v/>
      </c>
      <c r="D695" s="35" t="str">
        <f>IFERROR(VLOOKUP(B695,[7]DSML!E:G,3,0),"")</f>
        <v/>
      </c>
      <c r="E695" s="35"/>
      <c r="F695" s="35"/>
      <c r="G695" s="34"/>
      <c r="H695" s="34"/>
      <c r="I695" s="34"/>
      <c r="J695" s="136"/>
      <c r="K695" s="233"/>
      <c r="L695" s="153"/>
      <c r="M695" s="153"/>
      <c r="N695" s="247"/>
      <c r="O695" s="153"/>
      <c r="P695" s="153"/>
      <c r="Q695" s="34"/>
      <c r="R695" s="34"/>
      <c r="S695" s="34"/>
      <c r="T695" s="136"/>
    </row>
    <row r="696" spans="1:20" ht="15" customHeight="1">
      <c r="A696" s="35">
        <v>720</v>
      </c>
      <c r="B696" s="34"/>
      <c r="C696" s="35" t="str">
        <f>IFERROR(VLOOKUP(B696,[7]DSML!E:J,6,0),"")</f>
        <v/>
      </c>
      <c r="D696" s="35" t="str">
        <f>IFERROR(VLOOKUP(B696,[7]DSML!E:G,3,0),"")</f>
        <v/>
      </c>
      <c r="E696" s="35"/>
      <c r="F696" s="35"/>
      <c r="G696" s="34"/>
      <c r="H696" s="34"/>
      <c r="I696" s="34"/>
      <c r="J696" s="136"/>
      <c r="K696" s="233"/>
      <c r="L696" s="153"/>
      <c r="M696" s="153"/>
      <c r="N696" s="247"/>
      <c r="O696" s="153"/>
      <c r="P696" s="153"/>
      <c r="Q696" s="34"/>
      <c r="R696" s="34"/>
      <c r="S696" s="34"/>
      <c r="T696" s="136"/>
    </row>
    <row r="697" spans="1:20" ht="15" customHeight="1">
      <c r="A697" s="35">
        <v>721</v>
      </c>
      <c r="B697" s="34"/>
      <c r="C697" s="35" t="str">
        <f>IFERROR(VLOOKUP(B697,[7]DSML!E:J,6,0),"")</f>
        <v/>
      </c>
      <c r="D697" s="35" t="str">
        <f>IFERROR(VLOOKUP(B697,[7]DSML!E:G,3,0),"")</f>
        <v/>
      </c>
      <c r="E697" s="35"/>
      <c r="F697" s="35"/>
      <c r="G697" s="34"/>
      <c r="H697" s="34"/>
      <c r="I697" s="34"/>
      <c r="J697" s="136"/>
      <c r="K697" s="233"/>
      <c r="L697" s="153"/>
      <c r="M697" s="153"/>
      <c r="N697" s="247"/>
      <c r="O697" s="153"/>
      <c r="P697" s="153"/>
      <c r="Q697" s="34"/>
      <c r="R697" s="34"/>
      <c r="S697" s="34"/>
      <c r="T697" s="136"/>
    </row>
    <row r="698" spans="1:20" ht="15" customHeight="1">
      <c r="A698" s="35">
        <v>722</v>
      </c>
      <c r="B698" s="34"/>
      <c r="C698" s="35" t="str">
        <f>IFERROR(VLOOKUP(B698,[7]DSML!E:J,6,0),"")</f>
        <v/>
      </c>
      <c r="D698" s="35" t="str">
        <f>IFERROR(VLOOKUP(B698,[7]DSML!E:G,3,0),"")</f>
        <v/>
      </c>
      <c r="E698" s="35"/>
      <c r="F698" s="35"/>
      <c r="G698" s="34"/>
      <c r="H698" s="34"/>
      <c r="I698" s="34"/>
      <c r="J698" s="136"/>
      <c r="K698" s="233"/>
      <c r="L698" s="153"/>
      <c r="M698" s="153"/>
      <c r="N698" s="247"/>
      <c r="O698" s="153"/>
      <c r="P698" s="153"/>
      <c r="Q698" s="34"/>
      <c r="R698" s="34"/>
      <c r="S698" s="34"/>
      <c r="T698" s="136"/>
    </row>
    <row r="699" spans="1:20" ht="15" customHeight="1">
      <c r="A699" s="35">
        <v>723</v>
      </c>
      <c r="B699" s="34"/>
      <c r="C699" s="35" t="str">
        <f>IFERROR(VLOOKUP(B699,[7]DSML!E:J,6,0),"")</f>
        <v/>
      </c>
      <c r="D699" s="35" t="str">
        <f>IFERROR(VLOOKUP(B699,[7]DSML!E:G,3,0),"")</f>
        <v/>
      </c>
      <c r="E699" s="35"/>
      <c r="F699" s="35"/>
      <c r="G699" s="34"/>
      <c r="H699" s="34"/>
      <c r="I699" s="34"/>
      <c r="J699" s="136"/>
      <c r="K699" s="233"/>
      <c r="L699" s="153"/>
      <c r="M699" s="153"/>
      <c r="N699" s="247"/>
      <c r="O699" s="153"/>
      <c r="P699" s="153"/>
      <c r="Q699" s="34"/>
      <c r="R699" s="34"/>
      <c r="S699" s="34"/>
      <c r="T699" s="136"/>
    </row>
    <row r="700" spans="1:20" ht="15" customHeight="1">
      <c r="A700" s="35">
        <v>724</v>
      </c>
      <c r="B700" s="34"/>
      <c r="C700" s="35" t="str">
        <f>IFERROR(VLOOKUP(B700,[7]DSML!E:J,6,0),"")</f>
        <v/>
      </c>
      <c r="D700" s="35" t="str">
        <f>IFERROR(VLOOKUP(B700,[7]DSML!E:G,3,0),"")</f>
        <v/>
      </c>
      <c r="E700" s="35"/>
      <c r="F700" s="35"/>
      <c r="G700" s="34"/>
      <c r="H700" s="34"/>
      <c r="I700" s="34"/>
      <c r="J700" s="136"/>
      <c r="K700" s="233"/>
      <c r="L700" s="153"/>
      <c r="M700" s="153"/>
      <c r="N700" s="247"/>
      <c r="O700" s="153"/>
      <c r="P700" s="153"/>
      <c r="Q700" s="34"/>
      <c r="R700" s="34"/>
      <c r="S700" s="34"/>
      <c r="T700" s="136"/>
    </row>
    <row r="701" spans="1:20" ht="15" customHeight="1">
      <c r="A701" s="35">
        <v>725</v>
      </c>
      <c r="B701" s="34"/>
      <c r="C701" s="35" t="str">
        <f>IFERROR(VLOOKUP(B701,[7]DSML!E:J,6,0),"")</f>
        <v/>
      </c>
      <c r="D701" s="35" t="str">
        <f>IFERROR(VLOOKUP(B701,[7]DSML!E:G,3,0),"")</f>
        <v/>
      </c>
      <c r="E701" s="35"/>
      <c r="F701" s="35"/>
      <c r="G701" s="34"/>
      <c r="H701" s="34"/>
      <c r="I701" s="34"/>
      <c r="J701" s="136"/>
      <c r="K701" s="233"/>
      <c r="L701" s="153"/>
      <c r="M701" s="153"/>
      <c r="N701" s="247"/>
      <c r="O701" s="153"/>
      <c r="P701" s="153"/>
      <c r="Q701" s="34"/>
      <c r="R701" s="34"/>
      <c r="S701" s="34"/>
      <c r="T701" s="136"/>
    </row>
    <row r="702" spans="1:20" ht="15" customHeight="1">
      <c r="A702" s="35">
        <v>726</v>
      </c>
      <c r="B702" s="34"/>
      <c r="C702" s="35" t="str">
        <f>IFERROR(VLOOKUP(B702,[7]DSML!E:J,6,0),"")</f>
        <v/>
      </c>
      <c r="D702" s="35" t="str">
        <f>IFERROR(VLOOKUP(B702,[7]DSML!E:G,3,0),"")</f>
        <v/>
      </c>
      <c r="E702" s="35"/>
      <c r="F702" s="35"/>
      <c r="G702" s="34"/>
      <c r="H702" s="34"/>
      <c r="I702" s="34"/>
      <c r="J702" s="136"/>
      <c r="K702" s="233"/>
      <c r="L702" s="153"/>
      <c r="M702" s="153"/>
      <c r="N702" s="247"/>
      <c r="O702" s="153"/>
      <c r="P702" s="153"/>
      <c r="Q702" s="34"/>
      <c r="R702" s="34"/>
      <c r="S702" s="34"/>
      <c r="T702" s="136"/>
    </row>
    <row r="703" spans="1:20" ht="15" customHeight="1">
      <c r="A703" s="35">
        <v>727</v>
      </c>
      <c r="B703" s="34"/>
      <c r="C703" s="35" t="str">
        <f>IFERROR(VLOOKUP(B703,[7]DSML!E:J,6,0),"")</f>
        <v/>
      </c>
      <c r="D703" s="35" t="str">
        <f>IFERROR(VLOOKUP(B703,[7]DSML!E:G,3,0),"")</f>
        <v/>
      </c>
      <c r="E703" s="35"/>
      <c r="F703" s="35"/>
      <c r="G703" s="34"/>
      <c r="H703" s="34"/>
      <c r="I703" s="34"/>
      <c r="J703" s="136"/>
      <c r="K703" s="233"/>
      <c r="L703" s="153"/>
      <c r="M703" s="153"/>
      <c r="N703" s="247"/>
      <c r="O703" s="153"/>
      <c r="P703" s="153"/>
      <c r="Q703" s="34"/>
      <c r="R703" s="34"/>
      <c r="S703" s="34"/>
      <c r="T703" s="136"/>
    </row>
    <row r="704" spans="1:20" ht="15" customHeight="1">
      <c r="A704" s="35">
        <v>728</v>
      </c>
      <c r="B704" s="34"/>
      <c r="C704" s="35" t="str">
        <f>IFERROR(VLOOKUP(B704,[7]DSML!E:J,6,0),"")</f>
        <v/>
      </c>
      <c r="D704" s="35" t="str">
        <f>IFERROR(VLOOKUP(B704,[7]DSML!E:G,3,0),"")</f>
        <v/>
      </c>
      <c r="E704" s="35"/>
      <c r="F704" s="35"/>
      <c r="G704" s="34"/>
      <c r="H704" s="34"/>
      <c r="I704" s="34"/>
      <c r="J704" s="136"/>
      <c r="K704" s="233"/>
      <c r="L704" s="153"/>
      <c r="M704" s="153"/>
      <c r="N704" s="247"/>
      <c r="O704" s="153"/>
      <c r="P704" s="153"/>
      <c r="Q704" s="34"/>
      <c r="R704" s="34"/>
      <c r="S704" s="34"/>
      <c r="T704" s="136"/>
    </row>
    <row r="705" spans="1:20" ht="15" customHeight="1">
      <c r="A705" s="35">
        <v>729</v>
      </c>
      <c r="B705" s="34"/>
      <c r="C705" s="35" t="str">
        <f>IFERROR(VLOOKUP(B705,[7]DSML!E:J,6,0),"")</f>
        <v/>
      </c>
      <c r="D705" s="35" t="str">
        <f>IFERROR(VLOOKUP(B705,[7]DSML!E:G,3,0),"")</f>
        <v/>
      </c>
      <c r="E705" s="35"/>
      <c r="F705" s="35"/>
      <c r="G705" s="34"/>
      <c r="H705" s="34"/>
      <c r="I705" s="34"/>
      <c r="J705" s="136"/>
      <c r="K705" s="233"/>
      <c r="L705" s="153"/>
      <c r="M705" s="153"/>
      <c r="N705" s="247"/>
      <c r="O705" s="153"/>
      <c r="P705" s="153"/>
      <c r="Q705" s="34"/>
      <c r="R705" s="34"/>
      <c r="S705" s="34"/>
      <c r="T705" s="136"/>
    </row>
    <row r="706" spans="1:20" ht="15" customHeight="1">
      <c r="A706" s="35">
        <v>730</v>
      </c>
      <c r="B706" s="34"/>
      <c r="C706" s="35" t="str">
        <f>IFERROR(VLOOKUP(B706,[7]DSML!E:J,6,0),"")</f>
        <v/>
      </c>
      <c r="D706" s="35" t="str">
        <f>IFERROR(VLOOKUP(B706,[7]DSML!E:G,3,0),"")</f>
        <v/>
      </c>
      <c r="E706" s="35"/>
      <c r="F706" s="35"/>
      <c r="G706" s="34"/>
      <c r="H706" s="34"/>
      <c r="I706" s="34"/>
      <c r="J706" s="136"/>
      <c r="K706" s="233"/>
      <c r="L706" s="153"/>
      <c r="M706" s="153"/>
      <c r="N706" s="247"/>
      <c r="O706" s="153"/>
      <c r="P706" s="153"/>
      <c r="Q706" s="34"/>
      <c r="R706" s="34"/>
      <c r="S706" s="34"/>
      <c r="T706" s="136"/>
    </row>
    <row r="707" spans="1:20" ht="15" customHeight="1">
      <c r="A707" s="35">
        <v>731</v>
      </c>
      <c r="B707" s="34"/>
      <c r="C707" s="35" t="str">
        <f>IFERROR(VLOOKUP(B707,[7]DSML!E:J,6,0),"")</f>
        <v/>
      </c>
      <c r="D707" s="35" t="str">
        <f>IFERROR(VLOOKUP(B707,[7]DSML!E:G,3,0),"")</f>
        <v/>
      </c>
      <c r="E707" s="35"/>
      <c r="F707" s="35"/>
      <c r="G707" s="34"/>
      <c r="H707" s="34"/>
      <c r="I707" s="34"/>
      <c r="J707" s="136"/>
      <c r="K707" s="233"/>
      <c r="L707" s="153"/>
      <c r="M707" s="153"/>
      <c r="N707" s="247"/>
      <c r="O707" s="153"/>
      <c r="P707" s="153"/>
      <c r="Q707" s="34"/>
      <c r="R707" s="34"/>
      <c r="S707" s="34"/>
      <c r="T707" s="136"/>
    </row>
    <row r="708" spans="1:20" ht="15" customHeight="1">
      <c r="A708" s="35">
        <v>732</v>
      </c>
      <c r="B708" s="34"/>
      <c r="C708" s="35" t="str">
        <f>IFERROR(VLOOKUP(B708,[7]DSML!E:J,6,0),"")</f>
        <v/>
      </c>
      <c r="D708" s="35" t="str">
        <f>IFERROR(VLOOKUP(B708,[7]DSML!E:G,3,0),"")</f>
        <v/>
      </c>
      <c r="E708" s="35"/>
      <c r="F708" s="35"/>
      <c r="G708" s="34"/>
      <c r="H708" s="34"/>
      <c r="I708" s="34"/>
      <c r="J708" s="136"/>
      <c r="K708" s="233"/>
      <c r="L708" s="153"/>
      <c r="M708" s="153"/>
      <c r="N708" s="247"/>
      <c r="O708" s="153"/>
      <c r="P708" s="153"/>
      <c r="Q708" s="34"/>
      <c r="R708" s="34"/>
      <c r="S708" s="34"/>
      <c r="T708" s="136"/>
    </row>
    <row r="709" spans="1:20" ht="15" customHeight="1">
      <c r="A709" s="35">
        <v>733</v>
      </c>
      <c r="B709" s="34"/>
      <c r="C709" s="35" t="str">
        <f>IFERROR(VLOOKUP(B709,[7]DSML!E:J,6,0),"")</f>
        <v/>
      </c>
      <c r="D709" s="35" t="str">
        <f>IFERROR(VLOOKUP(B709,[7]DSML!E:G,3,0),"")</f>
        <v/>
      </c>
      <c r="E709" s="35"/>
      <c r="F709" s="35"/>
      <c r="G709" s="34"/>
      <c r="H709" s="34"/>
      <c r="I709" s="34"/>
      <c r="J709" s="136"/>
      <c r="K709" s="233"/>
      <c r="L709" s="153"/>
      <c r="M709" s="153"/>
      <c r="N709" s="247"/>
      <c r="O709" s="153"/>
      <c r="P709" s="153"/>
      <c r="Q709" s="34"/>
      <c r="R709" s="34"/>
      <c r="S709" s="34"/>
      <c r="T709" s="136"/>
    </row>
    <row r="710" spans="1:20" ht="15" customHeight="1">
      <c r="A710" s="35">
        <v>734</v>
      </c>
      <c r="B710" s="34"/>
      <c r="C710" s="35" t="str">
        <f>IFERROR(VLOOKUP(B710,[7]DSML!E:J,6,0),"")</f>
        <v/>
      </c>
      <c r="D710" s="35" t="str">
        <f>IFERROR(VLOOKUP(B710,[7]DSML!E:G,3,0),"")</f>
        <v/>
      </c>
      <c r="E710" s="35"/>
      <c r="F710" s="35"/>
      <c r="G710" s="34"/>
      <c r="H710" s="34"/>
      <c r="I710" s="34"/>
      <c r="J710" s="136"/>
      <c r="K710" s="233"/>
      <c r="L710" s="153"/>
      <c r="M710" s="153"/>
      <c r="N710" s="247"/>
      <c r="O710" s="153"/>
      <c r="P710" s="153"/>
      <c r="Q710" s="34"/>
      <c r="R710" s="34"/>
      <c r="S710" s="34"/>
      <c r="T710" s="136"/>
    </row>
    <row r="711" spans="1:20" ht="15" customHeight="1">
      <c r="A711" s="35">
        <v>735</v>
      </c>
      <c r="B711" s="34"/>
      <c r="C711" s="35" t="str">
        <f>IFERROR(VLOOKUP(B711,[7]DSML!E:J,6,0),"")</f>
        <v/>
      </c>
      <c r="D711" s="35" t="str">
        <f>IFERROR(VLOOKUP(B711,[7]DSML!E:G,3,0),"")</f>
        <v/>
      </c>
      <c r="E711" s="35"/>
      <c r="F711" s="35"/>
      <c r="G711" s="34"/>
      <c r="H711" s="34"/>
      <c r="I711" s="34"/>
      <c r="J711" s="136"/>
      <c r="K711" s="233"/>
      <c r="L711" s="153"/>
      <c r="M711" s="153"/>
      <c r="N711" s="247"/>
      <c r="O711" s="153"/>
      <c r="P711" s="153"/>
      <c r="Q711" s="34"/>
      <c r="R711" s="34"/>
      <c r="S711" s="34"/>
      <c r="T711" s="136"/>
    </row>
    <row r="712" spans="1:20" ht="15" customHeight="1">
      <c r="A712" s="35">
        <v>736</v>
      </c>
      <c r="B712" s="34"/>
      <c r="C712" s="35" t="str">
        <f>IFERROR(VLOOKUP(B712,[7]DSML!E:J,6,0),"")</f>
        <v/>
      </c>
      <c r="D712" s="35" t="str">
        <f>IFERROR(VLOOKUP(B712,[7]DSML!E:G,3,0),"")</f>
        <v/>
      </c>
      <c r="E712" s="35"/>
      <c r="F712" s="35"/>
      <c r="G712" s="34"/>
      <c r="H712" s="34"/>
      <c r="I712" s="34"/>
      <c r="J712" s="136"/>
      <c r="K712" s="233"/>
      <c r="L712" s="153"/>
      <c r="M712" s="153"/>
      <c r="N712" s="247"/>
      <c r="O712" s="153"/>
      <c r="P712" s="153"/>
      <c r="Q712" s="34"/>
      <c r="R712" s="34"/>
      <c r="S712" s="34"/>
      <c r="T712" s="136"/>
    </row>
    <row r="713" spans="1:20" ht="15" customHeight="1">
      <c r="A713" s="35">
        <v>737</v>
      </c>
      <c r="B713" s="34"/>
      <c r="C713" s="35" t="str">
        <f>IFERROR(VLOOKUP(B713,[7]DSML!E:J,6,0),"")</f>
        <v/>
      </c>
      <c r="D713" s="35" t="str">
        <f>IFERROR(VLOOKUP(B713,[7]DSML!E:G,3,0),"")</f>
        <v/>
      </c>
      <c r="E713" s="35"/>
      <c r="F713" s="35"/>
      <c r="G713" s="34"/>
      <c r="H713" s="34"/>
      <c r="I713" s="34"/>
      <c r="J713" s="136"/>
      <c r="K713" s="233"/>
      <c r="L713" s="153"/>
      <c r="M713" s="153"/>
      <c r="N713" s="247"/>
      <c r="O713" s="153"/>
      <c r="P713" s="153"/>
      <c r="Q713" s="34"/>
      <c r="R713" s="34"/>
      <c r="S713" s="34"/>
      <c r="T713" s="136"/>
    </row>
    <row r="714" spans="1:20" ht="15" customHeight="1">
      <c r="A714" s="35">
        <v>738</v>
      </c>
      <c r="B714" s="34"/>
      <c r="C714" s="35" t="str">
        <f>IFERROR(VLOOKUP(B714,[7]DSML!E:J,6,0),"")</f>
        <v/>
      </c>
      <c r="D714" s="35" t="str">
        <f>IFERROR(VLOOKUP(B714,[7]DSML!E:G,3,0),"")</f>
        <v/>
      </c>
      <c r="E714" s="35"/>
      <c r="F714" s="35"/>
      <c r="G714" s="34"/>
      <c r="H714" s="34"/>
      <c r="I714" s="34"/>
      <c r="J714" s="136"/>
      <c r="K714" s="233"/>
      <c r="L714" s="153"/>
      <c r="M714" s="153"/>
      <c r="N714" s="247"/>
      <c r="O714" s="153"/>
      <c r="P714" s="153"/>
      <c r="Q714" s="34"/>
      <c r="R714" s="34"/>
      <c r="S714" s="34"/>
      <c r="T714" s="136"/>
    </row>
    <row r="715" spans="1:20" ht="15" customHeight="1">
      <c r="A715" s="35">
        <v>739</v>
      </c>
      <c r="B715" s="34"/>
      <c r="C715" s="35" t="str">
        <f>IFERROR(VLOOKUP(B715,[7]DSML!E:J,6,0),"")</f>
        <v/>
      </c>
      <c r="D715" s="35" t="str">
        <f>IFERROR(VLOOKUP(B715,[7]DSML!E:G,3,0),"")</f>
        <v/>
      </c>
      <c r="E715" s="35"/>
      <c r="F715" s="35"/>
      <c r="G715" s="34"/>
      <c r="H715" s="34"/>
      <c r="I715" s="34"/>
      <c r="J715" s="136"/>
      <c r="K715" s="233"/>
      <c r="L715" s="153"/>
      <c r="M715" s="153"/>
      <c r="N715" s="247"/>
      <c r="O715" s="153"/>
      <c r="P715" s="153"/>
      <c r="Q715" s="34"/>
      <c r="R715" s="34"/>
      <c r="S715" s="34"/>
      <c r="T715" s="136"/>
    </row>
    <row r="716" spans="1:20" ht="15" customHeight="1">
      <c r="A716" s="35">
        <v>740</v>
      </c>
      <c r="B716" s="34"/>
      <c r="C716" s="35" t="str">
        <f>IFERROR(VLOOKUP(B716,[7]DSML!E:J,6,0),"")</f>
        <v/>
      </c>
      <c r="D716" s="35" t="str">
        <f>IFERROR(VLOOKUP(B716,[7]DSML!E:G,3,0),"")</f>
        <v/>
      </c>
      <c r="E716" s="35"/>
      <c r="F716" s="35"/>
      <c r="G716" s="34"/>
      <c r="H716" s="34"/>
      <c r="I716" s="34"/>
      <c r="J716" s="136"/>
      <c r="K716" s="233"/>
      <c r="L716" s="153"/>
      <c r="M716" s="153"/>
      <c r="N716" s="247"/>
      <c r="O716" s="153"/>
      <c r="P716" s="153"/>
      <c r="Q716" s="34"/>
      <c r="R716" s="34"/>
      <c r="S716" s="34"/>
      <c r="T716" s="136"/>
    </row>
    <row r="717" spans="1:20" ht="15" customHeight="1">
      <c r="A717" s="35">
        <v>741</v>
      </c>
      <c r="B717" s="34"/>
      <c r="C717" s="35" t="str">
        <f>IFERROR(VLOOKUP(B717,[7]DSML!E:J,6,0),"")</f>
        <v/>
      </c>
      <c r="D717" s="35" t="str">
        <f>IFERROR(VLOOKUP(B717,[7]DSML!E:G,3,0),"")</f>
        <v/>
      </c>
      <c r="E717" s="35"/>
      <c r="F717" s="35"/>
      <c r="G717" s="34"/>
      <c r="H717" s="34"/>
      <c r="I717" s="34"/>
      <c r="J717" s="136"/>
      <c r="K717" s="233"/>
      <c r="L717" s="153"/>
      <c r="M717" s="153"/>
      <c r="N717" s="247"/>
      <c r="O717" s="153"/>
      <c r="P717" s="153"/>
      <c r="Q717" s="34"/>
      <c r="R717" s="34"/>
      <c r="S717" s="34"/>
      <c r="T717" s="136"/>
    </row>
    <row r="718" spans="1:20" ht="15" customHeight="1">
      <c r="A718" s="35">
        <v>742</v>
      </c>
      <c r="B718" s="34"/>
      <c r="C718" s="35" t="str">
        <f>IFERROR(VLOOKUP(B718,[7]DSML!E:J,6,0),"")</f>
        <v/>
      </c>
      <c r="D718" s="35" t="str">
        <f>IFERROR(VLOOKUP(B718,[7]DSML!E:G,3,0),"")</f>
        <v/>
      </c>
      <c r="E718" s="35"/>
      <c r="F718" s="35"/>
      <c r="G718" s="34"/>
      <c r="H718" s="34"/>
      <c r="I718" s="34"/>
      <c r="J718" s="136"/>
      <c r="K718" s="233"/>
      <c r="L718" s="153"/>
      <c r="M718" s="153"/>
      <c r="N718" s="247"/>
      <c r="O718" s="153"/>
      <c r="P718" s="153"/>
      <c r="Q718" s="34"/>
      <c r="R718" s="34"/>
      <c r="S718" s="34"/>
      <c r="T718" s="136"/>
    </row>
    <row r="719" spans="1:20" ht="15" customHeight="1">
      <c r="A719" s="35">
        <v>743</v>
      </c>
      <c r="B719" s="34"/>
      <c r="C719" s="35" t="str">
        <f>IFERROR(VLOOKUP(B719,[7]DSML!E:J,6,0),"")</f>
        <v/>
      </c>
      <c r="D719" s="35" t="str">
        <f>IFERROR(VLOOKUP(B719,[7]DSML!E:G,3,0),"")</f>
        <v/>
      </c>
      <c r="E719" s="35"/>
      <c r="F719" s="35"/>
      <c r="G719" s="34"/>
      <c r="H719" s="34"/>
      <c r="I719" s="34"/>
      <c r="J719" s="136"/>
      <c r="K719" s="233"/>
      <c r="L719" s="153"/>
      <c r="M719" s="153"/>
      <c r="N719" s="247"/>
      <c r="O719" s="153"/>
      <c r="P719" s="153"/>
      <c r="Q719" s="34"/>
      <c r="R719" s="34"/>
      <c r="S719" s="34"/>
      <c r="T719" s="136"/>
    </row>
    <row r="720" spans="1:20" ht="15" customHeight="1">
      <c r="A720" s="35">
        <v>744</v>
      </c>
      <c r="B720" s="34"/>
      <c r="C720" s="35" t="str">
        <f>IFERROR(VLOOKUP(B720,[7]DSML!E:J,6,0),"")</f>
        <v/>
      </c>
      <c r="D720" s="35" t="str">
        <f>IFERROR(VLOOKUP(B720,[7]DSML!E:G,3,0),"")</f>
        <v/>
      </c>
      <c r="E720" s="35"/>
      <c r="F720" s="35"/>
      <c r="G720" s="34"/>
      <c r="H720" s="34"/>
      <c r="I720" s="34"/>
      <c r="J720" s="136"/>
      <c r="K720" s="233"/>
      <c r="L720" s="153"/>
      <c r="M720" s="153"/>
      <c r="N720" s="247"/>
      <c r="O720" s="153"/>
      <c r="P720" s="153"/>
      <c r="Q720" s="34"/>
      <c r="R720" s="34"/>
      <c r="S720" s="34"/>
      <c r="T720" s="136"/>
    </row>
    <row r="721" spans="1:20" ht="15" customHeight="1">
      <c r="A721" s="35">
        <v>745</v>
      </c>
      <c r="B721" s="34"/>
      <c r="C721" s="35" t="str">
        <f>IFERROR(VLOOKUP(B721,[7]DSML!E:J,6,0),"")</f>
        <v/>
      </c>
      <c r="D721" s="35" t="str">
        <f>IFERROR(VLOOKUP(B721,[7]DSML!E:G,3,0),"")</f>
        <v/>
      </c>
      <c r="E721" s="35"/>
      <c r="F721" s="35"/>
      <c r="G721" s="34"/>
      <c r="H721" s="34"/>
      <c r="I721" s="34"/>
      <c r="J721" s="136"/>
      <c r="K721" s="233"/>
      <c r="L721" s="153"/>
      <c r="M721" s="153"/>
      <c r="N721" s="247"/>
      <c r="O721" s="153"/>
      <c r="P721" s="153"/>
      <c r="Q721" s="34"/>
      <c r="R721" s="34"/>
      <c r="S721" s="34"/>
      <c r="T721" s="136"/>
    </row>
    <row r="722" spans="1:20" ht="15" customHeight="1">
      <c r="A722" s="35">
        <v>746</v>
      </c>
      <c r="B722" s="34"/>
      <c r="C722" s="35" t="str">
        <f>IFERROR(VLOOKUP(B722,[7]DSML!E:J,6,0),"")</f>
        <v/>
      </c>
      <c r="D722" s="35" t="str">
        <f>IFERROR(VLOOKUP(B722,[7]DSML!E:G,3,0),"")</f>
        <v/>
      </c>
      <c r="E722" s="35"/>
      <c r="F722" s="35"/>
      <c r="G722" s="34"/>
      <c r="H722" s="34"/>
      <c r="I722" s="34"/>
      <c r="J722" s="136"/>
      <c r="K722" s="233"/>
      <c r="L722" s="153"/>
      <c r="M722" s="153"/>
      <c r="N722" s="247"/>
      <c r="O722" s="153"/>
      <c r="P722" s="153"/>
      <c r="Q722" s="34"/>
      <c r="R722" s="34"/>
      <c r="S722" s="34"/>
      <c r="T722" s="136"/>
    </row>
    <row r="723" spans="1:20" ht="15" customHeight="1">
      <c r="A723" s="35">
        <v>747</v>
      </c>
      <c r="B723" s="34"/>
      <c r="C723" s="35" t="str">
        <f>IFERROR(VLOOKUP(B723,[7]DSML!E:J,6,0),"")</f>
        <v/>
      </c>
      <c r="D723" s="35" t="str">
        <f>IFERROR(VLOOKUP(B723,[7]DSML!E:G,3,0),"")</f>
        <v/>
      </c>
      <c r="E723" s="35"/>
      <c r="F723" s="35"/>
      <c r="G723" s="34"/>
      <c r="H723" s="34"/>
      <c r="I723" s="34"/>
      <c r="J723" s="136"/>
      <c r="K723" s="233"/>
      <c r="L723" s="153"/>
      <c r="M723" s="153"/>
      <c r="N723" s="247"/>
      <c r="O723" s="153"/>
      <c r="P723" s="153"/>
      <c r="Q723" s="34"/>
      <c r="R723" s="34"/>
      <c r="S723" s="34"/>
      <c r="T723" s="136"/>
    </row>
    <row r="724" spans="1:20" ht="15" customHeight="1">
      <c r="A724" s="35">
        <v>748</v>
      </c>
      <c r="B724" s="34"/>
      <c r="C724" s="35" t="str">
        <f>IFERROR(VLOOKUP(B724,[7]DSML!E:J,6,0),"")</f>
        <v/>
      </c>
      <c r="D724" s="35" t="str">
        <f>IFERROR(VLOOKUP(B724,[7]DSML!E:G,3,0),"")</f>
        <v/>
      </c>
      <c r="E724" s="35"/>
      <c r="F724" s="35"/>
      <c r="G724" s="34"/>
      <c r="H724" s="34"/>
      <c r="I724" s="34"/>
      <c r="J724" s="136"/>
      <c r="K724" s="233"/>
      <c r="L724" s="153"/>
      <c r="M724" s="153"/>
      <c r="N724" s="247"/>
      <c r="O724" s="153"/>
      <c r="P724" s="153"/>
      <c r="Q724" s="34"/>
      <c r="R724" s="34"/>
      <c r="S724" s="34"/>
      <c r="T724" s="136"/>
    </row>
    <row r="725" spans="1:20" ht="15" customHeight="1">
      <c r="A725" s="35">
        <v>749</v>
      </c>
      <c r="B725" s="34"/>
      <c r="C725" s="35" t="str">
        <f>IFERROR(VLOOKUP(B725,[7]DSML!E:J,6,0),"")</f>
        <v/>
      </c>
      <c r="D725" s="35" t="str">
        <f>IFERROR(VLOOKUP(B725,[7]DSML!E:G,3,0),"")</f>
        <v/>
      </c>
      <c r="E725" s="35"/>
      <c r="F725" s="35"/>
      <c r="G725" s="34"/>
      <c r="H725" s="34"/>
      <c r="I725" s="34"/>
      <c r="J725" s="136"/>
      <c r="K725" s="233"/>
      <c r="L725" s="153"/>
      <c r="M725" s="153"/>
      <c r="N725" s="247"/>
      <c r="O725" s="153"/>
      <c r="P725" s="153"/>
      <c r="Q725" s="34"/>
      <c r="R725" s="34"/>
      <c r="S725" s="34"/>
      <c r="T725" s="136"/>
    </row>
    <row r="726" spans="1:20" ht="15" customHeight="1">
      <c r="A726" s="35">
        <v>750</v>
      </c>
      <c r="B726" s="34"/>
      <c r="C726" s="35" t="str">
        <f>IFERROR(VLOOKUP(B726,[7]DSML!E:J,6,0),"")</f>
        <v/>
      </c>
      <c r="D726" s="35" t="str">
        <f>IFERROR(VLOOKUP(B726,[7]DSML!E:G,3,0),"")</f>
        <v/>
      </c>
      <c r="E726" s="35"/>
      <c r="F726" s="35"/>
      <c r="G726" s="34"/>
      <c r="H726" s="34"/>
      <c r="I726" s="34"/>
      <c r="J726" s="136"/>
      <c r="K726" s="233"/>
      <c r="L726" s="153"/>
      <c r="M726" s="153"/>
      <c r="N726" s="247"/>
      <c r="O726" s="153"/>
      <c r="P726" s="153"/>
      <c r="Q726" s="34"/>
      <c r="R726" s="34"/>
      <c r="S726" s="34"/>
      <c r="T726" s="136"/>
    </row>
    <row r="727" spans="1:20" ht="15" customHeight="1">
      <c r="A727" s="35">
        <v>751</v>
      </c>
      <c r="B727" s="34"/>
      <c r="C727" s="35" t="str">
        <f>IFERROR(VLOOKUP(B727,[7]DSML!E:J,6,0),"")</f>
        <v/>
      </c>
      <c r="D727" s="35" t="str">
        <f>IFERROR(VLOOKUP(B727,[7]DSML!E:G,3,0),"")</f>
        <v/>
      </c>
      <c r="E727" s="35"/>
      <c r="F727" s="35"/>
      <c r="G727" s="34"/>
      <c r="H727" s="34"/>
      <c r="I727" s="34"/>
      <c r="J727" s="136"/>
      <c r="K727" s="233"/>
      <c r="L727" s="153"/>
      <c r="M727" s="153"/>
      <c r="N727" s="247"/>
      <c r="O727" s="153"/>
      <c r="P727" s="153"/>
      <c r="Q727" s="34"/>
      <c r="R727" s="34"/>
      <c r="S727" s="34"/>
      <c r="T727" s="136"/>
    </row>
    <row r="728" spans="1:20" ht="15" customHeight="1">
      <c r="A728" s="35">
        <v>752</v>
      </c>
      <c r="B728" s="34"/>
      <c r="C728" s="35" t="str">
        <f>IFERROR(VLOOKUP(B728,[7]DSML!E:J,6,0),"")</f>
        <v/>
      </c>
      <c r="D728" s="35" t="str">
        <f>IFERROR(VLOOKUP(B728,[7]DSML!E:G,3,0),"")</f>
        <v/>
      </c>
      <c r="E728" s="35"/>
      <c r="F728" s="35"/>
      <c r="G728" s="34"/>
      <c r="H728" s="34"/>
      <c r="I728" s="34"/>
      <c r="J728" s="136"/>
      <c r="K728" s="233"/>
      <c r="L728" s="153"/>
      <c r="M728" s="153"/>
      <c r="N728" s="247"/>
      <c r="O728" s="153"/>
      <c r="P728" s="153"/>
      <c r="Q728" s="34"/>
      <c r="R728" s="34"/>
      <c r="S728" s="34"/>
      <c r="T728" s="136"/>
    </row>
    <row r="729" spans="1:20" ht="15" customHeight="1">
      <c r="A729" s="35">
        <v>753</v>
      </c>
      <c r="B729" s="34"/>
      <c r="C729" s="35" t="str">
        <f>IFERROR(VLOOKUP(B729,[7]DSML!E:J,6,0),"")</f>
        <v/>
      </c>
      <c r="D729" s="35" t="str">
        <f>IFERROR(VLOOKUP(B729,[7]DSML!E:G,3,0),"")</f>
        <v/>
      </c>
      <c r="E729" s="35"/>
      <c r="F729" s="35"/>
      <c r="G729" s="34"/>
      <c r="H729" s="34"/>
      <c r="I729" s="34"/>
      <c r="J729" s="136"/>
      <c r="K729" s="233"/>
      <c r="L729" s="153"/>
      <c r="M729" s="153"/>
      <c r="N729" s="247"/>
      <c r="O729" s="153"/>
      <c r="P729" s="153"/>
      <c r="Q729" s="34"/>
      <c r="R729" s="34"/>
      <c r="S729" s="34"/>
      <c r="T729" s="136"/>
    </row>
    <row r="730" spans="1:20" ht="15" customHeight="1">
      <c r="A730" s="35">
        <v>754</v>
      </c>
      <c r="B730" s="34"/>
      <c r="C730" s="35" t="str">
        <f>IFERROR(VLOOKUP(B730,[7]DSML!E:J,6,0),"")</f>
        <v/>
      </c>
      <c r="D730" s="35" t="str">
        <f>IFERROR(VLOOKUP(B730,[7]DSML!E:G,3,0),"")</f>
        <v/>
      </c>
      <c r="E730" s="35"/>
      <c r="F730" s="35"/>
      <c r="G730" s="34"/>
      <c r="H730" s="34"/>
      <c r="I730" s="34"/>
      <c r="J730" s="136"/>
      <c r="K730" s="233"/>
      <c r="L730" s="153"/>
      <c r="M730" s="153"/>
      <c r="N730" s="247"/>
      <c r="O730" s="153"/>
      <c r="P730" s="153"/>
      <c r="Q730" s="34"/>
      <c r="R730" s="34"/>
      <c r="S730" s="34"/>
      <c r="T730" s="136"/>
    </row>
    <row r="731" spans="1:20" ht="15" customHeight="1">
      <c r="A731" s="35">
        <v>755</v>
      </c>
      <c r="B731" s="34"/>
      <c r="C731" s="35" t="str">
        <f>IFERROR(VLOOKUP(B731,[7]DSML!E:J,6,0),"")</f>
        <v/>
      </c>
      <c r="D731" s="35" t="str">
        <f>IFERROR(VLOOKUP(B731,[7]DSML!E:G,3,0),"")</f>
        <v/>
      </c>
      <c r="E731" s="35"/>
      <c r="F731" s="35"/>
      <c r="G731" s="34"/>
      <c r="H731" s="34"/>
      <c r="I731" s="34"/>
      <c r="J731" s="136"/>
      <c r="K731" s="233"/>
      <c r="L731" s="153"/>
      <c r="M731" s="153"/>
      <c r="N731" s="247"/>
      <c r="O731" s="153"/>
      <c r="P731" s="153"/>
      <c r="Q731" s="34"/>
      <c r="R731" s="34"/>
      <c r="S731" s="34"/>
      <c r="T731" s="136"/>
    </row>
    <row r="732" spans="1:20" ht="15" customHeight="1">
      <c r="A732" s="35">
        <v>756</v>
      </c>
      <c r="B732" s="34"/>
      <c r="C732" s="35" t="str">
        <f>IFERROR(VLOOKUP(B732,[7]DSML!E:J,6,0),"")</f>
        <v/>
      </c>
      <c r="D732" s="35" t="str">
        <f>IFERROR(VLOOKUP(B732,[7]DSML!E:G,3,0),"")</f>
        <v/>
      </c>
      <c r="E732" s="35"/>
      <c r="F732" s="35"/>
      <c r="G732" s="34"/>
      <c r="H732" s="34"/>
      <c r="I732" s="34"/>
      <c r="J732" s="136"/>
      <c r="K732" s="233"/>
      <c r="L732" s="153"/>
      <c r="M732" s="153"/>
      <c r="N732" s="247"/>
      <c r="O732" s="153"/>
      <c r="P732" s="153"/>
      <c r="Q732" s="34"/>
      <c r="R732" s="34"/>
      <c r="S732" s="34"/>
      <c r="T732" s="136"/>
    </row>
    <row r="733" spans="1:20" ht="15" customHeight="1">
      <c r="A733" s="35">
        <v>757</v>
      </c>
      <c r="B733" s="34"/>
      <c r="C733" s="35" t="str">
        <f>IFERROR(VLOOKUP(B733,[7]DSML!E:J,6,0),"")</f>
        <v/>
      </c>
      <c r="D733" s="35" t="str">
        <f>IFERROR(VLOOKUP(B733,[7]DSML!E:G,3,0),"")</f>
        <v/>
      </c>
      <c r="E733" s="35"/>
      <c r="F733" s="35"/>
      <c r="G733" s="34"/>
      <c r="H733" s="34"/>
      <c r="I733" s="34"/>
      <c r="J733" s="136"/>
      <c r="K733" s="233"/>
      <c r="L733" s="153"/>
      <c r="M733" s="153"/>
      <c r="N733" s="247"/>
      <c r="O733" s="153"/>
      <c r="P733" s="153"/>
      <c r="Q733" s="34"/>
      <c r="R733" s="34"/>
      <c r="S733" s="34"/>
      <c r="T733" s="136"/>
    </row>
    <row r="734" spans="1:20" ht="15" customHeight="1">
      <c r="A734" s="35">
        <v>758</v>
      </c>
      <c r="B734" s="34"/>
      <c r="C734" s="35" t="str">
        <f>IFERROR(VLOOKUP(B734,[7]DSML!E:J,6,0),"")</f>
        <v/>
      </c>
      <c r="D734" s="35" t="str">
        <f>IFERROR(VLOOKUP(B734,[7]DSML!E:G,3,0),"")</f>
        <v/>
      </c>
      <c r="E734" s="35"/>
      <c r="F734" s="35"/>
      <c r="G734" s="34"/>
      <c r="H734" s="34"/>
      <c r="I734" s="34"/>
      <c r="J734" s="136"/>
      <c r="K734" s="233"/>
      <c r="L734" s="153"/>
      <c r="M734" s="153"/>
      <c r="N734" s="247"/>
      <c r="O734" s="153"/>
      <c r="P734" s="153"/>
      <c r="Q734" s="34"/>
      <c r="R734" s="34"/>
      <c r="S734" s="34"/>
      <c r="T734" s="136"/>
    </row>
    <row r="735" spans="1:20" ht="15" customHeight="1">
      <c r="A735" s="35">
        <v>759</v>
      </c>
      <c r="B735" s="34"/>
      <c r="C735" s="35" t="str">
        <f>IFERROR(VLOOKUP(B735,[7]DSML!E:J,6,0),"")</f>
        <v/>
      </c>
      <c r="D735" s="35" t="str">
        <f>IFERROR(VLOOKUP(B735,[7]DSML!E:G,3,0),"")</f>
        <v/>
      </c>
      <c r="E735" s="35"/>
      <c r="F735" s="35"/>
      <c r="G735" s="34"/>
      <c r="H735" s="34"/>
      <c r="I735" s="34"/>
      <c r="J735" s="136"/>
      <c r="K735" s="233"/>
      <c r="L735" s="153"/>
      <c r="M735" s="153"/>
      <c r="N735" s="247"/>
      <c r="O735" s="153"/>
      <c r="P735" s="153"/>
      <c r="Q735" s="34"/>
      <c r="R735" s="34"/>
      <c r="S735" s="34"/>
      <c r="T735" s="136"/>
    </row>
    <row r="736" spans="1:20" ht="15" customHeight="1">
      <c r="A736" s="35">
        <v>760</v>
      </c>
      <c r="B736" s="34"/>
      <c r="C736" s="35" t="str">
        <f>IFERROR(VLOOKUP(B736,[7]DSML!E:J,6,0),"")</f>
        <v/>
      </c>
      <c r="D736" s="35" t="str">
        <f>IFERROR(VLOOKUP(B736,[7]DSML!E:G,3,0),"")</f>
        <v/>
      </c>
      <c r="E736" s="35"/>
      <c r="F736" s="35"/>
      <c r="G736" s="34"/>
      <c r="H736" s="34"/>
      <c r="I736" s="34"/>
      <c r="J736" s="136"/>
      <c r="K736" s="233"/>
      <c r="L736" s="153"/>
      <c r="M736" s="153"/>
      <c r="N736" s="247"/>
      <c r="O736" s="153"/>
      <c r="P736" s="153"/>
      <c r="Q736" s="34"/>
      <c r="R736" s="34"/>
      <c r="S736" s="34"/>
      <c r="T736" s="136"/>
    </row>
    <row r="737" spans="1:20" ht="15" customHeight="1">
      <c r="A737" s="35">
        <v>761</v>
      </c>
      <c r="B737" s="34"/>
      <c r="C737" s="35" t="str">
        <f>IFERROR(VLOOKUP(B737,[7]DSML!E:J,6,0),"")</f>
        <v/>
      </c>
      <c r="D737" s="35" t="str">
        <f>IFERROR(VLOOKUP(B737,[7]DSML!E:G,3,0),"")</f>
        <v/>
      </c>
      <c r="E737" s="35"/>
      <c r="F737" s="35"/>
      <c r="G737" s="34"/>
      <c r="H737" s="34"/>
      <c r="I737" s="34"/>
      <c r="J737" s="136"/>
      <c r="K737" s="233"/>
      <c r="L737" s="153"/>
      <c r="M737" s="153"/>
      <c r="N737" s="247"/>
      <c r="O737" s="153"/>
      <c r="P737" s="153"/>
      <c r="Q737" s="34"/>
      <c r="R737" s="34"/>
      <c r="S737" s="34"/>
      <c r="T737" s="136"/>
    </row>
    <row r="738" spans="1:20" ht="15" customHeight="1">
      <c r="A738" s="35">
        <v>762</v>
      </c>
      <c r="B738" s="34"/>
      <c r="C738" s="35" t="str">
        <f>IFERROR(VLOOKUP(B738,[7]DSML!E:J,6,0),"")</f>
        <v/>
      </c>
      <c r="D738" s="35" t="str">
        <f>IFERROR(VLOOKUP(B738,[7]DSML!E:G,3,0),"")</f>
        <v/>
      </c>
      <c r="E738" s="35"/>
      <c r="F738" s="35"/>
      <c r="G738" s="34"/>
      <c r="H738" s="34"/>
      <c r="I738" s="34"/>
      <c r="J738" s="136"/>
      <c r="K738" s="233"/>
      <c r="L738" s="153"/>
      <c r="M738" s="153"/>
      <c r="N738" s="247"/>
      <c r="O738" s="153"/>
      <c r="P738" s="153"/>
      <c r="Q738" s="34"/>
      <c r="R738" s="34"/>
      <c r="S738" s="34"/>
      <c r="T738" s="136"/>
    </row>
    <row r="739" spans="1:20" ht="15" customHeight="1">
      <c r="A739" s="35">
        <v>763</v>
      </c>
      <c r="B739" s="34"/>
      <c r="C739" s="35" t="str">
        <f>IFERROR(VLOOKUP(B739,[7]DSML!E:J,6,0),"")</f>
        <v/>
      </c>
      <c r="D739" s="35" t="str">
        <f>IFERROR(VLOOKUP(B739,[7]DSML!E:G,3,0),"")</f>
        <v/>
      </c>
      <c r="E739" s="35"/>
      <c r="F739" s="35"/>
      <c r="G739" s="34"/>
      <c r="H739" s="34"/>
      <c r="I739" s="34"/>
      <c r="J739" s="136"/>
      <c r="K739" s="233"/>
      <c r="L739" s="153"/>
      <c r="M739" s="153"/>
      <c r="N739" s="247"/>
      <c r="O739" s="153"/>
      <c r="P739" s="153"/>
      <c r="Q739" s="34"/>
      <c r="R739" s="34"/>
      <c r="S739" s="34"/>
      <c r="T739" s="136"/>
    </row>
    <row r="740" spans="1:20" ht="15" customHeight="1">
      <c r="A740" s="35">
        <v>764</v>
      </c>
      <c r="B740" s="34"/>
      <c r="C740" s="35" t="str">
        <f>IFERROR(VLOOKUP(B740,[7]DSML!E:J,6,0),"")</f>
        <v/>
      </c>
      <c r="D740" s="35" t="str">
        <f>IFERROR(VLOOKUP(B740,[7]DSML!E:G,3,0),"")</f>
        <v/>
      </c>
      <c r="E740" s="35"/>
      <c r="F740" s="35"/>
      <c r="G740" s="34"/>
      <c r="H740" s="34"/>
      <c r="I740" s="34"/>
      <c r="J740" s="136"/>
      <c r="K740" s="233"/>
      <c r="L740" s="153"/>
      <c r="M740" s="153"/>
      <c r="N740" s="247"/>
      <c r="O740" s="153"/>
      <c r="P740" s="153"/>
      <c r="Q740" s="34"/>
      <c r="R740" s="34"/>
      <c r="S740" s="34"/>
      <c r="T740" s="136"/>
    </row>
    <row r="741" spans="1:20" ht="15" customHeight="1">
      <c r="A741" s="35">
        <v>765</v>
      </c>
      <c r="B741" s="34"/>
      <c r="C741" s="35" t="str">
        <f>IFERROR(VLOOKUP(B741,[7]DSML!E:J,6,0),"")</f>
        <v/>
      </c>
      <c r="D741" s="35" t="str">
        <f>IFERROR(VLOOKUP(B741,[7]DSML!E:G,3,0),"")</f>
        <v/>
      </c>
      <c r="E741" s="35"/>
      <c r="F741" s="35"/>
      <c r="G741" s="34"/>
      <c r="H741" s="34"/>
      <c r="I741" s="34"/>
      <c r="J741" s="136"/>
      <c r="K741" s="233"/>
      <c r="L741" s="153"/>
      <c r="M741" s="153"/>
      <c r="N741" s="247"/>
      <c r="O741" s="153"/>
      <c r="P741" s="153"/>
      <c r="Q741" s="34"/>
      <c r="R741" s="34"/>
      <c r="S741" s="34"/>
      <c r="T741" s="136"/>
    </row>
    <row r="742" spans="1:20" ht="15" customHeight="1">
      <c r="A742" s="35">
        <v>766</v>
      </c>
      <c r="B742" s="34"/>
      <c r="C742" s="35" t="str">
        <f>IFERROR(VLOOKUP(B742,[7]DSML!E:J,6,0),"")</f>
        <v/>
      </c>
      <c r="D742" s="35" t="str">
        <f>IFERROR(VLOOKUP(B742,[7]DSML!E:G,3,0),"")</f>
        <v/>
      </c>
      <c r="E742" s="35"/>
      <c r="F742" s="35"/>
      <c r="G742" s="34"/>
      <c r="H742" s="34"/>
      <c r="I742" s="34"/>
      <c r="J742" s="136"/>
      <c r="K742" s="233"/>
      <c r="L742" s="153"/>
      <c r="M742" s="153"/>
      <c r="N742" s="247"/>
      <c r="O742" s="153"/>
      <c r="P742" s="153"/>
      <c r="Q742" s="34"/>
      <c r="R742" s="34"/>
      <c r="S742" s="34"/>
      <c r="T742" s="136"/>
    </row>
    <row r="743" spans="1:20" ht="15" customHeight="1">
      <c r="A743" s="35">
        <v>767</v>
      </c>
      <c r="B743" s="34"/>
      <c r="C743" s="35" t="str">
        <f>IFERROR(VLOOKUP(B743,[7]DSML!E:J,6,0),"")</f>
        <v/>
      </c>
      <c r="D743" s="35" t="str">
        <f>IFERROR(VLOOKUP(B743,[7]DSML!E:G,3,0),"")</f>
        <v/>
      </c>
      <c r="E743" s="35"/>
      <c r="F743" s="35"/>
      <c r="G743" s="34"/>
      <c r="H743" s="34"/>
      <c r="I743" s="34"/>
      <c r="J743" s="136"/>
      <c r="K743" s="233"/>
      <c r="L743" s="153"/>
      <c r="M743" s="153"/>
      <c r="N743" s="247"/>
      <c r="O743" s="153"/>
      <c r="P743" s="153"/>
      <c r="Q743" s="34"/>
      <c r="R743" s="34"/>
      <c r="S743" s="34"/>
      <c r="T743" s="136"/>
    </row>
    <row r="744" spans="1:20" ht="15" customHeight="1">
      <c r="A744" s="35">
        <v>768</v>
      </c>
      <c r="B744" s="34"/>
      <c r="C744" s="35" t="str">
        <f>IFERROR(VLOOKUP(B744,[7]DSML!E:J,6,0),"")</f>
        <v/>
      </c>
      <c r="D744" s="35" t="str">
        <f>IFERROR(VLOOKUP(B744,[7]DSML!E:G,3,0),"")</f>
        <v/>
      </c>
      <c r="E744" s="35"/>
      <c r="F744" s="35"/>
      <c r="G744" s="34"/>
      <c r="H744" s="34"/>
      <c r="I744" s="34"/>
      <c r="J744" s="136"/>
      <c r="K744" s="233"/>
      <c r="L744" s="153"/>
      <c r="M744" s="153"/>
      <c r="N744" s="247"/>
      <c r="O744" s="153"/>
      <c r="P744" s="153"/>
      <c r="Q744" s="34"/>
      <c r="R744" s="34"/>
      <c r="S744" s="34"/>
      <c r="T744" s="136"/>
    </row>
    <row r="745" spans="1:20" ht="15" customHeight="1">
      <c r="A745" s="35">
        <v>769</v>
      </c>
      <c r="B745" s="34"/>
      <c r="C745" s="35" t="str">
        <f>IFERROR(VLOOKUP(B745,[7]DSML!E:J,6,0),"")</f>
        <v/>
      </c>
      <c r="D745" s="35" t="str">
        <f>IFERROR(VLOOKUP(B745,[7]DSML!E:G,3,0),"")</f>
        <v/>
      </c>
      <c r="E745" s="35"/>
      <c r="F745" s="35"/>
      <c r="G745" s="34"/>
      <c r="H745" s="34"/>
      <c r="I745" s="34"/>
      <c r="J745" s="136"/>
      <c r="K745" s="233"/>
      <c r="L745" s="153"/>
      <c r="M745" s="153"/>
      <c r="N745" s="247"/>
      <c r="O745" s="153"/>
      <c r="P745" s="153"/>
      <c r="Q745" s="34"/>
      <c r="R745" s="34"/>
      <c r="S745" s="34"/>
      <c r="T745" s="136"/>
    </row>
    <row r="746" spans="1:20" ht="15" customHeight="1">
      <c r="A746" s="35">
        <v>770</v>
      </c>
      <c r="B746" s="34"/>
      <c r="C746" s="35" t="str">
        <f>IFERROR(VLOOKUP(B746,[7]DSML!E:J,6,0),"")</f>
        <v/>
      </c>
      <c r="D746" s="35" t="str">
        <f>IFERROR(VLOOKUP(B746,[7]DSML!E:G,3,0),"")</f>
        <v/>
      </c>
      <c r="E746" s="35"/>
      <c r="F746" s="35"/>
      <c r="G746" s="34"/>
      <c r="H746" s="34"/>
      <c r="I746" s="34"/>
      <c r="J746" s="136"/>
      <c r="K746" s="233"/>
      <c r="L746" s="153"/>
      <c r="M746" s="153"/>
      <c r="N746" s="247"/>
      <c r="O746" s="153"/>
      <c r="P746" s="153"/>
      <c r="Q746" s="34"/>
      <c r="R746" s="34"/>
      <c r="S746" s="34"/>
      <c r="T746" s="136"/>
    </row>
    <row r="747" spans="1:20" ht="15" customHeight="1">
      <c r="A747" s="35">
        <v>771</v>
      </c>
      <c r="B747" s="34"/>
      <c r="C747" s="35" t="str">
        <f>IFERROR(VLOOKUP(B747,[7]DSML!E:J,6,0),"")</f>
        <v/>
      </c>
      <c r="D747" s="35" t="str">
        <f>IFERROR(VLOOKUP(B747,[7]DSML!E:G,3,0),"")</f>
        <v/>
      </c>
      <c r="E747" s="35"/>
      <c r="F747" s="35"/>
      <c r="G747" s="34"/>
      <c r="H747" s="34"/>
      <c r="I747" s="34"/>
      <c r="J747" s="136"/>
      <c r="K747" s="233"/>
      <c r="L747" s="153"/>
      <c r="M747" s="153"/>
      <c r="N747" s="247"/>
      <c r="O747" s="153"/>
      <c r="P747" s="153"/>
      <c r="Q747" s="34"/>
      <c r="R747" s="34"/>
      <c r="S747" s="34"/>
      <c r="T747" s="136"/>
    </row>
    <row r="748" spans="1:20" ht="15" customHeight="1">
      <c r="A748" s="35">
        <v>772</v>
      </c>
      <c r="B748" s="34"/>
      <c r="C748" s="35" t="str">
        <f>IFERROR(VLOOKUP(B748,[7]DSML!E:J,6,0),"")</f>
        <v/>
      </c>
      <c r="D748" s="35" t="str">
        <f>IFERROR(VLOOKUP(B748,[7]DSML!E:G,3,0),"")</f>
        <v/>
      </c>
      <c r="E748" s="35"/>
      <c r="F748" s="35"/>
      <c r="G748" s="34"/>
      <c r="H748" s="34"/>
      <c r="I748" s="34"/>
      <c r="J748" s="136"/>
      <c r="K748" s="233"/>
      <c r="L748" s="153"/>
      <c r="M748" s="153"/>
      <c r="N748" s="247"/>
      <c r="O748" s="153"/>
      <c r="P748" s="153"/>
      <c r="Q748" s="34"/>
      <c r="R748" s="34"/>
      <c r="S748" s="34"/>
      <c r="T748" s="136"/>
    </row>
    <row r="749" spans="1:20" ht="15" customHeight="1">
      <c r="A749" s="35">
        <v>773</v>
      </c>
      <c r="B749" s="34"/>
      <c r="C749" s="35" t="str">
        <f>IFERROR(VLOOKUP(B749,[7]DSML!E:J,6,0),"")</f>
        <v/>
      </c>
      <c r="D749" s="35" t="str">
        <f>IFERROR(VLOOKUP(B749,[7]DSML!E:G,3,0),"")</f>
        <v/>
      </c>
      <c r="E749" s="35"/>
      <c r="F749" s="35"/>
      <c r="G749" s="34"/>
      <c r="H749" s="34"/>
      <c r="I749" s="34"/>
      <c r="J749" s="136"/>
      <c r="K749" s="233"/>
      <c r="L749" s="153"/>
      <c r="M749" s="153"/>
      <c r="N749" s="247"/>
      <c r="O749" s="153"/>
      <c r="P749" s="153"/>
      <c r="Q749" s="34"/>
      <c r="R749" s="34"/>
      <c r="S749" s="34"/>
      <c r="T749" s="136"/>
    </row>
    <row r="750" spans="1:20" ht="15" customHeight="1">
      <c r="A750" s="35">
        <v>774</v>
      </c>
      <c r="B750" s="34"/>
      <c r="C750" s="35" t="str">
        <f>IFERROR(VLOOKUP(B750,[7]DSML!E:J,6,0),"")</f>
        <v/>
      </c>
      <c r="D750" s="35" t="str">
        <f>IFERROR(VLOOKUP(B750,[7]DSML!E:G,3,0),"")</f>
        <v/>
      </c>
      <c r="E750" s="35"/>
      <c r="F750" s="35"/>
      <c r="G750" s="34"/>
      <c r="H750" s="34"/>
      <c r="I750" s="34"/>
      <c r="J750" s="136"/>
      <c r="K750" s="233"/>
      <c r="L750" s="153"/>
      <c r="M750" s="153"/>
      <c r="N750" s="247"/>
      <c r="O750" s="153"/>
      <c r="P750" s="153"/>
      <c r="Q750" s="34"/>
      <c r="R750" s="34"/>
      <c r="S750" s="34"/>
      <c r="T750" s="136"/>
    </row>
    <row r="751" spans="1:20" ht="15" customHeight="1">
      <c r="A751" s="35">
        <v>775</v>
      </c>
      <c r="B751" s="34"/>
      <c r="C751" s="35" t="str">
        <f>IFERROR(VLOOKUP(B751,[7]DSML!E:J,6,0),"")</f>
        <v/>
      </c>
      <c r="D751" s="35" t="str">
        <f>IFERROR(VLOOKUP(B751,[7]DSML!E:G,3,0),"")</f>
        <v/>
      </c>
      <c r="E751" s="35"/>
      <c r="F751" s="35"/>
      <c r="G751" s="34"/>
      <c r="H751" s="34"/>
      <c r="I751" s="34"/>
      <c r="J751" s="136"/>
      <c r="K751" s="233"/>
      <c r="L751" s="153"/>
      <c r="M751" s="153"/>
      <c r="N751" s="247"/>
      <c r="O751" s="153"/>
      <c r="P751" s="153"/>
      <c r="Q751" s="34"/>
      <c r="R751" s="34"/>
      <c r="S751" s="34"/>
      <c r="T751" s="136"/>
    </row>
    <row r="752" spans="1:20" ht="15" customHeight="1">
      <c r="A752" s="35">
        <v>776</v>
      </c>
      <c r="B752" s="34"/>
      <c r="C752" s="35" t="str">
        <f>IFERROR(VLOOKUP(B752,[7]DSML!E:J,6,0),"")</f>
        <v/>
      </c>
      <c r="D752" s="35" t="str">
        <f>IFERROR(VLOOKUP(B752,[7]DSML!E:G,3,0),"")</f>
        <v/>
      </c>
      <c r="E752" s="35"/>
      <c r="F752" s="35"/>
      <c r="G752" s="34"/>
      <c r="H752" s="34"/>
      <c r="I752" s="34"/>
      <c r="J752" s="136"/>
      <c r="K752" s="233"/>
      <c r="L752" s="153"/>
      <c r="M752" s="153"/>
      <c r="N752" s="247"/>
      <c r="O752" s="153"/>
      <c r="P752" s="153"/>
      <c r="Q752" s="34"/>
      <c r="R752" s="34"/>
      <c r="S752" s="34"/>
      <c r="T752" s="136"/>
    </row>
    <row r="753" spans="1:20" ht="15" customHeight="1">
      <c r="A753" s="35">
        <v>777</v>
      </c>
      <c r="B753" s="34"/>
      <c r="C753" s="35" t="str">
        <f>IFERROR(VLOOKUP(B753,[7]DSML!E:J,6,0),"")</f>
        <v/>
      </c>
      <c r="D753" s="35" t="str">
        <f>IFERROR(VLOOKUP(B753,[7]DSML!E:G,3,0),"")</f>
        <v/>
      </c>
      <c r="E753" s="35"/>
      <c r="F753" s="35"/>
      <c r="G753" s="34"/>
      <c r="H753" s="34"/>
      <c r="I753" s="34"/>
      <c r="J753" s="136"/>
      <c r="K753" s="233"/>
      <c r="L753" s="153"/>
      <c r="M753" s="153"/>
      <c r="N753" s="247"/>
      <c r="O753" s="153"/>
      <c r="P753" s="153"/>
      <c r="Q753" s="34"/>
      <c r="R753" s="34"/>
      <c r="S753" s="34"/>
      <c r="T753" s="136"/>
    </row>
    <row r="754" spans="1:20" ht="15" customHeight="1">
      <c r="A754" s="35">
        <v>778</v>
      </c>
      <c r="B754" s="34"/>
      <c r="C754" s="35" t="str">
        <f>IFERROR(VLOOKUP(B754,[7]DSML!E:J,6,0),"")</f>
        <v/>
      </c>
      <c r="D754" s="35" t="str">
        <f>IFERROR(VLOOKUP(B754,[7]DSML!E:G,3,0),"")</f>
        <v/>
      </c>
      <c r="E754" s="35"/>
      <c r="F754" s="35"/>
      <c r="G754" s="34"/>
      <c r="H754" s="34"/>
      <c r="I754" s="34"/>
      <c r="J754" s="136"/>
      <c r="K754" s="233"/>
      <c r="L754" s="153"/>
      <c r="M754" s="153"/>
      <c r="N754" s="247"/>
      <c r="O754" s="153"/>
      <c r="P754" s="153"/>
      <c r="Q754" s="34"/>
      <c r="R754" s="34"/>
      <c r="S754" s="34"/>
      <c r="T754" s="136"/>
    </row>
    <row r="755" spans="1:20" ht="15" customHeight="1">
      <c r="A755" s="35">
        <v>779</v>
      </c>
      <c r="B755" s="34"/>
      <c r="C755" s="35" t="str">
        <f>IFERROR(VLOOKUP(B755,[7]DSML!E:J,6,0),"")</f>
        <v/>
      </c>
      <c r="D755" s="35" t="str">
        <f>IFERROR(VLOOKUP(B755,[7]DSML!E:G,3,0),"")</f>
        <v/>
      </c>
      <c r="E755" s="35"/>
      <c r="F755" s="35"/>
      <c r="G755" s="34"/>
      <c r="H755" s="34"/>
      <c r="I755" s="34"/>
      <c r="J755" s="136"/>
      <c r="K755" s="233"/>
      <c r="L755" s="153"/>
      <c r="M755" s="153"/>
      <c r="N755" s="247"/>
      <c r="O755" s="153"/>
      <c r="P755" s="153"/>
      <c r="Q755" s="34"/>
      <c r="R755" s="34"/>
      <c r="S755" s="34"/>
      <c r="T755" s="136"/>
    </row>
    <row r="756" spans="1:20" ht="15" customHeight="1">
      <c r="A756" s="35">
        <v>780</v>
      </c>
      <c r="B756" s="34"/>
      <c r="C756" s="35" t="str">
        <f>IFERROR(VLOOKUP(B756,[7]DSML!E:J,6,0),"")</f>
        <v/>
      </c>
      <c r="D756" s="35" t="str">
        <f>IFERROR(VLOOKUP(B756,[7]DSML!E:G,3,0),"")</f>
        <v/>
      </c>
      <c r="E756" s="35"/>
      <c r="F756" s="35"/>
      <c r="G756" s="34"/>
      <c r="H756" s="34"/>
      <c r="I756" s="34"/>
      <c r="J756" s="136"/>
      <c r="K756" s="233"/>
      <c r="L756" s="153"/>
      <c r="M756" s="153"/>
      <c r="N756" s="247"/>
      <c r="O756" s="153"/>
      <c r="P756" s="153"/>
      <c r="Q756" s="34"/>
      <c r="R756" s="34"/>
      <c r="S756" s="34"/>
      <c r="T756" s="136"/>
    </row>
    <row r="757" spans="1:20" ht="15" customHeight="1">
      <c r="A757" s="35">
        <v>781</v>
      </c>
      <c r="B757" s="34"/>
      <c r="C757" s="35" t="str">
        <f>IFERROR(VLOOKUP(B757,[7]DSML!E:J,6,0),"")</f>
        <v/>
      </c>
      <c r="D757" s="35" t="str">
        <f>IFERROR(VLOOKUP(B757,[7]DSML!E:G,3,0),"")</f>
        <v/>
      </c>
      <c r="E757" s="35"/>
      <c r="F757" s="35"/>
      <c r="G757" s="34"/>
      <c r="H757" s="34"/>
      <c r="I757" s="34"/>
      <c r="J757" s="136"/>
      <c r="K757" s="233"/>
      <c r="L757" s="153"/>
      <c r="M757" s="153"/>
      <c r="N757" s="247"/>
      <c r="O757" s="153"/>
      <c r="P757" s="153"/>
      <c r="Q757" s="34"/>
      <c r="R757" s="34"/>
      <c r="S757" s="34"/>
      <c r="T757" s="136"/>
    </row>
    <row r="758" spans="1:20" ht="15" customHeight="1">
      <c r="A758" s="35">
        <v>782</v>
      </c>
      <c r="B758" s="34"/>
      <c r="C758" s="35" t="str">
        <f>IFERROR(VLOOKUP(B758,[7]DSML!E:J,6,0),"")</f>
        <v/>
      </c>
      <c r="D758" s="35" t="str">
        <f>IFERROR(VLOOKUP(B758,[7]DSML!E:G,3,0),"")</f>
        <v/>
      </c>
      <c r="E758" s="35"/>
      <c r="F758" s="35"/>
      <c r="G758" s="34"/>
      <c r="H758" s="34"/>
      <c r="I758" s="34"/>
      <c r="J758" s="136"/>
      <c r="K758" s="233"/>
      <c r="L758" s="153"/>
      <c r="M758" s="153"/>
      <c r="N758" s="247"/>
      <c r="O758" s="153"/>
      <c r="P758" s="153"/>
      <c r="Q758" s="34"/>
      <c r="R758" s="34"/>
      <c r="S758" s="34"/>
      <c r="T758" s="136"/>
    </row>
    <row r="759" spans="1:20" ht="15" customHeight="1">
      <c r="A759" s="35">
        <v>783</v>
      </c>
      <c r="B759" s="34"/>
      <c r="C759" s="35" t="str">
        <f>IFERROR(VLOOKUP(B759,[7]DSML!E:J,6,0),"")</f>
        <v/>
      </c>
      <c r="D759" s="35" t="str">
        <f>IFERROR(VLOOKUP(B759,[7]DSML!E:G,3,0),"")</f>
        <v/>
      </c>
      <c r="E759" s="35"/>
      <c r="F759" s="35"/>
      <c r="G759" s="34"/>
      <c r="H759" s="34"/>
      <c r="I759" s="34"/>
      <c r="J759" s="136"/>
      <c r="K759" s="233"/>
      <c r="L759" s="153"/>
      <c r="M759" s="153"/>
      <c r="N759" s="247"/>
      <c r="O759" s="153"/>
      <c r="P759" s="153"/>
      <c r="Q759" s="34"/>
      <c r="R759" s="34"/>
      <c r="S759" s="34"/>
      <c r="T759" s="136"/>
    </row>
    <row r="760" spans="1:20" ht="15" customHeight="1">
      <c r="A760" s="35">
        <v>784</v>
      </c>
      <c r="B760" s="34"/>
      <c r="C760" s="35" t="str">
        <f>IFERROR(VLOOKUP(B760,[7]DSML!E:J,6,0),"")</f>
        <v/>
      </c>
      <c r="D760" s="35" t="str">
        <f>IFERROR(VLOOKUP(B760,[7]DSML!E:G,3,0),"")</f>
        <v/>
      </c>
      <c r="E760" s="35"/>
      <c r="F760" s="35"/>
      <c r="G760" s="34"/>
      <c r="H760" s="34"/>
      <c r="I760" s="34"/>
      <c r="J760" s="136"/>
      <c r="K760" s="233"/>
      <c r="L760" s="153"/>
      <c r="M760" s="153"/>
      <c r="N760" s="247"/>
      <c r="O760" s="153"/>
      <c r="P760" s="153"/>
      <c r="Q760" s="34"/>
      <c r="R760" s="34"/>
      <c r="S760" s="34"/>
      <c r="T760" s="136"/>
    </row>
    <row r="761" spans="1:20" ht="15" customHeight="1">
      <c r="A761" s="35">
        <v>785</v>
      </c>
      <c r="B761" s="34"/>
      <c r="C761" s="35" t="str">
        <f>IFERROR(VLOOKUP(B761,[7]DSML!E:J,6,0),"")</f>
        <v/>
      </c>
      <c r="D761" s="35" t="str">
        <f>IFERROR(VLOOKUP(B761,[7]DSML!E:G,3,0),"")</f>
        <v/>
      </c>
      <c r="E761" s="35"/>
      <c r="F761" s="35"/>
      <c r="G761" s="34"/>
      <c r="H761" s="34"/>
      <c r="I761" s="34"/>
      <c r="J761" s="136"/>
      <c r="K761" s="233"/>
      <c r="L761" s="153"/>
      <c r="M761" s="153"/>
      <c r="N761" s="247"/>
      <c r="O761" s="153"/>
      <c r="P761" s="153"/>
      <c r="Q761" s="34"/>
      <c r="R761" s="34"/>
      <c r="S761" s="34"/>
      <c r="T761" s="136"/>
    </row>
    <row r="762" spans="1:20" ht="15" customHeight="1">
      <c r="A762" s="35">
        <v>786</v>
      </c>
      <c r="B762" s="34"/>
      <c r="C762" s="35" t="str">
        <f>IFERROR(VLOOKUP(B762,[7]DSML!E:J,6,0),"")</f>
        <v/>
      </c>
      <c r="D762" s="35" t="str">
        <f>IFERROR(VLOOKUP(B762,[7]DSML!E:G,3,0),"")</f>
        <v/>
      </c>
      <c r="E762" s="35"/>
      <c r="F762" s="35"/>
      <c r="G762" s="34"/>
      <c r="H762" s="34"/>
      <c r="I762" s="34"/>
      <c r="J762" s="136"/>
      <c r="K762" s="233"/>
      <c r="L762" s="153"/>
      <c r="M762" s="153"/>
      <c r="N762" s="247"/>
      <c r="O762" s="153"/>
      <c r="P762" s="153"/>
      <c r="Q762" s="34"/>
      <c r="R762" s="34"/>
      <c r="S762" s="34"/>
      <c r="T762" s="136"/>
    </row>
    <row r="763" spans="1:20" ht="15" customHeight="1">
      <c r="A763" s="35">
        <v>787</v>
      </c>
      <c r="B763" s="34"/>
      <c r="C763" s="35" t="str">
        <f>IFERROR(VLOOKUP(B763,[7]DSML!E:J,6,0),"")</f>
        <v/>
      </c>
      <c r="D763" s="35" t="str">
        <f>IFERROR(VLOOKUP(B763,[7]DSML!E:G,3,0),"")</f>
        <v/>
      </c>
      <c r="E763" s="35"/>
      <c r="F763" s="35"/>
      <c r="G763" s="34"/>
      <c r="H763" s="34"/>
      <c r="I763" s="34"/>
      <c r="J763" s="136"/>
      <c r="K763" s="233"/>
      <c r="L763" s="153"/>
      <c r="M763" s="153"/>
      <c r="N763" s="247"/>
      <c r="O763" s="153"/>
      <c r="P763" s="153"/>
      <c r="Q763" s="34"/>
      <c r="R763" s="34"/>
      <c r="S763" s="34"/>
      <c r="T763" s="136"/>
    </row>
    <row r="764" spans="1:20" ht="15" customHeight="1">
      <c r="A764" s="35">
        <v>788</v>
      </c>
      <c r="B764" s="34"/>
      <c r="C764" s="35" t="str">
        <f>IFERROR(VLOOKUP(B764,[7]DSML!E:J,6,0),"")</f>
        <v/>
      </c>
      <c r="D764" s="35" t="str">
        <f>IFERROR(VLOOKUP(B764,[7]DSML!E:G,3,0),"")</f>
        <v/>
      </c>
      <c r="E764" s="35"/>
      <c r="F764" s="35"/>
      <c r="G764" s="34"/>
      <c r="H764" s="34"/>
      <c r="I764" s="34"/>
      <c r="J764" s="136"/>
      <c r="K764" s="233"/>
      <c r="L764" s="153"/>
      <c r="M764" s="153"/>
      <c r="N764" s="247"/>
      <c r="O764" s="153"/>
      <c r="P764" s="153"/>
      <c r="Q764" s="34"/>
      <c r="R764" s="34"/>
      <c r="S764" s="34"/>
      <c r="T764" s="136"/>
    </row>
    <row r="765" spans="1:20" ht="15" customHeight="1">
      <c r="A765" s="35">
        <v>789</v>
      </c>
      <c r="B765" s="34"/>
      <c r="C765" s="35" t="str">
        <f>IFERROR(VLOOKUP(B765,[7]DSML!E:J,6,0),"")</f>
        <v/>
      </c>
      <c r="D765" s="35" t="str">
        <f>IFERROR(VLOOKUP(B765,[7]DSML!E:G,3,0),"")</f>
        <v/>
      </c>
      <c r="E765" s="35"/>
      <c r="F765" s="35"/>
      <c r="G765" s="34"/>
      <c r="H765" s="34"/>
      <c r="I765" s="34"/>
      <c r="J765" s="136"/>
      <c r="K765" s="233"/>
      <c r="L765" s="153"/>
      <c r="M765" s="153"/>
      <c r="N765" s="247"/>
      <c r="O765" s="153"/>
      <c r="P765" s="153"/>
      <c r="Q765" s="34"/>
      <c r="R765" s="34"/>
      <c r="S765" s="34"/>
      <c r="T765" s="136"/>
    </row>
    <row r="766" spans="1:20" ht="15" customHeight="1">
      <c r="A766" s="35">
        <v>790</v>
      </c>
      <c r="B766" s="34"/>
      <c r="C766" s="35" t="str">
        <f>IFERROR(VLOOKUP(B766,[7]DSML!E:J,6,0),"")</f>
        <v/>
      </c>
      <c r="D766" s="35" t="str">
        <f>IFERROR(VLOOKUP(B766,[7]DSML!E:G,3,0),"")</f>
        <v/>
      </c>
      <c r="E766" s="35"/>
      <c r="F766" s="35"/>
      <c r="G766" s="34"/>
      <c r="H766" s="34"/>
      <c r="I766" s="34"/>
      <c r="J766" s="136"/>
      <c r="K766" s="233"/>
      <c r="L766" s="153"/>
      <c r="M766" s="153"/>
      <c r="N766" s="247"/>
      <c r="O766" s="153"/>
      <c r="P766" s="153"/>
      <c r="Q766" s="34"/>
      <c r="R766" s="34"/>
      <c r="S766" s="34"/>
      <c r="T766" s="136"/>
    </row>
    <row r="767" spans="1:20" ht="15" customHeight="1">
      <c r="A767" s="35">
        <v>791</v>
      </c>
      <c r="B767" s="34"/>
      <c r="C767" s="35" t="str">
        <f>IFERROR(VLOOKUP(B767,[7]DSML!E:J,6,0),"")</f>
        <v/>
      </c>
      <c r="D767" s="35" t="str">
        <f>IFERROR(VLOOKUP(B767,[7]DSML!E:G,3,0),"")</f>
        <v/>
      </c>
      <c r="E767" s="35"/>
      <c r="F767" s="35"/>
      <c r="G767" s="34"/>
      <c r="H767" s="34"/>
      <c r="I767" s="34"/>
      <c r="J767" s="136"/>
      <c r="K767" s="233"/>
      <c r="L767" s="153"/>
      <c r="M767" s="153"/>
      <c r="N767" s="247"/>
      <c r="O767" s="153"/>
      <c r="P767" s="153"/>
      <c r="Q767" s="34"/>
      <c r="R767" s="34"/>
      <c r="S767" s="34"/>
      <c r="T767" s="136"/>
    </row>
    <row r="768" spans="1:20" ht="15" customHeight="1">
      <c r="A768" s="35">
        <v>792</v>
      </c>
      <c r="B768" s="34"/>
      <c r="C768" s="35" t="str">
        <f>IFERROR(VLOOKUP(B768,[7]DSML!E:J,6,0),"")</f>
        <v/>
      </c>
      <c r="D768" s="35" t="str">
        <f>IFERROR(VLOOKUP(B768,[7]DSML!E:G,3,0),"")</f>
        <v/>
      </c>
      <c r="E768" s="35"/>
      <c r="F768" s="35"/>
      <c r="G768" s="34"/>
      <c r="H768" s="34"/>
      <c r="I768" s="34"/>
      <c r="J768" s="136"/>
      <c r="K768" s="233"/>
      <c r="L768" s="153"/>
      <c r="M768" s="153"/>
      <c r="N768" s="247"/>
      <c r="O768" s="153"/>
      <c r="P768" s="153"/>
      <c r="Q768" s="34"/>
      <c r="R768" s="34"/>
      <c r="S768" s="34"/>
      <c r="T768" s="136"/>
    </row>
    <row r="769" spans="1:20" ht="15" customHeight="1">
      <c r="A769" s="35">
        <v>793</v>
      </c>
      <c r="B769" s="34"/>
      <c r="C769" s="35" t="str">
        <f>IFERROR(VLOOKUP(B769,[7]DSML!E:J,6,0),"")</f>
        <v/>
      </c>
      <c r="D769" s="35" t="str">
        <f>IFERROR(VLOOKUP(B769,[7]DSML!E:G,3,0),"")</f>
        <v/>
      </c>
      <c r="E769" s="35"/>
      <c r="F769" s="35"/>
      <c r="G769" s="34"/>
      <c r="H769" s="34"/>
      <c r="I769" s="34"/>
      <c r="J769" s="136"/>
      <c r="K769" s="233"/>
      <c r="L769" s="153"/>
      <c r="M769" s="153"/>
      <c r="N769" s="247"/>
      <c r="O769" s="153"/>
      <c r="P769" s="153"/>
      <c r="Q769" s="34"/>
      <c r="R769" s="34"/>
      <c r="S769" s="34"/>
      <c r="T769" s="136"/>
    </row>
    <row r="770" spans="1:20" ht="15" customHeight="1">
      <c r="A770" s="35">
        <v>794</v>
      </c>
      <c r="B770" s="34"/>
      <c r="C770" s="35" t="str">
        <f>IFERROR(VLOOKUP(B770,[7]DSML!E:J,6,0),"")</f>
        <v/>
      </c>
      <c r="D770" s="35" t="str">
        <f>IFERROR(VLOOKUP(B770,[7]DSML!E:G,3,0),"")</f>
        <v/>
      </c>
      <c r="E770" s="35"/>
      <c r="F770" s="35"/>
      <c r="G770" s="34"/>
      <c r="H770" s="34"/>
      <c r="I770" s="34"/>
      <c r="J770" s="136"/>
      <c r="K770" s="233"/>
      <c r="L770" s="153"/>
      <c r="M770" s="153"/>
      <c r="N770" s="247"/>
      <c r="O770" s="153"/>
      <c r="P770" s="153"/>
      <c r="Q770" s="34"/>
      <c r="R770" s="34"/>
      <c r="S770" s="34"/>
      <c r="T770" s="136"/>
    </row>
    <row r="771" spans="1:20" ht="15" customHeight="1">
      <c r="A771" s="35">
        <v>795</v>
      </c>
      <c r="B771" s="34"/>
      <c r="C771" s="35" t="str">
        <f>IFERROR(VLOOKUP(B771,[7]DSML!E:J,6,0),"")</f>
        <v/>
      </c>
      <c r="D771" s="35" t="str">
        <f>IFERROR(VLOOKUP(B771,[7]DSML!E:G,3,0),"")</f>
        <v/>
      </c>
      <c r="E771" s="35"/>
      <c r="F771" s="35"/>
      <c r="G771" s="34"/>
      <c r="H771" s="34"/>
      <c r="I771" s="34"/>
      <c r="J771" s="136"/>
      <c r="K771" s="233"/>
      <c r="L771" s="153"/>
      <c r="M771" s="153"/>
      <c r="N771" s="247"/>
      <c r="O771" s="153"/>
      <c r="P771" s="153"/>
      <c r="Q771" s="34"/>
      <c r="R771" s="34"/>
      <c r="S771" s="34"/>
      <c r="T771" s="136"/>
    </row>
    <row r="772" spans="1:20" ht="15" customHeight="1">
      <c r="A772" s="35">
        <v>796</v>
      </c>
      <c r="B772" s="34"/>
      <c r="C772" s="35" t="str">
        <f>IFERROR(VLOOKUP(B772,[7]DSML!E:J,6,0),"")</f>
        <v/>
      </c>
      <c r="D772" s="35" t="str">
        <f>IFERROR(VLOOKUP(B772,[7]DSML!E:G,3,0),"")</f>
        <v/>
      </c>
      <c r="E772" s="35"/>
      <c r="F772" s="35"/>
      <c r="G772" s="34"/>
      <c r="H772" s="34"/>
      <c r="I772" s="34"/>
      <c r="J772" s="136"/>
      <c r="K772" s="233"/>
      <c r="L772" s="153"/>
      <c r="M772" s="153"/>
      <c r="N772" s="247"/>
      <c r="O772" s="153"/>
      <c r="P772" s="153"/>
      <c r="Q772" s="34"/>
      <c r="R772" s="34"/>
      <c r="S772" s="34"/>
      <c r="T772" s="136"/>
    </row>
    <row r="773" spans="1:20" ht="15" customHeight="1">
      <c r="A773" s="35">
        <v>797</v>
      </c>
      <c r="B773" s="34"/>
      <c r="C773" s="35" t="str">
        <f>IFERROR(VLOOKUP(B773,[7]DSML!E:J,6,0),"")</f>
        <v/>
      </c>
      <c r="D773" s="35" t="str">
        <f>IFERROR(VLOOKUP(B773,[7]DSML!E:G,3,0),"")</f>
        <v/>
      </c>
      <c r="E773" s="35"/>
      <c r="F773" s="35"/>
      <c r="G773" s="34"/>
      <c r="H773" s="34"/>
      <c r="I773" s="34"/>
      <c r="J773" s="136"/>
      <c r="K773" s="233"/>
      <c r="L773" s="153"/>
      <c r="M773" s="153"/>
      <c r="N773" s="247"/>
      <c r="O773" s="153"/>
      <c r="P773" s="153"/>
      <c r="Q773" s="34"/>
      <c r="R773" s="34"/>
      <c r="S773" s="34"/>
      <c r="T773" s="136"/>
    </row>
    <row r="774" spans="1:20" ht="15" customHeight="1">
      <c r="A774" s="35">
        <v>798</v>
      </c>
      <c r="B774" s="34"/>
      <c r="C774" s="35" t="str">
        <f>IFERROR(VLOOKUP(B774,[7]DSML!E:J,6,0),"")</f>
        <v/>
      </c>
      <c r="D774" s="35" t="str">
        <f>IFERROR(VLOOKUP(B774,[7]DSML!E:G,3,0),"")</f>
        <v/>
      </c>
      <c r="E774" s="35"/>
      <c r="F774" s="35"/>
      <c r="G774" s="34"/>
      <c r="H774" s="34"/>
      <c r="I774" s="34"/>
      <c r="J774" s="136"/>
      <c r="K774" s="233"/>
      <c r="L774" s="153"/>
      <c r="M774" s="153"/>
      <c r="N774" s="247"/>
      <c r="O774" s="153"/>
      <c r="P774" s="153"/>
      <c r="Q774" s="34"/>
      <c r="R774" s="34"/>
      <c r="S774" s="34"/>
      <c r="T774" s="136"/>
    </row>
    <row r="775" spans="1:20" ht="15" customHeight="1">
      <c r="A775" s="35">
        <v>799</v>
      </c>
      <c r="B775" s="34"/>
      <c r="C775" s="35" t="str">
        <f>IFERROR(VLOOKUP(B775,[7]DSML!E:J,6,0),"")</f>
        <v/>
      </c>
      <c r="D775" s="35" t="str">
        <f>IFERROR(VLOOKUP(B775,[7]DSML!E:G,3,0),"")</f>
        <v/>
      </c>
      <c r="E775" s="35"/>
      <c r="F775" s="35"/>
      <c r="G775" s="34"/>
      <c r="H775" s="34"/>
      <c r="I775" s="34"/>
      <c r="J775" s="136"/>
      <c r="K775" s="233"/>
      <c r="L775" s="153"/>
      <c r="M775" s="153"/>
      <c r="N775" s="247"/>
      <c r="O775" s="153"/>
      <c r="P775" s="153"/>
      <c r="Q775" s="34"/>
      <c r="R775" s="34"/>
      <c r="S775" s="34"/>
      <c r="T775" s="136"/>
    </row>
    <row r="776" spans="1:20" ht="15" customHeight="1">
      <c r="A776" s="35">
        <v>800</v>
      </c>
      <c r="B776" s="34"/>
      <c r="C776" s="35" t="str">
        <f>IFERROR(VLOOKUP(B776,[7]DSML!E:J,6,0),"")</f>
        <v/>
      </c>
      <c r="D776" s="35" t="str">
        <f>IFERROR(VLOOKUP(B776,[7]DSML!E:G,3,0),"")</f>
        <v/>
      </c>
      <c r="E776" s="35"/>
      <c r="F776" s="35"/>
      <c r="G776" s="34"/>
      <c r="H776" s="34"/>
      <c r="I776" s="34"/>
      <c r="J776" s="136"/>
      <c r="K776" s="233"/>
      <c r="L776" s="153"/>
      <c r="M776" s="153"/>
      <c r="N776" s="247"/>
      <c r="O776" s="153"/>
      <c r="P776" s="153"/>
      <c r="Q776" s="34"/>
      <c r="R776" s="34"/>
      <c r="S776" s="34"/>
      <c r="T776" s="136"/>
    </row>
    <row r="777" spans="1:20" ht="15" customHeight="1">
      <c r="A777" s="35">
        <v>801</v>
      </c>
      <c r="B777" s="34"/>
      <c r="C777" s="35" t="str">
        <f>IFERROR(VLOOKUP(B777,[7]DSML!E:J,6,0),"")</f>
        <v/>
      </c>
      <c r="D777" s="35" t="str">
        <f>IFERROR(VLOOKUP(B777,[7]DSML!E:G,3,0),"")</f>
        <v/>
      </c>
      <c r="E777" s="35"/>
      <c r="F777" s="35"/>
      <c r="G777" s="34"/>
      <c r="H777" s="34"/>
      <c r="I777" s="34"/>
      <c r="J777" s="136"/>
      <c r="K777" s="233"/>
      <c r="L777" s="153"/>
      <c r="M777" s="153"/>
      <c r="N777" s="247"/>
      <c r="O777" s="153"/>
      <c r="P777" s="153"/>
      <c r="Q777" s="34"/>
      <c r="R777" s="34"/>
      <c r="S777" s="34"/>
      <c r="T777" s="136"/>
    </row>
    <row r="778" spans="1:20" ht="15" customHeight="1">
      <c r="A778" s="35">
        <v>802</v>
      </c>
      <c r="B778" s="34"/>
      <c r="C778" s="35" t="str">
        <f>IFERROR(VLOOKUP(B778,[7]DSML!E:J,6,0),"")</f>
        <v/>
      </c>
      <c r="D778" s="35" t="str">
        <f>IFERROR(VLOOKUP(B778,[7]DSML!E:G,3,0),"")</f>
        <v/>
      </c>
      <c r="E778" s="35"/>
      <c r="F778" s="35"/>
      <c r="G778" s="34"/>
      <c r="H778" s="34"/>
      <c r="I778" s="34"/>
      <c r="J778" s="136"/>
      <c r="K778" s="233"/>
      <c r="L778" s="153"/>
      <c r="M778" s="153"/>
      <c r="N778" s="247"/>
      <c r="O778" s="153"/>
      <c r="P778" s="153"/>
      <c r="Q778" s="34"/>
      <c r="R778" s="34"/>
      <c r="S778" s="34"/>
      <c r="T778" s="136"/>
    </row>
    <row r="779" spans="1:20" ht="15" customHeight="1">
      <c r="A779" s="35">
        <v>803</v>
      </c>
      <c r="B779" s="34"/>
      <c r="C779" s="35" t="str">
        <f>IFERROR(VLOOKUP(B779,[7]DSML!E:J,6,0),"")</f>
        <v/>
      </c>
      <c r="D779" s="35" t="str">
        <f>IFERROR(VLOOKUP(B779,[7]DSML!E:G,3,0),"")</f>
        <v/>
      </c>
      <c r="E779" s="35"/>
      <c r="F779" s="35"/>
      <c r="G779" s="34"/>
      <c r="H779" s="34"/>
      <c r="I779" s="34"/>
      <c r="J779" s="136"/>
      <c r="K779" s="233"/>
      <c r="L779" s="153"/>
      <c r="M779" s="153"/>
      <c r="N779" s="247"/>
      <c r="O779" s="153"/>
      <c r="P779" s="153"/>
      <c r="Q779" s="34"/>
      <c r="R779" s="34"/>
      <c r="S779" s="34"/>
      <c r="T779" s="136"/>
    </row>
    <row r="780" spans="1:20" ht="15" customHeight="1">
      <c r="A780" s="35">
        <v>804</v>
      </c>
      <c r="B780" s="34"/>
      <c r="C780" s="35" t="str">
        <f>IFERROR(VLOOKUP(B780,[7]DSML!E:J,6,0),"")</f>
        <v/>
      </c>
      <c r="D780" s="35" t="str">
        <f>IFERROR(VLOOKUP(B780,[7]DSML!E:G,3,0),"")</f>
        <v/>
      </c>
      <c r="E780" s="35"/>
      <c r="F780" s="35"/>
      <c r="G780" s="34"/>
      <c r="H780" s="34"/>
      <c r="I780" s="34"/>
      <c r="J780" s="136"/>
      <c r="K780" s="233"/>
      <c r="L780" s="153"/>
      <c r="M780" s="153"/>
      <c r="N780" s="247"/>
      <c r="O780" s="153"/>
      <c r="P780" s="153"/>
      <c r="Q780" s="34"/>
      <c r="R780" s="34"/>
      <c r="S780" s="34"/>
      <c r="T780" s="136"/>
    </row>
    <row r="781" spans="1:20" ht="15" customHeight="1">
      <c r="A781" s="35">
        <v>805</v>
      </c>
      <c r="B781" s="34"/>
      <c r="C781" s="35" t="str">
        <f>IFERROR(VLOOKUP(B781,[7]DSML!E:J,6,0),"")</f>
        <v/>
      </c>
      <c r="D781" s="35" t="str">
        <f>IFERROR(VLOOKUP(B781,[7]DSML!E:G,3,0),"")</f>
        <v/>
      </c>
      <c r="E781" s="35"/>
      <c r="F781" s="35"/>
      <c r="G781" s="34"/>
      <c r="H781" s="34"/>
      <c r="I781" s="34"/>
      <c r="J781" s="136"/>
      <c r="K781" s="233"/>
      <c r="L781" s="153"/>
      <c r="M781" s="153"/>
      <c r="N781" s="247"/>
      <c r="O781" s="153"/>
      <c r="P781" s="153"/>
      <c r="Q781" s="34"/>
      <c r="R781" s="34"/>
      <c r="S781" s="34"/>
      <c r="T781" s="136"/>
    </row>
    <row r="782" spans="1:20" ht="15" customHeight="1">
      <c r="A782" s="35">
        <v>806</v>
      </c>
      <c r="B782" s="34"/>
      <c r="C782" s="35" t="str">
        <f>IFERROR(VLOOKUP(B782,[7]DSML!E:J,6,0),"")</f>
        <v/>
      </c>
      <c r="D782" s="35" t="str">
        <f>IFERROR(VLOOKUP(B782,[7]DSML!E:G,3,0),"")</f>
        <v/>
      </c>
      <c r="E782" s="35"/>
      <c r="F782" s="35"/>
      <c r="G782" s="34"/>
      <c r="H782" s="34"/>
      <c r="I782" s="34"/>
      <c r="J782" s="136"/>
      <c r="K782" s="233"/>
      <c r="L782" s="153"/>
      <c r="M782" s="153"/>
      <c r="N782" s="247"/>
      <c r="O782" s="153"/>
      <c r="P782" s="153"/>
      <c r="Q782" s="34"/>
      <c r="R782" s="34"/>
      <c r="S782" s="34"/>
      <c r="T782" s="136"/>
    </row>
    <row r="783" spans="1:20" ht="15" customHeight="1">
      <c r="A783" s="35">
        <v>807</v>
      </c>
      <c r="B783" s="34"/>
      <c r="C783" s="35" t="str">
        <f>IFERROR(VLOOKUP(B783,[7]DSML!E:J,6,0),"")</f>
        <v/>
      </c>
      <c r="D783" s="35" t="str">
        <f>IFERROR(VLOOKUP(B783,[7]DSML!E:G,3,0),"")</f>
        <v/>
      </c>
      <c r="E783" s="35"/>
      <c r="F783" s="35"/>
      <c r="G783" s="34"/>
      <c r="H783" s="34"/>
      <c r="I783" s="34"/>
      <c r="J783" s="136"/>
      <c r="K783" s="233"/>
      <c r="L783" s="153"/>
      <c r="M783" s="153"/>
      <c r="N783" s="247"/>
      <c r="O783" s="153"/>
      <c r="P783" s="153"/>
      <c r="Q783" s="34"/>
      <c r="R783" s="34"/>
      <c r="S783" s="34"/>
      <c r="T783" s="136"/>
    </row>
    <row r="784" spans="1:20" ht="15" customHeight="1">
      <c r="A784" s="35">
        <v>808</v>
      </c>
      <c r="B784" s="34"/>
      <c r="C784" s="35" t="str">
        <f>IFERROR(VLOOKUP(B784,[7]DSML!E:J,6,0),"")</f>
        <v/>
      </c>
      <c r="D784" s="35" t="str">
        <f>IFERROR(VLOOKUP(B784,[7]DSML!E:G,3,0),"")</f>
        <v/>
      </c>
      <c r="E784" s="35"/>
      <c r="F784" s="35"/>
      <c r="G784" s="34"/>
      <c r="H784" s="34"/>
      <c r="I784" s="34"/>
      <c r="J784" s="136"/>
      <c r="K784" s="233"/>
      <c r="L784" s="153"/>
      <c r="M784" s="153"/>
      <c r="N784" s="247"/>
      <c r="O784" s="153"/>
      <c r="P784" s="153"/>
      <c r="Q784" s="34"/>
      <c r="R784" s="34"/>
      <c r="S784" s="34"/>
      <c r="T784" s="136"/>
    </row>
    <row r="785" spans="1:20" ht="15" customHeight="1">
      <c r="A785" s="35">
        <v>809</v>
      </c>
      <c r="B785" s="34"/>
      <c r="C785" s="35" t="str">
        <f>IFERROR(VLOOKUP(B785,[7]DSML!E:J,6,0),"")</f>
        <v/>
      </c>
      <c r="D785" s="35" t="str">
        <f>IFERROR(VLOOKUP(B785,[7]DSML!E:G,3,0),"")</f>
        <v/>
      </c>
      <c r="E785" s="35"/>
      <c r="F785" s="35"/>
      <c r="G785" s="34"/>
      <c r="H785" s="34"/>
      <c r="I785" s="34"/>
      <c r="J785" s="136"/>
      <c r="K785" s="233"/>
      <c r="L785" s="153"/>
      <c r="M785" s="153"/>
      <c r="N785" s="247"/>
      <c r="O785" s="153"/>
      <c r="P785" s="153"/>
      <c r="Q785" s="34"/>
      <c r="R785" s="34"/>
      <c r="S785" s="34"/>
      <c r="T785" s="136"/>
    </row>
    <row r="786" spans="1:20" ht="15" customHeight="1">
      <c r="A786" s="35">
        <v>810</v>
      </c>
      <c r="B786" s="34"/>
      <c r="C786" s="35" t="str">
        <f>IFERROR(VLOOKUP(B786,[7]DSML!E:J,6,0),"")</f>
        <v/>
      </c>
      <c r="D786" s="35" t="str">
        <f>IFERROR(VLOOKUP(B786,[7]DSML!E:G,3,0),"")</f>
        <v/>
      </c>
      <c r="E786" s="35"/>
      <c r="F786" s="35"/>
      <c r="G786" s="34"/>
      <c r="H786" s="34"/>
      <c r="I786" s="34"/>
      <c r="J786" s="136"/>
      <c r="K786" s="233"/>
      <c r="L786" s="153"/>
      <c r="M786" s="153"/>
      <c r="N786" s="247"/>
      <c r="O786" s="153"/>
      <c r="P786" s="153"/>
      <c r="Q786" s="34"/>
      <c r="R786" s="34"/>
      <c r="S786" s="34"/>
      <c r="T786" s="136"/>
    </row>
    <row r="787" spans="1:20" ht="15" customHeight="1">
      <c r="A787" s="35">
        <v>811</v>
      </c>
      <c r="B787" s="34"/>
      <c r="C787" s="35" t="str">
        <f>IFERROR(VLOOKUP(B787,[7]DSML!E:J,6,0),"")</f>
        <v/>
      </c>
      <c r="D787" s="35" t="str">
        <f>IFERROR(VLOOKUP(B787,[7]DSML!E:G,3,0),"")</f>
        <v/>
      </c>
      <c r="E787" s="35"/>
      <c r="F787" s="35"/>
      <c r="G787" s="34"/>
      <c r="H787" s="34"/>
      <c r="I787" s="34"/>
      <c r="J787" s="136"/>
      <c r="K787" s="233"/>
      <c r="L787" s="153"/>
      <c r="M787" s="153"/>
      <c r="N787" s="247"/>
      <c r="O787" s="153"/>
      <c r="P787" s="153"/>
      <c r="Q787" s="34"/>
      <c r="R787" s="34"/>
      <c r="S787" s="34"/>
      <c r="T787" s="136"/>
    </row>
    <row r="788" spans="1:20" ht="15" customHeight="1">
      <c r="A788" s="35">
        <v>812</v>
      </c>
      <c r="B788" s="34"/>
      <c r="C788" s="35" t="str">
        <f>IFERROR(VLOOKUP(B788,[7]DSML!E:J,6,0),"")</f>
        <v/>
      </c>
      <c r="D788" s="35" t="str">
        <f>IFERROR(VLOOKUP(B788,[7]DSML!E:G,3,0),"")</f>
        <v/>
      </c>
      <c r="E788" s="35"/>
      <c r="F788" s="35"/>
      <c r="G788" s="34"/>
      <c r="H788" s="34"/>
      <c r="I788" s="34"/>
      <c r="J788" s="136"/>
      <c r="K788" s="233"/>
      <c r="L788" s="153"/>
      <c r="M788" s="153"/>
      <c r="N788" s="247"/>
      <c r="O788" s="153"/>
      <c r="P788" s="153"/>
      <c r="Q788" s="34"/>
      <c r="R788" s="34"/>
      <c r="S788" s="34"/>
      <c r="T788" s="136"/>
    </row>
    <row r="789" spans="1:20" ht="15" customHeight="1">
      <c r="A789" s="35">
        <v>813</v>
      </c>
      <c r="B789" s="34"/>
      <c r="C789" s="35" t="str">
        <f>IFERROR(VLOOKUP(B789,[7]DSML!E:J,6,0),"")</f>
        <v/>
      </c>
      <c r="D789" s="35" t="str">
        <f>IFERROR(VLOOKUP(B789,[7]DSML!E:G,3,0),"")</f>
        <v/>
      </c>
      <c r="E789" s="35"/>
      <c r="F789" s="35"/>
      <c r="G789" s="34"/>
      <c r="H789" s="34"/>
      <c r="I789" s="34"/>
      <c r="J789" s="136"/>
      <c r="K789" s="233"/>
      <c r="L789" s="153"/>
      <c r="M789" s="153"/>
      <c r="N789" s="247"/>
      <c r="O789" s="153"/>
      <c r="P789" s="153"/>
      <c r="Q789" s="34"/>
      <c r="R789" s="34"/>
      <c r="S789" s="34"/>
      <c r="T789" s="136"/>
    </row>
    <row r="790" spans="1:20" ht="15" customHeight="1">
      <c r="A790" s="35">
        <v>814</v>
      </c>
      <c r="B790" s="34"/>
      <c r="C790" s="35" t="str">
        <f>IFERROR(VLOOKUP(B790,[7]DSML!E:J,6,0),"")</f>
        <v/>
      </c>
      <c r="D790" s="35" t="str">
        <f>IFERROR(VLOOKUP(B790,[7]DSML!E:G,3,0),"")</f>
        <v/>
      </c>
      <c r="E790" s="35"/>
      <c r="F790" s="35"/>
      <c r="G790" s="34"/>
      <c r="H790" s="34"/>
      <c r="I790" s="34"/>
      <c r="J790" s="136"/>
      <c r="K790" s="233"/>
      <c r="L790" s="153"/>
      <c r="M790" s="153"/>
      <c r="N790" s="247"/>
      <c r="O790" s="153"/>
      <c r="P790" s="153"/>
      <c r="Q790" s="34"/>
      <c r="R790" s="34"/>
      <c r="S790" s="34"/>
      <c r="T790" s="136"/>
    </row>
    <row r="791" spans="1:20" ht="15" customHeight="1">
      <c r="A791" s="35">
        <v>815</v>
      </c>
      <c r="B791" s="34"/>
      <c r="C791" s="35" t="str">
        <f>IFERROR(VLOOKUP(B791,[7]DSML!E:J,6,0),"")</f>
        <v/>
      </c>
      <c r="D791" s="35" t="str">
        <f>IFERROR(VLOOKUP(B791,[7]DSML!E:G,3,0),"")</f>
        <v/>
      </c>
      <c r="E791" s="35"/>
      <c r="F791" s="35"/>
      <c r="G791" s="34"/>
      <c r="H791" s="34"/>
      <c r="I791" s="34"/>
      <c r="J791" s="136"/>
      <c r="K791" s="233"/>
      <c r="L791" s="153"/>
      <c r="M791" s="153"/>
      <c r="N791" s="247"/>
      <c r="O791" s="153"/>
      <c r="P791" s="153"/>
      <c r="Q791" s="34"/>
      <c r="R791" s="34"/>
      <c r="S791" s="34"/>
      <c r="T791" s="136"/>
    </row>
    <row r="792" spans="1:20" ht="15" customHeight="1">
      <c r="A792" s="35">
        <v>816</v>
      </c>
      <c r="B792" s="34"/>
      <c r="C792" s="35" t="str">
        <f>IFERROR(VLOOKUP(B792,[7]DSML!E:J,6,0),"")</f>
        <v/>
      </c>
      <c r="D792" s="35" t="str">
        <f>IFERROR(VLOOKUP(B792,[7]DSML!E:G,3,0),"")</f>
        <v/>
      </c>
      <c r="E792" s="35"/>
      <c r="F792" s="35"/>
      <c r="G792" s="34"/>
      <c r="H792" s="34"/>
      <c r="I792" s="34"/>
      <c r="J792" s="136"/>
      <c r="K792" s="233"/>
      <c r="L792" s="153"/>
      <c r="M792" s="153"/>
      <c r="N792" s="247"/>
      <c r="O792" s="153"/>
      <c r="P792" s="153"/>
      <c r="Q792" s="34"/>
      <c r="R792" s="34"/>
      <c r="S792" s="34"/>
      <c r="T792" s="136"/>
    </row>
    <row r="793" spans="1:20" ht="15" customHeight="1">
      <c r="A793" s="35">
        <v>817</v>
      </c>
      <c r="B793" s="34"/>
      <c r="C793" s="35" t="str">
        <f>IFERROR(VLOOKUP(B793,[7]DSML!E:J,6,0),"")</f>
        <v/>
      </c>
      <c r="D793" s="35" t="str">
        <f>IFERROR(VLOOKUP(B793,[7]DSML!E:G,3,0),"")</f>
        <v/>
      </c>
      <c r="E793" s="35"/>
      <c r="F793" s="35"/>
      <c r="G793" s="34"/>
      <c r="H793" s="34"/>
      <c r="I793" s="34"/>
      <c r="J793" s="136"/>
      <c r="K793" s="233"/>
      <c r="L793" s="153"/>
      <c r="M793" s="153"/>
      <c r="N793" s="247"/>
      <c r="O793" s="153"/>
      <c r="P793" s="153"/>
      <c r="Q793" s="34"/>
      <c r="R793" s="34"/>
      <c r="S793" s="34"/>
      <c r="T793" s="136"/>
    </row>
    <row r="794" spans="1:20" ht="15" customHeight="1">
      <c r="A794" s="35">
        <v>818</v>
      </c>
      <c r="B794" s="34"/>
      <c r="C794" s="35" t="str">
        <f>IFERROR(VLOOKUP(B794,[7]DSML!E:J,6,0),"")</f>
        <v/>
      </c>
      <c r="D794" s="35" t="str">
        <f>IFERROR(VLOOKUP(B794,[7]DSML!E:G,3,0),"")</f>
        <v/>
      </c>
      <c r="E794" s="35"/>
      <c r="F794" s="35"/>
      <c r="G794" s="34"/>
      <c r="H794" s="34"/>
      <c r="I794" s="34"/>
      <c r="J794" s="136"/>
      <c r="K794" s="233"/>
      <c r="L794" s="153"/>
      <c r="M794" s="153"/>
      <c r="N794" s="247"/>
      <c r="O794" s="153"/>
      <c r="P794" s="153"/>
      <c r="Q794" s="34"/>
      <c r="R794" s="34"/>
      <c r="S794" s="34"/>
      <c r="T794" s="136"/>
    </row>
    <row r="795" spans="1:20" ht="15" customHeight="1">
      <c r="A795" s="35">
        <v>819</v>
      </c>
      <c r="B795" s="34"/>
      <c r="C795" s="35" t="str">
        <f>IFERROR(VLOOKUP(B795,[7]DSML!E:J,6,0),"")</f>
        <v/>
      </c>
      <c r="D795" s="35" t="str">
        <f>IFERROR(VLOOKUP(B795,[7]DSML!E:G,3,0),"")</f>
        <v/>
      </c>
      <c r="E795" s="35"/>
      <c r="F795" s="35"/>
      <c r="G795" s="34"/>
      <c r="H795" s="34"/>
      <c r="I795" s="34"/>
      <c r="J795" s="136"/>
      <c r="K795" s="233"/>
      <c r="L795" s="153"/>
      <c r="M795" s="153"/>
      <c r="N795" s="247"/>
      <c r="O795" s="153"/>
      <c r="P795" s="153"/>
      <c r="Q795" s="34"/>
      <c r="R795" s="34"/>
      <c r="S795" s="34"/>
      <c r="T795" s="136"/>
    </row>
    <row r="796" spans="1:20" ht="15" customHeight="1">
      <c r="A796" s="35">
        <v>820</v>
      </c>
      <c r="B796" s="34"/>
      <c r="C796" s="35" t="str">
        <f>IFERROR(VLOOKUP(B796,[7]DSML!E:J,6,0),"")</f>
        <v/>
      </c>
      <c r="D796" s="35" t="str">
        <f>IFERROR(VLOOKUP(B796,[7]DSML!E:G,3,0),"")</f>
        <v/>
      </c>
      <c r="E796" s="35"/>
      <c r="F796" s="35"/>
      <c r="G796" s="34"/>
      <c r="H796" s="34"/>
      <c r="I796" s="34"/>
      <c r="J796" s="136"/>
      <c r="K796" s="233"/>
      <c r="L796" s="153"/>
      <c r="M796" s="153"/>
      <c r="N796" s="247"/>
      <c r="O796" s="153"/>
      <c r="P796" s="153"/>
      <c r="Q796" s="34"/>
      <c r="R796" s="34"/>
      <c r="S796" s="34"/>
      <c r="T796" s="136"/>
    </row>
    <row r="797" spans="1:20" ht="15" customHeight="1">
      <c r="A797" s="35">
        <v>821</v>
      </c>
      <c r="B797" s="34"/>
      <c r="C797" s="35" t="str">
        <f>IFERROR(VLOOKUP(B797,[7]DSML!E:J,6,0),"")</f>
        <v/>
      </c>
      <c r="D797" s="35" t="str">
        <f>IFERROR(VLOOKUP(B797,[7]DSML!E:G,3,0),"")</f>
        <v/>
      </c>
      <c r="E797" s="35"/>
      <c r="F797" s="35"/>
      <c r="G797" s="34"/>
      <c r="H797" s="34"/>
      <c r="I797" s="34"/>
      <c r="J797" s="136"/>
      <c r="K797" s="233"/>
      <c r="L797" s="153"/>
      <c r="M797" s="153"/>
      <c r="N797" s="247"/>
      <c r="O797" s="153"/>
      <c r="P797" s="153"/>
      <c r="Q797" s="34"/>
      <c r="R797" s="34"/>
      <c r="S797" s="34"/>
      <c r="T797" s="136"/>
    </row>
    <row r="798" spans="1:20" ht="15" customHeight="1">
      <c r="A798" s="35">
        <v>822</v>
      </c>
      <c r="B798" s="34"/>
      <c r="C798" s="35" t="str">
        <f>IFERROR(VLOOKUP(B798,[7]DSML!E:J,6,0),"")</f>
        <v/>
      </c>
      <c r="D798" s="35" t="str">
        <f>IFERROR(VLOOKUP(B798,[7]DSML!E:G,3,0),"")</f>
        <v/>
      </c>
      <c r="E798" s="35"/>
      <c r="F798" s="35"/>
      <c r="G798" s="34"/>
      <c r="H798" s="34"/>
      <c r="I798" s="34"/>
      <c r="J798" s="136"/>
      <c r="K798" s="233"/>
      <c r="L798" s="153"/>
      <c r="M798" s="153"/>
      <c r="N798" s="247"/>
      <c r="O798" s="153"/>
      <c r="P798" s="153"/>
      <c r="Q798" s="34"/>
      <c r="R798" s="34"/>
      <c r="S798" s="34"/>
      <c r="T798" s="136"/>
    </row>
    <row r="799" spans="1:20" ht="15" customHeight="1">
      <c r="A799" s="35">
        <v>823</v>
      </c>
      <c r="B799" s="34"/>
      <c r="C799" s="35" t="str">
        <f>IFERROR(VLOOKUP(B799,[7]DSML!E:J,6,0),"")</f>
        <v/>
      </c>
      <c r="D799" s="35" t="str">
        <f>IFERROR(VLOOKUP(B799,[7]DSML!E:G,3,0),"")</f>
        <v/>
      </c>
      <c r="E799" s="35"/>
      <c r="F799" s="35"/>
      <c r="G799" s="34"/>
      <c r="H799" s="34"/>
      <c r="I799" s="34"/>
      <c r="J799" s="136"/>
      <c r="K799" s="233"/>
      <c r="L799" s="153"/>
      <c r="M799" s="153"/>
      <c r="N799" s="247"/>
      <c r="O799" s="153"/>
      <c r="P799" s="153"/>
      <c r="Q799" s="34"/>
      <c r="R799" s="34"/>
      <c r="S799" s="34"/>
      <c r="T799" s="136"/>
    </row>
    <row r="800" spans="1:20" ht="15" customHeight="1">
      <c r="A800" s="35">
        <v>824</v>
      </c>
      <c r="B800" s="34"/>
      <c r="C800" s="35" t="str">
        <f>IFERROR(VLOOKUP(B800,[7]DSML!E:J,6,0),"")</f>
        <v/>
      </c>
      <c r="D800" s="35" t="str">
        <f>IFERROR(VLOOKUP(B800,[7]DSML!E:G,3,0),"")</f>
        <v/>
      </c>
      <c r="E800" s="35"/>
      <c r="F800" s="35"/>
      <c r="G800" s="34"/>
      <c r="H800" s="34"/>
      <c r="I800" s="34"/>
      <c r="J800" s="136"/>
      <c r="K800" s="233"/>
      <c r="L800" s="153"/>
      <c r="M800" s="153"/>
      <c r="N800" s="247"/>
      <c r="O800" s="153"/>
      <c r="P800" s="153"/>
      <c r="Q800" s="34"/>
      <c r="R800" s="34"/>
      <c r="S800" s="34"/>
      <c r="T800" s="136"/>
    </row>
    <row r="801" spans="1:20" ht="15" customHeight="1">
      <c r="A801" s="35">
        <v>825</v>
      </c>
      <c r="B801" s="34"/>
      <c r="C801" s="35" t="str">
        <f>IFERROR(VLOOKUP(B801,[7]DSML!E:J,6,0),"")</f>
        <v/>
      </c>
      <c r="D801" s="35" t="str">
        <f>IFERROR(VLOOKUP(B801,[7]DSML!E:G,3,0),"")</f>
        <v/>
      </c>
      <c r="E801" s="35"/>
      <c r="F801" s="35"/>
      <c r="G801" s="34"/>
      <c r="H801" s="34"/>
      <c r="I801" s="34"/>
      <c r="J801" s="136"/>
      <c r="K801" s="233"/>
      <c r="L801" s="153"/>
      <c r="M801" s="153"/>
      <c r="N801" s="247"/>
      <c r="O801" s="153"/>
      <c r="P801" s="153"/>
      <c r="Q801" s="34"/>
      <c r="R801" s="34"/>
      <c r="S801" s="34"/>
      <c r="T801" s="136"/>
    </row>
    <row r="802" spans="1:20" ht="15" customHeight="1">
      <c r="A802" s="35">
        <v>826</v>
      </c>
      <c r="B802" s="34"/>
      <c r="C802" s="35" t="str">
        <f>IFERROR(VLOOKUP(B802,[7]DSML!E:J,6,0),"")</f>
        <v/>
      </c>
      <c r="D802" s="35" t="str">
        <f>IFERROR(VLOOKUP(B802,[7]DSML!E:G,3,0),"")</f>
        <v/>
      </c>
      <c r="E802" s="35"/>
      <c r="F802" s="35"/>
      <c r="G802" s="34"/>
      <c r="H802" s="34"/>
      <c r="I802" s="34"/>
      <c r="J802" s="136"/>
      <c r="K802" s="233"/>
      <c r="L802" s="153"/>
      <c r="M802" s="153"/>
      <c r="N802" s="247"/>
      <c r="O802" s="153"/>
      <c r="P802" s="153"/>
      <c r="Q802" s="34"/>
      <c r="R802" s="34"/>
      <c r="S802" s="34"/>
      <c r="T802" s="136"/>
    </row>
    <row r="803" spans="1:20" ht="15" customHeight="1">
      <c r="A803" s="35">
        <v>827</v>
      </c>
      <c r="B803" s="34"/>
      <c r="C803" s="35" t="str">
        <f>IFERROR(VLOOKUP(B803,[7]DSML!E:J,6,0),"")</f>
        <v/>
      </c>
      <c r="D803" s="35" t="str">
        <f>IFERROR(VLOOKUP(B803,[7]DSML!E:G,3,0),"")</f>
        <v/>
      </c>
      <c r="E803" s="35"/>
      <c r="F803" s="35"/>
      <c r="G803" s="34"/>
      <c r="H803" s="34"/>
      <c r="I803" s="34"/>
      <c r="J803" s="136"/>
      <c r="K803" s="233"/>
      <c r="L803" s="153"/>
      <c r="M803" s="153"/>
      <c r="N803" s="247"/>
      <c r="O803" s="153"/>
      <c r="P803" s="153"/>
      <c r="Q803" s="34"/>
      <c r="R803" s="34"/>
      <c r="S803" s="34"/>
      <c r="T803" s="136"/>
    </row>
    <row r="804" spans="1:20" ht="15" customHeight="1">
      <c r="A804" s="35">
        <v>828</v>
      </c>
      <c r="B804" s="34"/>
      <c r="C804" s="35" t="str">
        <f>IFERROR(VLOOKUP(B804,[7]DSML!E:J,6,0),"")</f>
        <v/>
      </c>
      <c r="D804" s="35" t="str">
        <f>IFERROR(VLOOKUP(B804,[7]DSML!E:G,3,0),"")</f>
        <v/>
      </c>
      <c r="E804" s="35"/>
      <c r="F804" s="35"/>
      <c r="G804" s="34"/>
      <c r="H804" s="34"/>
      <c r="I804" s="34"/>
      <c r="J804" s="136"/>
      <c r="K804" s="233"/>
      <c r="L804" s="153"/>
      <c r="M804" s="153"/>
      <c r="N804" s="247"/>
      <c r="O804" s="153"/>
      <c r="P804" s="153"/>
      <c r="Q804" s="34"/>
      <c r="R804" s="34"/>
      <c r="S804" s="34"/>
      <c r="T804" s="136"/>
    </row>
    <row r="805" spans="1:20" ht="15" customHeight="1">
      <c r="A805" s="35">
        <v>829</v>
      </c>
      <c r="B805" s="34"/>
      <c r="C805" s="35" t="str">
        <f>IFERROR(VLOOKUP(B805,[7]DSML!E:J,6,0),"")</f>
        <v/>
      </c>
      <c r="D805" s="35" t="str">
        <f>IFERROR(VLOOKUP(B805,[7]DSML!E:G,3,0),"")</f>
        <v/>
      </c>
      <c r="E805" s="35"/>
      <c r="F805" s="35"/>
      <c r="G805" s="34"/>
      <c r="H805" s="34"/>
      <c r="I805" s="34"/>
      <c r="J805" s="136"/>
      <c r="K805" s="233"/>
      <c r="L805" s="153"/>
      <c r="M805" s="153"/>
      <c r="N805" s="247"/>
      <c r="O805" s="153"/>
      <c r="P805" s="153"/>
      <c r="Q805" s="34"/>
      <c r="R805" s="34"/>
      <c r="S805" s="34"/>
      <c r="T805" s="136"/>
    </row>
    <row r="806" spans="1:20" ht="15" customHeight="1">
      <c r="A806" s="35">
        <v>830</v>
      </c>
      <c r="B806" s="34"/>
      <c r="C806" s="35" t="str">
        <f>IFERROR(VLOOKUP(B806,[7]DSML!E:J,6,0),"")</f>
        <v/>
      </c>
      <c r="D806" s="35" t="str">
        <f>IFERROR(VLOOKUP(B806,[7]DSML!E:G,3,0),"")</f>
        <v/>
      </c>
      <c r="E806" s="35"/>
      <c r="F806" s="35"/>
      <c r="G806" s="34"/>
      <c r="H806" s="34"/>
      <c r="I806" s="34"/>
      <c r="J806" s="136"/>
      <c r="K806" s="233"/>
      <c r="L806" s="153"/>
      <c r="M806" s="153"/>
      <c r="N806" s="247"/>
      <c r="O806" s="153"/>
      <c r="P806" s="153"/>
      <c r="Q806" s="34"/>
      <c r="R806" s="34"/>
      <c r="S806" s="34"/>
      <c r="T806" s="136"/>
    </row>
    <row r="807" spans="1:20" ht="15" customHeight="1">
      <c r="A807" s="35">
        <v>831</v>
      </c>
      <c r="B807" s="34"/>
      <c r="C807" s="35" t="str">
        <f>IFERROR(VLOOKUP(B807,[7]DSML!E:J,6,0),"")</f>
        <v/>
      </c>
      <c r="D807" s="35" t="str">
        <f>IFERROR(VLOOKUP(B807,[7]DSML!E:G,3,0),"")</f>
        <v/>
      </c>
      <c r="E807" s="35"/>
      <c r="F807" s="35"/>
      <c r="G807" s="34"/>
      <c r="H807" s="34"/>
      <c r="I807" s="34"/>
      <c r="J807" s="136"/>
      <c r="K807" s="233"/>
      <c r="L807" s="153"/>
      <c r="M807" s="153"/>
      <c r="N807" s="247"/>
      <c r="O807" s="153"/>
      <c r="P807" s="153"/>
      <c r="Q807" s="34"/>
      <c r="R807" s="34"/>
      <c r="S807" s="34"/>
      <c r="T807" s="136"/>
    </row>
    <row r="808" spans="1:20" ht="15" customHeight="1">
      <c r="A808" s="35">
        <v>832</v>
      </c>
      <c r="B808" s="34"/>
      <c r="C808" s="35" t="str">
        <f>IFERROR(VLOOKUP(B808,[7]DSML!E:J,6,0),"")</f>
        <v/>
      </c>
      <c r="D808" s="35" t="str">
        <f>IFERROR(VLOOKUP(B808,[7]DSML!E:G,3,0),"")</f>
        <v/>
      </c>
      <c r="E808" s="35"/>
      <c r="F808" s="35"/>
      <c r="G808" s="34"/>
      <c r="H808" s="34"/>
      <c r="I808" s="34"/>
      <c r="J808" s="136"/>
      <c r="K808" s="233"/>
      <c r="L808" s="153"/>
      <c r="M808" s="153"/>
      <c r="N808" s="247"/>
      <c r="O808" s="153"/>
      <c r="P808" s="153"/>
      <c r="Q808" s="34"/>
      <c r="R808" s="34"/>
      <c r="S808" s="34"/>
      <c r="T808" s="136"/>
    </row>
    <row r="809" spans="1:20" ht="15" customHeight="1">
      <c r="A809" s="35">
        <v>833</v>
      </c>
      <c r="B809" s="34"/>
      <c r="C809" s="35" t="str">
        <f>IFERROR(VLOOKUP(B809,[7]DSML!E:J,6,0),"")</f>
        <v/>
      </c>
      <c r="D809" s="35" t="str">
        <f>IFERROR(VLOOKUP(B809,[7]DSML!E:G,3,0),"")</f>
        <v/>
      </c>
      <c r="E809" s="35"/>
      <c r="F809" s="35"/>
      <c r="G809" s="34"/>
      <c r="H809" s="34"/>
      <c r="I809" s="34"/>
      <c r="J809" s="136"/>
      <c r="K809" s="233"/>
      <c r="L809" s="153"/>
      <c r="M809" s="153"/>
      <c r="N809" s="247"/>
      <c r="O809" s="153"/>
      <c r="P809" s="153"/>
      <c r="Q809" s="34"/>
      <c r="R809" s="34"/>
      <c r="S809" s="34"/>
      <c r="T809" s="136"/>
    </row>
    <row r="810" spans="1:20" ht="15" customHeight="1">
      <c r="A810" s="35">
        <v>834</v>
      </c>
      <c r="B810" s="34"/>
      <c r="C810" s="35" t="str">
        <f>IFERROR(VLOOKUP(B810,[7]DSML!E:J,6,0),"")</f>
        <v/>
      </c>
      <c r="D810" s="35" t="str">
        <f>IFERROR(VLOOKUP(B810,[7]DSML!E:G,3,0),"")</f>
        <v/>
      </c>
      <c r="E810" s="35"/>
      <c r="F810" s="35"/>
      <c r="G810" s="34"/>
      <c r="H810" s="34"/>
      <c r="I810" s="34"/>
      <c r="J810" s="136"/>
      <c r="K810" s="233"/>
      <c r="L810" s="153"/>
      <c r="M810" s="153"/>
      <c r="N810" s="247"/>
      <c r="O810" s="153"/>
      <c r="P810" s="153"/>
      <c r="Q810" s="34"/>
      <c r="R810" s="34"/>
      <c r="S810" s="34"/>
      <c r="T810" s="136"/>
    </row>
    <row r="811" spans="1:20" ht="15" customHeight="1">
      <c r="A811" s="35">
        <v>835</v>
      </c>
      <c r="B811" s="34"/>
      <c r="C811" s="35" t="str">
        <f>IFERROR(VLOOKUP(B811,[7]DSML!E:J,6,0),"")</f>
        <v/>
      </c>
      <c r="D811" s="35" t="str">
        <f>IFERROR(VLOOKUP(B811,[7]DSML!E:G,3,0),"")</f>
        <v/>
      </c>
      <c r="E811" s="35"/>
      <c r="F811" s="35"/>
      <c r="G811" s="34"/>
      <c r="H811" s="34"/>
      <c r="I811" s="34"/>
      <c r="J811" s="136"/>
      <c r="K811" s="233"/>
      <c r="L811" s="153"/>
      <c r="M811" s="153"/>
      <c r="N811" s="247"/>
      <c r="O811" s="153"/>
      <c r="P811" s="153"/>
      <c r="Q811" s="34"/>
      <c r="R811" s="34"/>
      <c r="S811" s="34"/>
      <c r="T811" s="136"/>
    </row>
    <row r="812" spans="1:20" ht="15" customHeight="1">
      <c r="A812" s="35">
        <v>836</v>
      </c>
      <c r="B812" s="34"/>
      <c r="C812" s="35" t="str">
        <f>IFERROR(VLOOKUP(B812,[7]DSML!E:J,6,0),"")</f>
        <v/>
      </c>
      <c r="D812" s="35" t="str">
        <f>IFERROR(VLOOKUP(B812,[7]DSML!E:G,3,0),"")</f>
        <v/>
      </c>
      <c r="E812" s="35"/>
      <c r="F812" s="35"/>
      <c r="G812" s="34"/>
      <c r="H812" s="34"/>
      <c r="I812" s="34"/>
      <c r="J812" s="136"/>
      <c r="K812" s="233"/>
      <c r="L812" s="153"/>
      <c r="M812" s="153"/>
      <c r="N812" s="247"/>
      <c r="O812" s="153"/>
      <c r="P812" s="153"/>
      <c r="Q812" s="34"/>
      <c r="R812" s="34"/>
      <c r="S812" s="34"/>
      <c r="T812" s="136"/>
    </row>
    <row r="813" spans="1:20" ht="15" customHeight="1">
      <c r="A813" s="35">
        <v>837</v>
      </c>
      <c r="B813" s="34"/>
      <c r="C813" s="35" t="str">
        <f>IFERROR(VLOOKUP(B813,[7]DSML!E:J,6,0),"")</f>
        <v/>
      </c>
      <c r="D813" s="35" t="str">
        <f>IFERROR(VLOOKUP(B813,[7]DSML!E:G,3,0),"")</f>
        <v/>
      </c>
      <c r="E813" s="35"/>
      <c r="F813" s="35"/>
      <c r="G813" s="34"/>
      <c r="H813" s="34"/>
      <c r="I813" s="34"/>
      <c r="J813" s="136"/>
      <c r="K813" s="233"/>
      <c r="L813" s="153"/>
      <c r="M813" s="153"/>
      <c r="N813" s="247"/>
      <c r="O813" s="153"/>
      <c r="P813" s="153"/>
      <c r="Q813" s="34"/>
      <c r="R813" s="34"/>
      <c r="S813" s="34"/>
      <c r="T813" s="136"/>
    </row>
    <row r="814" spans="1:20" ht="15" customHeight="1">
      <c r="A814" s="35">
        <v>838</v>
      </c>
      <c r="B814" s="34"/>
      <c r="C814" s="35" t="str">
        <f>IFERROR(VLOOKUP(B814,[7]DSML!E:J,6,0),"")</f>
        <v/>
      </c>
      <c r="D814" s="35" t="str">
        <f>IFERROR(VLOOKUP(B814,[7]DSML!E:G,3,0),"")</f>
        <v/>
      </c>
      <c r="E814" s="35"/>
      <c r="F814" s="35"/>
      <c r="G814" s="34"/>
      <c r="H814" s="34"/>
      <c r="I814" s="34"/>
      <c r="J814" s="136"/>
      <c r="K814" s="233"/>
      <c r="L814" s="153"/>
      <c r="M814" s="153"/>
      <c r="N814" s="247"/>
      <c r="O814" s="153"/>
      <c r="P814" s="153"/>
      <c r="Q814" s="34"/>
      <c r="R814" s="34"/>
      <c r="S814" s="34"/>
      <c r="T814" s="136"/>
    </row>
    <row r="815" spans="1:20" ht="15" customHeight="1">
      <c r="A815" s="35">
        <v>839</v>
      </c>
      <c r="B815" s="34"/>
      <c r="C815" s="35" t="str">
        <f>IFERROR(VLOOKUP(B815,[7]DSML!E:J,6,0),"")</f>
        <v/>
      </c>
      <c r="D815" s="35" t="str">
        <f>IFERROR(VLOOKUP(B815,[7]DSML!E:G,3,0),"")</f>
        <v/>
      </c>
      <c r="E815" s="35"/>
      <c r="F815" s="35"/>
      <c r="G815" s="34"/>
      <c r="H815" s="34"/>
      <c r="I815" s="34"/>
      <c r="J815" s="136"/>
      <c r="K815" s="233"/>
      <c r="L815" s="153"/>
      <c r="M815" s="153"/>
      <c r="N815" s="247"/>
      <c r="O815" s="153"/>
      <c r="P815" s="153"/>
      <c r="Q815" s="34"/>
      <c r="R815" s="34"/>
      <c r="S815" s="34"/>
      <c r="T815" s="136"/>
    </row>
    <row r="816" spans="1:20" ht="15" customHeight="1">
      <c r="A816" s="35">
        <v>840</v>
      </c>
      <c r="B816" s="34"/>
      <c r="C816" s="35" t="str">
        <f>IFERROR(VLOOKUP(B816,[7]DSML!E:J,6,0),"")</f>
        <v/>
      </c>
      <c r="D816" s="35" t="str">
        <f>IFERROR(VLOOKUP(B816,[7]DSML!E:G,3,0),"")</f>
        <v/>
      </c>
      <c r="E816" s="35"/>
      <c r="F816" s="35"/>
      <c r="G816" s="34"/>
      <c r="H816" s="34"/>
      <c r="I816" s="34"/>
      <c r="J816" s="136"/>
      <c r="K816" s="233"/>
      <c r="L816" s="153"/>
      <c r="M816" s="153"/>
      <c r="N816" s="247"/>
      <c r="O816" s="153"/>
      <c r="P816" s="153"/>
      <c r="Q816" s="34"/>
      <c r="R816" s="34"/>
      <c r="S816" s="34"/>
      <c r="T816" s="136"/>
    </row>
    <row r="817" spans="1:20" ht="15" customHeight="1">
      <c r="A817" s="35">
        <v>841</v>
      </c>
      <c r="B817" s="34"/>
      <c r="C817" s="35" t="str">
        <f>IFERROR(VLOOKUP(B817,[7]DSML!E:J,6,0),"")</f>
        <v/>
      </c>
      <c r="D817" s="35" t="str">
        <f>IFERROR(VLOOKUP(B817,[7]DSML!E:G,3,0),"")</f>
        <v/>
      </c>
      <c r="E817" s="35"/>
      <c r="F817" s="35"/>
      <c r="G817" s="34"/>
      <c r="H817" s="34"/>
      <c r="I817" s="34"/>
      <c r="J817" s="136"/>
      <c r="K817" s="233"/>
      <c r="L817" s="153"/>
      <c r="M817" s="153"/>
      <c r="N817" s="247"/>
      <c r="O817" s="153"/>
      <c r="P817" s="153"/>
      <c r="Q817" s="34"/>
      <c r="R817" s="34"/>
      <c r="S817" s="34"/>
      <c r="T817" s="136"/>
    </row>
    <row r="818" spans="1:20" ht="15" customHeight="1">
      <c r="A818" s="35">
        <v>842</v>
      </c>
      <c r="B818" s="34"/>
      <c r="C818" s="35" t="str">
        <f>IFERROR(VLOOKUP(B818,[7]DSML!E:J,6,0),"")</f>
        <v/>
      </c>
      <c r="D818" s="35" t="str">
        <f>IFERROR(VLOOKUP(B818,[7]DSML!E:G,3,0),"")</f>
        <v/>
      </c>
      <c r="E818" s="35"/>
      <c r="F818" s="35"/>
      <c r="G818" s="34"/>
      <c r="H818" s="34"/>
      <c r="I818" s="34"/>
      <c r="J818" s="136"/>
      <c r="K818" s="233"/>
      <c r="L818" s="153"/>
      <c r="M818" s="153"/>
      <c r="N818" s="247"/>
      <c r="O818" s="153"/>
      <c r="P818" s="153"/>
      <c r="Q818" s="34"/>
      <c r="R818" s="34"/>
      <c r="S818" s="34"/>
      <c r="T818" s="136"/>
    </row>
    <row r="819" spans="1:20" ht="15" customHeight="1">
      <c r="A819" s="35">
        <v>843</v>
      </c>
      <c r="B819" s="34"/>
      <c r="C819" s="35" t="str">
        <f>IFERROR(VLOOKUP(B819,[7]DSML!E:J,6,0),"")</f>
        <v/>
      </c>
      <c r="D819" s="35" t="str">
        <f>IFERROR(VLOOKUP(B819,[7]DSML!E:G,3,0),"")</f>
        <v/>
      </c>
      <c r="E819" s="35"/>
      <c r="F819" s="35"/>
      <c r="G819" s="34"/>
      <c r="H819" s="34"/>
      <c r="I819" s="34"/>
      <c r="J819" s="136"/>
      <c r="K819" s="233"/>
      <c r="L819" s="153"/>
      <c r="M819" s="153"/>
      <c r="N819" s="247"/>
      <c r="O819" s="153"/>
      <c r="P819" s="153"/>
      <c r="Q819" s="34"/>
      <c r="R819" s="34"/>
      <c r="S819" s="34"/>
      <c r="T819" s="136"/>
    </row>
    <row r="820" spans="1:20" ht="15" customHeight="1">
      <c r="A820" s="35">
        <v>844</v>
      </c>
      <c r="B820" s="34"/>
      <c r="C820" s="35" t="str">
        <f>IFERROR(VLOOKUP(B820,[7]DSML!E:J,6,0),"")</f>
        <v/>
      </c>
      <c r="D820" s="35" t="str">
        <f>IFERROR(VLOOKUP(B820,[7]DSML!E:G,3,0),"")</f>
        <v/>
      </c>
      <c r="E820" s="35"/>
      <c r="F820" s="35"/>
      <c r="G820" s="34"/>
      <c r="H820" s="34"/>
      <c r="I820" s="34"/>
      <c r="J820" s="136"/>
      <c r="K820" s="233"/>
      <c r="L820" s="153"/>
      <c r="M820" s="153"/>
      <c r="N820" s="247"/>
      <c r="O820" s="153"/>
      <c r="P820" s="153"/>
      <c r="Q820" s="34"/>
      <c r="R820" s="34"/>
      <c r="S820" s="34"/>
      <c r="T820" s="136"/>
    </row>
    <row r="821" spans="1:20" ht="15" customHeight="1">
      <c r="A821" s="35">
        <v>845</v>
      </c>
      <c r="B821" s="34"/>
      <c r="C821" s="35" t="str">
        <f>IFERROR(VLOOKUP(B821,[7]DSML!E:J,6,0),"")</f>
        <v/>
      </c>
      <c r="D821" s="35" t="str">
        <f>IFERROR(VLOOKUP(B821,[7]DSML!E:G,3,0),"")</f>
        <v/>
      </c>
      <c r="E821" s="35"/>
      <c r="F821" s="35"/>
      <c r="G821" s="34"/>
      <c r="H821" s="34"/>
      <c r="I821" s="34"/>
      <c r="J821" s="136"/>
      <c r="K821" s="233"/>
      <c r="L821" s="153"/>
      <c r="M821" s="153"/>
      <c r="N821" s="247"/>
      <c r="O821" s="153"/>
      <c r="P821" s="153"/>
      <c r="Q821" s="34"/>
      <c r="R821" s="34"/>
      <c r="S821" s="34"/>
      <c r="T821" s="136"/>
    </row>
    <row r="822" spans="1:20" ht="15" customHeight="1">
      <c r="A822" s="35">
        <v>846</v>
      </c>
      <c r="B822" s="34"/>
      <c r="C822" s="35" t="str">
        <f>IFERROR(VLOOKUP(B822,[7]DSML!E:J,6,0),"")</f>
        <v/>
      </c>
      <c r="D822" s="35" t="str">
        <f>IFERROR(VLOOKUP(B822,[7]DSML!E:G,3,0),"")</f>
        <v/>
      </c>
      <c r="E822" s="35"/>
      <c r="F822" s="35"/>
      <c r="G822" s="34"/>
      <c r="H822" s="34"/>
      <c r="I822" s="34"/>
      <c r="J822" s="136"/>
      <c r="K822" s="233"/>
      <c r="L822" s="153"/>
      <c r="M822" s="153"/>
      <c r="N822" s="247"/>
      <c r="O822" s="153"/>
      <c r="P822" s="153"/>
      <c r="Q822" s="34"/>
      <c r="R822" s="34"/>
      <c r="S822" s="34"/>
      <c r="T822" s="136"/>
    </row>
    <row r="823" spans="1:20" ht="15" customHeight="1">
      <c r="A823" s="35">
        <v>847</v>
      </c>
      <c r="B823" s="34"/>
      <c r="C823" s="35" t="str">
        <f>IFERROR(VLOOKUP(B823,[7]DSML!E:J,6,0),"")</f>
        <v/>
      </c>
      <c r="D823" s="35" t="str">
        <f>IFERROR(VLOOKUP(B823,[7]DSML!E:G,3,0),"")</f>
        <v/>
      </c>
      <c r="E823" s="35"/>
      <c r="F823" s="35"/>
      <c r="G823" s="34"/>
      <c r="H823" s="34"/>
      <c r="I823" s="34"/>
      <c r="J823" s="136"/>
      <c r="K823" s="233"/>
      <c r="L823" s="153"/>
      <c r="M823" s="153"/>
      <c r="N823" s="247"/>
      <c r="O823" s="153"/>
      <c r="P823" s="153"/>
      <c r="Q823" s="34"/>
      <c r="R823" s="34"/>
      <c r="S823" s="34"/>
      <c r="T823" s="136"/>
    </row>
    <row r="824" spans="1:20" ht="15" customHeight="1">
      <c r="A824" s="35">
        <v>848</v>
      </c>
      <c r="B824" s="34"/>
      <c r="C824" s="35" t="str">
        <f>IFERROR(VLOOKUP(B824,[7]DSML!E:J,6,0),"")</f>
        <v/>
      </c>
      <c r="D824" s="35" t="str">
        <f>IFERROR(VLOOKUP(B824,[7]DSML!E:G,3,0),"")</f>
        <v/>
      </c>
      <c r="E824" s="35"/>
      <c r="F824" s="35"/>
      <c r="G824" s="34"/>
      <c r="H824" s="34"/>
      <c r="I824" s="34"/>
      <c r="J824" s="136"/>
      <c r="K824" s="233"/>
      <c r="L824" s="153"/>
      <c r="M824" s="153"/>
      <c r="N824" s="247"/>
      <c r="O824" s="153"/>
      <c r="P824" s="153"/>
      <c r="Q824" s="34"/>
      <c r="R824" s="34"/>
      <c r="S824" s="34"/>
      <c r="T824" s="136"/>
    </row>
    <row r="825" spans="1:20" ht="15" customHeight="1">
      <c r="A825" s="35">
        <v>849</v>
      </c>
      <c r="B825" s="34"/>
      <c r="C825" s="35" t="str">
        <f>IFERROR(VLOOKUP(B825,[7]DSML!E:J,6,0),"")</f>
        <v/>
      </c>
      <c r="D825" s="35" t="str">
        <f>IFERROR(VLOOKUP(B825,[7]DSML!E:G,3,0),"")</f>
        <v/>
      </c>
      <c r="E825" s="35"/>
      <c r="F825" s="35"/>
      <c r="G825" s="34"/>
      <c r="H825" s="34"/>
      <c r="I825" s="34"/>
      <c r="J825" s="136"/>
      <c r="K825" s="233"/>
      <c r="L825" s="153"/>
      <c r="M825" s="153"/>
      <c r="N825" s="247"/>
      <c r="O825" s="153"/>
      <c r="P825" s="153"/>
      <c r="Q825" s="34"/>
      <c r="R825" s="34"/>
      <c r="S825" s="34"/>
      <c r="T825" s="136"/>
    </row>
    <row r="826" spans="1:20" ht="15" customHeight="1">
      <c r="A826" s="35">
        <v>850</v>
      </c>
      <c r="B826" s="34"/>
      <c r="C826" s="35" t="str">
        <f>IFERROR(VLOOKUP(B826,[7]DSML!E:J,6,0),"")</f>
        <v/>
      </c>
      <c r="D826" s="35" t="str">
        <f>IFERROR(VLOOKUP(B826,[7]DSML!E:G,3,0),"")</f>
        <v/>
      </c>
      <c r="E826" s="35"/>
      <c r="F826" s="35"/>
      <c r="G826" s="34"/>
      <c r="H826" s="34"/>
      <c r="I826" s="34"/>
      <c r="J826" s="136"/>
      <c r="K826" s="233"/>
      <c r="L826" s="153"/>
      <c r="M826" s="153"/>
      <c r="N826" s="247"/>
      <c r="O826" s="153"/>
      <c r="P826" s="153"/>
      <c r="Q826" s="34"/>
      <c r="R826" s="34"/>
      <c r="S826" s="34"/>
      <c r="T826" s="136"/>
    </row>
    <row r="827" spans="1:20" ht="15" customHeight="1">
      <c r="A827" s="35">
        <v>851</v>
      </c>
      <c r="B827" s="34"/>
      <c r="C827" s="35" t="str">
        <f>IFERROR(VLOOKUP(B827,[7]DSML!E:J,6,0),"")</f>
        <v/>
      </c>
      <c r="D827" s="35" t="str">
        <f>IFERROR(VLOOKUP(B827,[7]DSML!E:G,3,0),"")</f>
        <v/>
      </c>
      <c r="E827" s="35"/>
      <c r="F827" s="35"/>
      <c r="G827" s="34"/>
      <c r="H827" s="34"/>
      <c r="I827" s="34"/>
      <c r="J827" s="136"/>
      <c r="K827" s="233"/>
      <c r="L827" s="153"/>
      <c r="M827" s="153"/>
      <c r="N827" s="247"/>
      <c r="O827" s="153"/>
      <c r="P827" s="153"/>
      <c r="Q827" s="34"/>
      <c r="R827" s="34"/>
      <c r="S827" s="34"/>
      <c r="T827" s="136"/>
    </row>
    <row r="828" spans="1:20" ht="15" customHeight="1">
      <c r="A828" s="35">
        <v>852</v>
      </c>
      <c r="B828" s="34"/>
      <c r="C828" s="35" t="str">
        <f>IFERROR(VLOOKUP(B828,[7]DSML!E:J,6,0),"")</f>
        <v/>
      </c>
      <c r="D828" s="35" t="str">
        <f>IFERROR(VLOOKUP(B828,[7]DSML!E:G,3,0),"")</f>
        <v/>
      </c>
      <c r="E828" s="35"/>
      <c r="F828" s="35"/>
      <c r="G828" s="34"/>
      <c r="H828" s="34"/>
      <c r="I828" s="34"/>
      <c r="J828" s="136"/>
      <c r="K828" s="233"/>
      <c r="L828" s="153"/>
      <c r="M828" s="153"/>
      <c r="N828" s="247"/>
      <c r="O828" s="153"/>
      <c r="P828" s="153"/>
      <c r="Q828" s="34"/>
      <c r="R828" s="34"/>
      <c r="S828" s="34"/>
      <c r="T828" s="136"/>
    </row>
    <row r="829" spans="1:20" ht="15" customHeight="1">
      <c r="A829" s="35">
        <v>853</v>
      </c>
      <c r="B829" s="34"/>
      <c r="C829" s="35" t="str">
        <f>IFERROR(VLOOKUP(B829,[7]DSML!E:J,6,0),"")</f>
        <v/>
      </c>
      <c r="D829" s="35" t="str">
        <f>IFERROR(VLOOKUP(B829,[7]DSML!E:G,3,0),"")</f>
        <v/>
      </c>
      <c r="E829" s="35"/>
      <c r="F829" s="35"/>
      <c r="G829" s="34"/>
      <c r="H829" s="34"/>
      <c r="I829" s="34"/>
      <c r="J829" s="136"/>
      <c r="K829" s="233"/>
      <c r="L829" s="153"/>
      <c r="M829" s="153"/>
      <c r="N829" s="247"/>
      <c r="O829" s="153"/>
      <c r="P829" s="153"/>
      <c r="Q829" s="34"/>
      <c r="R829" s="34"/>
      <c r="S829" s="34"/>
      <c r="T829" s="136"/>
    </row>
    <row r="830" spans="1:20" ht="15" customHeight="1">
      <c r="A830" s="35">
        <v>854</v>
      </c>
      <c r="B830" s="34"/>
      <c r="C830" s="35" t="str">
        <f>IFERROR(VLOOKUP(B830,[7]DSML!E:J,6,0),"")</f>
        <v/>
      </c>
      <c r="D830" s="35" t="str">
        <f>IFERROR(VLOOKUP(B830,[7]DSML!E:G,3,0),"")</f>
        <v/>
      </c>
      <c r="E830" s="35"/>
      <c r="F830" s="35"/>
      <c r="G830" s="34"/>
      <c r="H830" s="34"/>
      <c r="I830" s="34"/>
      <c r="J830" s="136"/>
      <c r="K830" s="233"/>
      <c r="L830" s="153"/>
      <c r="M830" s="153"/>
      <c r="N830" s="247"/>
      <c r="O830" s="153"/>
      <c r="P830" s="153"/>
      <c r="Q830" s="34"/>
      <c r="R830" s="34"/>
      <c r="S830" s="34"/>
      <c r="T830" s="136"/>
    </row>
    <row r="831" spans="1:20" ht="15" customHeight="1">
      <c r="A831" s="35">
        <v>855</v>
      </c>
      <c r="B831" s="34"/>
      <c r="C831" s="35" t="str">
        <f>IFERROR(VLOOKUP(B831,[7]DSML!E:J,6,0),"")</f>
        <v/>
      </c>
      <c r="D831" s="35" t="str">
        <f>IFERROR(VLOOKUP(B831,[7]DSML!E:G,3,0),"")</f>
        <v/>
      </c>
      <c r="E831" s="35"/>
      <c r="F831" s="35"/>
      <c r="G831" s="34"/>
      <c r="H831" s="34"/>
      <c r="I831" s="34"/>
      <c r="J831" s="136"/>
      <c r="K831" s="233"/>
      <c r="L831" s="153"/>
      <c r="M831" s="153"/>
      <c r="N831" s="247"/>
      <c r="O831" s="153"/>
      <c r="P831" s="153"/>
      <c r="Q831" s="34"/>
      <c r="R831" s="34"/>
      <c r="S831" s="34"/>
      <c r="T831" s="136"/>
    </row>
    <row r="832" spans="1:20" ht="15" customHeight="1">
      <c r="A832" s="35">
        <v>856</v>
      </c>
      <c r="B832" s="34"/>
      <c r="C832" s="35" t="str">
        <f>IFERROR(VLOOKUP(B832,[7]DSML!E:J,6,0),"")</f>
        <v/>
      </c>
      <c r="D832" s="35" t="str">
        <f>IFERROR(VLOOKUP(B832,[7]DSML!E:G,3,0),"")</f>
        <v/>
      </c>
      <c r="E832" s="35"/>
      <c r="F832" s="35"/>
      <c r="G832" s="34"/>
      <c r="H832" s="34"/>
      <c r="I832" s="34"/>
      <c r="J832" s="136"/>
      <c r="K832" s="233"/>
      <c r="L832" s="153"/>
      <c r="M832" s="153"/>
      <c r="N832" s="247"/>
      <c r="O832" s="153"/>
      <c r="P832" s="153"/>
      <c r="Q832" s="34"/>
      <c r="R832" s="34"/>
      <c r="S832" s="34"/>
      <c r="T832" s="136"/>
    </row>
    <row r="833" spans="1:20" ht="15" customHeight="1">
      <c r="A833" s="35">
        <v>857</v>
      </c>
      <c r="B833" s="34"/>
      <c r="C833" s="35" t="str">
        <f>IFERROR(VLOOKUP(B833,[7]DSML!E:J,6,0),"")</f>
        <v/>
      </c>
      <c r="D833" s="35" t="str">
        <f>IFERROR(VLOOKUP(B833,[7]DSML!E:G,3,0),"")</f>
        <v/>
      </c>
      <c r="E833" s="35"/>
      <c r="F833" s="35"/>
      <c r="G833" s="34"/>
      <c r="H833" s="34"/>
      <c r="I833" s="34"/>
      <c r="J833" s="136"/>
      <c r="K833" s="233"/>
      <c r="L833" s="153"/>
      <c r="M833" s="153"/>
      <c r="N833" s="247"/>
      <c r="O833" s="153"/>
      <c r="P833" s="153"/>
      <c r="Q833" s="34"/>
      <c r="R833" s="34"/>
      <c r="S833" s="34"/>
      <c r="T833" s="136"/>
    </row>
    <row r="834" spans="1:20" ht="15" customHeight="1">
      <c r="A834" s="35">
        <v>858</v>
      </c>
      <c r="B834" s="34"/>
      <c r="C834" s="35" t="str">
        <f>IFERROR(VLOOKUP(B834,[7]DSML!E:J,6,0),"")</f>
        <v/>
      </c>
      <c r="D834" s="35" t="str">
        <f>IFERROR(VLOOKUP(B834,[7]DSML!E:G,3,0),"")</f>
        <v/>
      </c>
      <c r="E834" s="35"/>
      <c r="F834" s="35"/>
      <c r="G834" s="34"/>
      <c r="H834" s="34"/>
      <c r="I834" s="34"/>
      <c r="J834" s="136"/>
      <c r="K834" s="233"/>
      <c r="L834" s="153"/>
      <c r="M834" s="153"/>
      <c r="N834" s="247"/>
      <c r="O834" s="153"/>
      <c r="P834" s="153"/>
      <c r="Q834" s="34"/>
      <c r="R834" s="34"/>
      <c r="S834" s="34"/>
      <c r="T834" s="136"/>
    </row>
    <row r="835" spans="1:20" ht="15" customHeight="1">
      <c r="A835" s="35">
        <v>859</v>
      </c>
      <c r="B835" s="34"/>
      <c r="C835" s="35" t="str">
        <f>IFERROR(VLOOKUP(B835,[7]DSML!E:J,6,0),"")</f>
        <v/>
      </c>
      <c r="D835" s="35" t="str">
        <f>IFERROR(VLOOKUP(B835,[7]DSML!E:G,3,0),"")</f>
        <v/>
      </c>
      <c r="E835" s="35"/>
      <c r="F835" s="35"/>
      <c r="G835" s="34"/>
      <c r="H835" s="34"/>
      <c r="I835" s="34"/>
      <c r="J835" s="136"/>
      <c r="K835" s="233"/>
      <c r="L835" s="153"/>
      <c r="M835" s="153"/>
      <c r="N835" s="247"/>
      <c r="O835" s="153"/>
      <c r="P835" s="153"/>
      <c r="Q835" s="34"/>
      <c r="R835" s="34"/>
      <c r="S835" s="34"/>
      <c r="T835" s="136"/>
    </row>
    <row r="836" spans="1:20" ht="15" customHeight="1">
      <c r="A836" s="35">
        <v>860</v>
      </c>
      <c r="B836" s="34"/>
      <c r="C836" s="35" t="str">
        <f>IFERROR(VLOOKUP(B836,[7]DSML!E:J,6,0),"")</f>
        <v/>
      </c>
      <c r="D836" s="35" t="str">
        <f>IFERROR(VLOOKUP(B836,[7]DSML!E:G,3,0),"")</f>
        <v/>
      </c>
      <c r="E836" s="35"/>
      <c r="F836" s="35"/>
      <c r="G836" s="34"/>
      <c r="H836" s="34"/>
      <c r="I836" s="34"/>
      <c r="J836" s="136"/>
      <c r="K836" s="233"/>
      <c r="L836" s="153"/>
      <c r="M836" s="153"/>
      <c r="N836" s="247"/>
      <c r="O836" s="153"/>
      <c r="P836" s="153"/>
      <c r="Q836" s="34"/>
      <c r="R836" s="34"/>
      <c r="S836" s="34"/>
      <c r="T836" s="136"/>
    </row>
    <row r="837" spans="1:20" ht="15" customHeight="1">
      <c r="A837" s="35">
        <v>861</v>
      </c>
      <c r="B837" s="34"/>
      <c r="C837" s="35" t="str">
        <f>IFERROR(VLOOKUP(B837,[7]DSML!E:J,6,0),"")</f>
        <v/>
      </c>
      <c r="D837" s="35" t="str">
        <f>IFERROR(VLOOKUP(B837,[7]DSML!E:G,3,0),"")</f>
        <v/>
      </c>
      <c r="E837" s="35"/>
      <c r="F837" s="35"/>
      <c r="G837" s="34"/>
      <c r="H837" s="34"/>
      <c r="I837" s="34"/>
      <c r="J837" s="136"/>
      <c r="K837" s="233"/>
      <c r="L837" s="153"/>
      <c r="M837" s="153"/>
      <c r="N837" s="247"/>
      <c r="O837" s="153"/>
      <c r="P837" s="153"/>
      <c r="Q837" s="34"/>
      <c r="R837" s="34"/>
      <c r="S837" s="34"/>
      <c r="T837" s="136"/>
    </row>
    <row r="838" spans="1:20" ht="15" customHeight="1">
      <c r="A838" s="35">
        <v>862</v>
      </c>
      <c r="B838" s="34"/>
      <c r="C838" s="35" t="str">
        <f>IFERROR(VLOOKUP(B838,[7]DSML!E:J,6,0),"")</f>
        <v/>
      </c>
      <c r="D838" s="35" t="str">
        <f>IFERROR(VLOOKUP(B838,[7]DSML!E:G,3,0),"")</f>
        <v/>
      </c>
      <c r="E838" s="35"/>
      <c r="F838" s="35"/>
      <c r="G838" s="34"/>
      <c r="H838" s="34"/>
      <c r="I838" s="34"/>
      <c r="J838" s="136"/>
      <c r="K838" s="233"/>
      <c r="L838" s="153"/>
      <c r="M838" s="153"/>
      <c r="N838" s="247"/>
      <c r="O838" s="153"/>
      <c r="P838" s="153"/>
      <c r="Q838" s="34"/>
      <c r="R838" s="34"/>
      <c r="S838" s="34"/>
      <c r="T838" s="136"/>
    </row>
    <row r="839" spans="1:20" ht="15" customHeight="1">
      <c r="A839" s="35">
        <v>863</v>
      </c>
      <c r="B839" s="34"/>
      <c r="C839" s="35" t="str">
        <f>IFERROR(VLOOKUP(B839,[7]DSML!E:J,6,0),"")</f>
        <v/>
      </c>
      <c r="D839" s="35" t="str">
        <f>IFERROR(VLOOKUP(B839,[7]DSML!E:G,3,0),"")</f>
        <v/>
      </c>
      <c r="E839" s="35"/>
      <c r="F839" s="35"/>
      <c r="G839" s="34"/>
      <c r="H839" s="34"/>
      <c r="I839" s="34"/>
      <c r="J839" s="136"/>
      <c r="K839" s="233"/>
      <c r="L839" s="153"/>
      <c r="M839" s="153"/>
      <c r="N839" s="247"/>
      <c r="O839" s="153"/>
      <c r="P839" s="153"/>
      <c r="Q839" s="34"/>
      <c r="R839" s="34"/>
      <c r="S839" s="34"/>
      <c r="T839" s="136"/>
    </row>
    <row r="840" spans="1:20" ht="15" customHeight="1">
      <c r="A840" s="35">
        <v>864</v>
      </c>
      <c r="B840" s="34"/>
      <c r="C840" s="35" t="str">
        <f>IFERROR(VLOOKUP(B840,[7]DSML!E:J,6,0),"")</f>
        <v/>
      </c>
      <c r="D840" s="35" t="str">
        <f>IFERROR(VLOOKUP(B840,[7]DSML!E:G,3,0),"")</f>
        <v/>
      </c>
      <c r="E840" s="35"/>
      <c r="F840" s="35"/>
      <c r="G840" s="34"/>
      <c r="H840" s="34"/>
      <c r="I840" s="34"/>
      <c r="J840" s="136"/>
      <c r="K840" s="233"/>
      <c r="L840" s="153"/>
      <c r="M840" s="153"/>
      <c r="N840" s="247"/>
      <c r="O840" s="153"/>
      <c r="P840" s="153"/>
      <c r="Q840" s="34"/>
      <c r="R840" s="34"/>
      <c r="S840" s="34"/>
      <c r="T840" s="136"/>
    </row>
    <row r="841" spans="1:20" ht="15" customHeight="1">
      <c r="A841" s="35">
        <v>865</v>
      </c>
      <c r="B841" s="34"/>
      <c r="C841" s="35" t="str">
        <f>IFERROR(VLOOKUP(B841,[7]DSML!E:J,6,0),"")</f>
        <v/>
      </c>
      <c r="D841" s="35" t="str">
        <f>IFERROR(VLOOKUP(B841,[7]DSML!E:G,3,0),"")</f>
        <v/>
      </c>
      <c r="E841" s="35"/>
      <c r="F841" s="35"/>
      <c r="G841" s="34"/>
      <c r="H841" s="34"/>
      <c r="I841" s="34"/>
      <c r="J841" s="136"/>
      <c r="K841" s="233"/>
      <c r="L841" s="153"/>
      <c r="M841" s="153"/>
      <c r="N841" s="247"/>
      <c r="O841" s="153"/>
      <c r="P841" s="153"/>
      <c r="Q841" s="34"/>
      <c r="R841" s="34"/>
      <c r="S841" s="34"/>
      <c r="T841" s="136"/>
    </row>
    <row r="842" spans="1:20" ht="15" customHeight="1">
      <c r="A842" s="35">
        <v>866</v>
      </c>
      <c r="B842" s="34"/>
      <c r="C842" s="35" t="str">
        <f>IFERROR(VLOOKUP(B842,[7]DSML!E:J,6,0),"")</f>
        <v/>
      </c>
      <c r="D842" s="35" t="str">
        <f>IFERROR(VLOOKUP(B842,[7]DSML!E:G,3,0),"")</f>
        <v/>
      </c>
      <c r="E842" s="35"/>
      <c r="F842" s="35"/>
      <c r="G842" s="34"/>
      <c r="H842" s="34"/>
      <c r="I842" s="34"/>
      <c r="J842" s="136"/>
      <c r="K842" s="233"/>
      <c r="L842" s="153"/>
      <c r="M842" s="153"/>
      <c r="N842" s="247"/>
      <c r="O842" s="153"/>
      <c r="P842" s="153"/>
      <c r="Q842" s="34"/>
      <c r="R842" s="34"/>
      <c r="S842" s="34"/>
      <c r="T842" s="136"/>
    </row>
    <row r="843" spans="1:20" ht="15" customHeight="1">
      <c r="A843" s="35">
        <v>867</v>
      </c>
      <c r="B843" s="34"/>
      <c r="C843" s="35" t="str">
        <f>IFERROR(VLOOKUP(B843,[7]DSML!E:J,6,0),"")</f>
        <v/>
      </c>
      <c r="D843" s="35" t="str">
        <f>IFERROR(VLOOKUP(B843,[7]DSML!E:G,3,0),"")</f>
        <v/>
      </c>
      <c r="E843" s="35"/>
      <c r="F843" s="35"/>
      <c r="G843" s="34"/>
      <c r="H843" s="34"/>
      <c r="I843" s="34"/>
      <c r="J843" s="136"/>
      <c r="K843" s="233"/>
      <c r="L843" s="153"/>
      <c r="M843" s="153"/>
      <c r="N843" s="247"/>
      <c r="O843" s="153"/>
      <c r="P843" s="153"/>
      <c r="Q843" s="34"/>
      <c r="R843" s="34"/>
      <c r="S843" s="34"/>
      <c r="T843" s="136"/>
    </row>
    <row r="844" spans="1:20" ht="15" customHeight="1">
      <c r="A844" s="35">
        <v>868</v>
      </c>
      <c r="B844" s="34"/>
      <c r="C844" s="35" t="str">
        <f>IFERROR(VLOOKUP(B844,[7]DSML!E:J,6,0),"")</f>
        <v/>
      </c>
      <c r="D844" s="35" t="str">
        <f>IFERROR(VLOOKUP(B844,[7]DSML!E:G,3,0),"")</f>
        <v/>
      </c>
      <c r="E844" s="35"/>
      <c r="F844" s="35"/>
      <c r="G844" s="34"/>
      <c r="H844" s="34"/>
      <c r="I844" s="34"/>
      <c r="J844" s="136"/>
      <c r="K844" s="233"/>
      <c r="L844" s="153"/>
      <c r="M844" s="153"/>
      <c r="N844" s="247"/>
      <c r="O844" s="153"/>
      <c r="P844" s="153"/>
      <c r="Q844" s="34"/>
      <c r="R844" s="34"/>
      <c r="S844" s="34"/>
      <c r="T844" s="136"/>
    </row>
    <row r="845" spans="1:20" ht="15" customHeight="1">
      <c r="A845" s="35">
        <v>869</v>
      </c>
      <c r="B845" s="34"/>
      <c r="C845" s="35" t="str">
        <f>IFERROR(VLOOKUP(B845,[7]DSML!E:J,6,0),"")</f>
        <v/>
      </c>
      <c r="D845" s="35" t="str">
        <f>IFERROR(VLOOKUP(B845,[7]DSML!E:G,3,0),"")</f>
        <v/>
      </c>
      <c r="E845" s="35"/>
      <c r="F845" s="35"/>
      <c r="G845" s="34"/>
      <c r="H845" s="34"/>
      <c r="I845" s="34"/>
      <c r="J845" s="136"/>
      <c r="K845" s="233"/>
      <c r="L845" s="153"/>
      <c r="M845" s="153"/>
      <c r="N845" s="247"/>
      <c r="O845" s="153"/>
      <c r="P845" s="153"/>
      <c r="Q845" s="34"/>
      <c r="R845" s="34"/>
      <c r="S845" s="34"/>
      <c r="T845" s="136"/>
    </row>
    <row r="846" spans="1:20" ht="15" customHeight="1">
      <c r="A846" s="35">
        <v>870</v>
      </c>
      <c r="B846" s="34"/>
      <c r="C846" s="35" t="str">
        <f>IFERROR(VLOOKUP(B846,[7]DSML!E:J,6,0),"")</f>
        <v/>
      </c>
      <c r="D846" s="35" t="str">
        <f>IFERROR(VLOOKUP(B846,[7]DSML!E:G,3,0),"")</f>
        <v/>
      </c>
      <c r="E846" s="35"/>
      <c r="F846" s="35"/>
      <c r="G846" s="34"/>
      <c r="H846" s="34"/>
      <c r="I846" s="34"/>
      <c r="J846" s="136"/>
      <c r="K846" s="233"/>
      <c r="L846" s="153"/>
      <c r="M846" s="153"/>
      <c r="N846" s="247"/>
      <c r="O846" s="153"/>
      <c r="P846" s="153"/>
      <c r="Q846" s="34"/>
      <c r="R846" s="34"/>
      <c r="S846" s="34"/>
      <c r="T846" s="136"/>
    </row>
    <row r="847" spans="1:20" ht="15" customHeight="1">
      <c r="A847" s="35">
        <v>871</v>
      </c>
      <c r="B847" s="34"/>
      <c r="C847" s="35" t="str">
        <f>IFERROR(VLOOKUP(B847,[7]DSML!E:J,6,0),"")</f>
        <v/>
      </c>
      <c r="D847" s="35" t="str">
        <f>IFERROR(VLOOKUP(B847,[7]DSML!E:G,3,0),"")</f>
        <v/>
      </c>
      <c r="E847" s="35"/>
      <c r="F847" s="35"/>
      <c r="G847" s="34"/>
      <c r="H847" s="34"/>
      <c r="I847" s="34"/>
      <c r="J847" s="136"/>
      <c r="K847" s="233"/>
      <c r="L847" s="153"/>
      <c r="M847" s="153"/>
      <c r="N847" s="247"/>
      <c r="O847" s="153"/>
      <c r="P847" s="153"/>
      <c r="Q847" s="34"/>
      <c r="R847" s="34"/>
      <c r="S847" s="34"/>
      <c r="T847" s="136"/>
    </row>
    <row r="848" spans="1:20" ht="15" customHeight="1">
      <c r="A848" s="35">
        <v>872</v>
      </c>
      <c r="B848" s="34"/>
      <c r="C848" s="35" t="str">
        <f>IFERROR(VLOOKUP(B848,[7]DSML!E:J,6,0),"")</f>
        <v/>
      </c>
      <c r="D848" s="35" t="str">
        <f>IFERROR(VLOOKUP(B848,[7]DSML!E:G,3,0),"")</f>
        <v/>
      </c>
      <c r="E848" s="35"/>
      <c r="F848" s="35"/>
      <c r="G848" s="34"/>
      <c r="H848" s="34"/>
      <c r="I848" s="34"/>
      <c r="J848" s="136"/>
      <c r="K848" s="233"/>
      <c r="L848" s="153"/>
      <c r="M848" s="153"/>
      <c r="N848" s="247"/>
      <c r="O848" s="153"/>
      <c r="P848" s="153"/>
      <c r="Q848" s="34"/>
      <c r="R848" s="34"/>
      <c r="S848" s="34"/>
      <c r="T848" s="136"/>
    </row>
    <row r="849" spans="1:20" ht="15" customHeight="1">
      <c r="A849" s="35">
        <v>873</v>
      </c>
      <c r="B849" s="34"/>
      <c r="C849" s="35" t="str">
        <f>IFERROR(VLOOKUP(B849,[7]DSML!E:J,6,0),"")</f>
        <v/>
      </c>
      <c r="D849" s="35" t="str">
        <f>IFERROR(VLOOKUP(B849,[7]DSML!E:G,3,0),"")</f>
        <v/>
      </c>
      <c r="E849" s="35"/>
      <c r="F849" s="35"/>
      <c r="G849" s="34"/>
      <c r="H849" s="34"/>
      <c r="I849" s="34"/>
      <c r="J849" s="136"/>
      <c r="K849" s="233"/>
      <c r="L849" s="153"/>
      <c r="M849" s="153"/>
      <c r="N849" s="247"/>
      <c r="O849" s="153"/>
      <c r="P849" s="153"/>
      <c r="Q849" s="34"/>
      <c r="R849" s="34"/>
      <c r="S849" s="34"/>
      <c r="T849" s="136"/>
    </row>
    <row r="850" spans="1:20" ht="15" customHeight="1">
      <c r="A850" s="35">
        <v>874</v>
      </c>
      <c r="B850" s="34"/>
      <c r="C850" s="35" t="str">
        <f>IFERROR(VLOOKUP(B850,[7]DSML!E:J,6,0),"")</f>
        <v/>
      </c>
      <c r="D850" s="35" t="str">
        <f>IFERROR(VLOOKUP(B850,[7]DSML!E:G,3,0),"")</f>
        <v/>
      </c>
      <c r="E850" s="35"/>
      <c r="F850" s="35"/>
      <c r="G850" s="34"/>
      <c r="H850" s="34"/>
      <c r="I850" s="34"/>
      <c r="J850" s="136"/>
      <c r="K850" s="233"/>
      <c r="L850" s="153"/>
      <c r="M850" s="153"/>
      <c r="N850" s="247"/>
      <c r="O850" s="153"/>
      <c r="P850" s="153"/>
      <c r="Q850" s="34"/>
      <c r="R850" s="34"/>
      <c r="S850" s="34"/>
      <c r="T850" s="136"/>
    </row>
    <row r="851" spans="1:20" ht="15" customHeight="1">
      <c r="A851" s="35">
        <v>875</v>
      </c>
      <c r="B851" s="34"/>
      <c r="C851" s="35" t="str">
        <f>IFERROR(VLOOKUP(B851,[7]DSML!E:J,6,0),"")</f>
        <v/>
      </c>
      <c r="D851" s="35" t="str">
        <f>IFERROR(VLOOKUP(B851,[7]DSML!E:G,3,0),"")</f>
        <v/>
      </c>
      <c r="E851" s="35"/>
      <c r="F851" s="35"/>
      <c r="G851" s="34"/>
      <c r="H851" s="34"/>
      <c r="I851" s="34"/>
      <c r="J851" s="136"/>
      <c r="K851" s="233"/>
      <c r="L851" s="153"/>
      <c r="M851" s="153"/>
      <c r="N851" s="247"/>
      <c r="O851" s="153"/>
      <c r="P851" s="153"/>
      <c r="Q851" s="34"/>
      <c r="R851" s="34"/>
      <c r="S851" s="34"/>
      <c r="T851" s="136"/>
    </row>
    <row r="852" spans="1:20" ht="15" customHeight="1">
      <c r="A852" s="35">
        <v>876</v>
      </c>
      <c r="B852" s="34"/>
      <c r="C852" s="35" t="str">
        <f>IFERROR(VLOOKUP(B852,[7]DSML!E:J,6,0),"")</f>
        <v/>
      </c>
      <c r="D852" s="35" t="str">
        <f>IFERROR(VLOOKUP(B852,[7]DSML!E:G,3,0),"")</f>
        <v/>
      </c>
      <c r="E852" s="35"/>
      <c r="F852" s="35"/>
      <c r="G852" s="34"/>
      <c r="H852" s="34"/>
      <c r="I852" s="34"/>
      <c r="J852" s="136"/>
      <c r="K852" s="233"/>
      <c r="L852" s="153"/>
      <c r="M852" s="153"/>
      <c r="N852" s="247"/>
      <c r="O852" s="153"/>
      <c r="P852" s="153"/>
      <c r="Q852" s="34"/>
      <c r="R852" s="34"/>
      <c r="S852" s="34"/>
      <c r="T852" s="136"/>
    </row>
    <row r="853" spans="1:20" ht="15" customHeight="1">
      <c r="A853" s="35">
        <v>877</v>
      </c>
      <c r="B853" s="34"/>
      <c r="C853" s="35" t="str">
        <f>IFERROR(VLOOKUP(B853,[7]DSML!E:J,6,0),"")</f>
        <v/>
      </c>
      <c r="D853" s="35" t="str">
        <f>IFERROR(VLOOKUP(B853,[7]DSML!E:G,3,0),"")</f>
        <v/>
      </c>
      <c r="E853" s="35"/>
      <c r="F853" s="35"/>
      <c r="G853" s="34"/>
      <c r="H853" s="34"/>
      <c r="I853" s="34"/>
      <c r="J853" s="136"/>
      <c r="K853" s="233"/>
      <c r="L853" s="153"/>
      <c r="M853" s="153"/>
      <c r="N853" s="247"/>
      <c r="O853" s="153"/>
      <c r="P853" s="153"/>
      <c r="Q853" s="34"/>
      <c r="R853" s="34"/>
      <c r="S853" s="34"/>
      <c r="T853" s="136"/>
    </row>
    <row r="854" spans="1:20" ht="15" customHeight="1">
      <c r="A854" s="35">
        <v>878</v>
      </c>
      <c r="B854" s="34"/>
      <c r="C854" s="35" t="str">
        <f>IFERROR(VLOOKUP(B854,[7]DSML!E:J,6,0),"")</f>
        <v/>
      </c>
      <c r="D854" s="35" t="str">
        <f>IFERROR(VLOOKUP(B854,[7]DSML!E:G,3,0),"")</f>
        <v/>
      </c>
      <c r="E854" s="35"/>
      <c r="F854" s="35"/>
      <c r="G854" s="34"/>
      <c r="H854" s="34"/>
      <c r="I854" s="34"/>
      <c r="J854" s="136"/>
      <c r="K854" s="233"/>
      <c r="L854" s="153"/>
      <c r="M854" s="153"/>
      <c r="N854" s="247"/>
      <c r="O854" s="153"/>
      <c r="P854" s="153"/>
      <c r="Q854" s="34"/>
      <c r="R854" s="34"/>
      <c r="S854" s="34"/>
      <c r="T854" s="136"/>
    </row>
    <row r="855" spans="1:20" ht="15" customHeight="1">
      <c r="A855" s="35">
        <v>879</v>
      </c>
      <c r="B855" s="34"/>
      <c r="C855" s="35" t="str">
        <f>IFERROR(VLOOKUP(B855,[7]DSML!E:J,6,0),"")</f>
        <v/>
      </c>
      <c r="D855" s="35" t="str">
        <f>IFERROR(VLOOKUP(B855,[7]DSML!E:G,3,0),"")</f>
        <v/>
      </c>
      <c r="E855" s="35"/>
      <c r="F855" s="35"/>
      <c r="G855" s="34"/>
      <c r="H855" s="34"/>
      <c r="I855" s="34"/>
      <c r="J855" s="136"/>
      <c r="K855" s="233"/>
      <c r="L855" s="153"/>
      <c r="M855" s="153"/>
      <c r="N855" s="247"/>
      <c r="O855" s="153"/>
      <c r="P855" s="153"/>
      <c r="Q855" s="34"/>
      <c r="R855" s="34"/>
      <c r="S855" s="34"/>
      <c r="T855" s="136"/>
    </row>
    <row r="856" spans="1:20" ht="15" customHeight="1">
      <c r="A856" s="35">
        <v>880</v>
      </c>
      <c r="B856" s="34"/>
      <c r="C856" s="35" t="str">
        <f>IFERROR(VLOOKUP(B856,[7]DSML!E:J,6,0),"")</f>
        <v/>
      </c>
      <c r="D856" s="35" t="str">
        <f>IFERROR(VLOOKUP(B856,[7]DSML!E:G,3,0),"")</f>
        <v/>
      </c>
      <c r="E856" s="35"/>
      <c r="F856" s="35"/>
      <c r="G856" s="34"/>
      <c r="H856" s="34"/>
      <c r="I856" s="34"/>
      <c r="J856" s="136"/>
      <c r="K856" s="233"/>
      <c r="L856" s="153"/>
      <c r="M856" s="153"/>
      <c r="N856" s="247"/>
      <c r="O856" s="153"/>
      <c r="P856" s="153"/>
      <c r="Q856" s="34"/>
      <c r="R856" s="34"/>
      <c r="S856" s="34"/>
      <c r="T856" s="136"/>
    </row>
    <row r="857" spans="1:20" ht="15" customHeight="1">
      <c r="A857" s="35">
        <v>881</v>
      </c>
      <c r="B857" s="34"/>
      <c r="C857" s="35" t="str">
        <f>IFERROR(VLOOKUP(B857,[7]DSML!E:J,6,0),"")</f>
        <v/>
      </c>
      <c r="D857" s="35" t="str">
        <f>IFERROR(VLOOKUP(B857,[7]DSML!E:G,3,0),"")</f>
        <v/>
      </c>
      <c r="E857" s="35"/>
      <c r="F857" s="35"/>
      <c r="G857" s="34"/>
      <c r="H857" s="34"/>
      <c r="I857" s="34"/>
      <c r="J857" s="136"/>
      <c r="K857" s="233"/>
      <c r="L857" s="153"/>
      <c r="M857" s="153"/>
      <c r="N857" s="247"/>
      <c r="O857" s="153"/>
      <c r="P857" s="153"/>
      <c r="Q857" s="34"/>
      <c r="R857" s="34"/>
      <c r="S857" s="34"/>
      <c r="T857" s="136"/>
    </row>
    <row r="858" spans="1:20" ht="15" customHeight="1">
      <c r="A858" s="35">
        <v>882</v>
      </c>
      <c r="B858" s="34"/>
      <c r="C858" s="35" t="str">
        <f>IFERROR(VLOOKUP(B858,[7]DSML!E:J,6,0),"")</f>
        <v/>
      </c>
      <c r="D858" s="35" t="str">
        <f>IFERROR(VLOOKUP(B858,[7]DSML!E:G,3,0),"")</f>
        <v/>
      </c>
      <c r="E858" s="35"/>
      <c r="F858" s="35"/>
      <c r="G858" s="34"/>
      <c r="H858" s="34"/>
      <c r="I858" s="34"/>
      <c r="J858" s="136"/>
      <c r="K858" s="233"/>
      <c r="L858" s="153"/>
      <c r="M858" s="153"/>
      <c r="N858" s="247"/>
      <c r="O858" s="153"/>
      <c r="P858" s="153"/>
      <c r="Q858" s="34"/>
      <c r="R858" s="34"/>
      <c r="S858" s="34"/>
      <c r="T858" s="136"/>
    </row>
    <row r="859" spans="1:20" ht="15" customHeight="1">
      <c r="A859" s="35">
        <v>883</v>
      </c>
      <c r="B859" s="34"/>
      <c r="C859" s="35" t="str">
        <f>IFERROR(VLOOKUP(B859,[7]DSML!E:J,6,0),"")</f>
        <v/>
      </c>
      <c r="D859" s="35" t="str">
        <f>IFERROR(VLOOKUP(B859,[7]DSML!E:G,3,0),"")</f>
        <v/>
      </c>
      <c r="E859" s="35"/>
      <c r="F859" s="35"/>
      <c r="G859" s="34"/>
      <c r="H859" s="34"/>
      <c r="I859" s="34"/>
      <c r="J859" s="136"/>
      <c r="K859" s="233"/>
      <c r="L859" s="153"/>
      <c r="M859" s="153"/>
      <c r="N859" s="247"/>
      <c r="O859" s="153"/>
      <c r="P859" s="153"/>
      <c r="Q859" s="34"/>
      <c r="R859" s="34"/>
      <c r="S859" s="34"/>
      <c r="T859" s="136"/>
    </row>
    <row r="860" spans="1:20" ht="15" customHeight="1">
      <c r="A860" s="35">
        <v>884</v>
      </c>
      <c r="B860" s="34"/>
      <c r="C860" s="35" t="str">
        <f>IFERROR(VLOOKUP(B860,[7]DSML!E:J,6,0),"")</f>
        <v/>
      </c>
      <c r="D860" s="35" t="str">
        <f>IFERROR(VLOOKUP(B860,[7]DSML!E:G,3,0),"")</f>
        <v/>
      </c>
      <c r="E860" s="35"/>
      <c r="F860" s="35"/>
      <c r="G860" s="34"/>
      <c r="H860" s="34"/>
      <c r="I860" s="34"/>
      <c r="J860" s="136"/>
      <c r="K860" s="233"/>
      <c r="L860" s="153"/>
      <c r="M860" s="153"/>
      <c r="N860" s="247"/>
      <c r="O860" s="153"/>
      <c r="P860" s="153"/>
      <c r="Q860" s="34"/>
      <c r="R860" s="34"/>
      <c r="S860" s="34"/>
      <c r="T860" s="136"/>
    </row>
    <row r="861" spans="1:20" ht="15" customHeight="1">
      <c r="A861" s="35">
        <v>885</v>
      </c>
      <c r="B861" s="34"/>
      <c r="C861" s="35" t="str">
        <f>IFERROR(VLOOKUP(B861,[7]DSML!E:J,6,0),"")</f>
        <v/>
      </c>
      <c r="D861" s="35" t="str">
        <f>IFERROR(VLOOKUP(B861,[7]DSML!E:G,3,0),"")</f>
        <v/>
      </c>
      <c r="E861" s="35"/>
      <c r="F861" s="35"/>
      <c r="G861" s="34"/>
      <c r="H861" s="34"/>
      <c r="I861" s="34"/>
      <c r="J861" s="136"/>
      <c r="K861" s="233"/>
      <c r="L861" s="153"/>
      <c r="M861" s="153"/>
      <c r="N861" s="247"/>
      <c r="O861" s="153"/>
      <c r="P861" s="153"/>
      <c r="Q861" s="34"/>
      <c r="R861" s="34"/>
      <c r="S861" s="34"/>
      <c r="T861" s="136"/>
    </row>
    <row r="862" spans="1:20" ht="15" customHeight="1">
      <c r="A862" s="35">
        <v>886</v>
      </c>
      <c r="B862" s="34"/>
      <c r="C862" s="35" t="str">
        <f>IFERROR(VLOOKUP(B862,[7]DSML!E:J,6,0),"")</f>
        <v/>
      </c>
      <c r="D862" s="35" t="str">
        <f>IFERROR(VLOOKUP(B862,[7]DSML!E:G,3,0),"")</f>
        <v/>
      </c>
      <c r="E862" s="35"/>
      <c r="F862" s="35"/>
      <c r="G862" s="34"/>
      <c r="H862" s="34"/>
      <c r="I862" s="34"/>
      <c r="J862" s="136"/>
      <c r="K862" s="233"/>
      <c r="L862" s="153"/>
      <c r="M862" s="153"/>
      <c r="N862" s="247"/>
      <c r="O862" s="153"/>
      <c r="P862" s="153"/>
      <c r="Q862" s="34"/>
      <c r="R862" s="34"/>
      <c r="S862" s="34"/>
      <c r="T862" s="136"/>
    </row>
    <row r="863" spans="1:20" ht="15" customHeight="1">
      <c r="A863" s="35">
        <v>887</v>
      </c>
      <c r="B863" s="34"/>
      <c r="C863" s="35" t="str">
        <f>IFERROR(VLOOKUP(B863,[7]DSML!E:J,6,0),"")</f>
        <v/>
      </c>
      <c r="D863" s="35" t="str">
        <f>IFERROR(VLOOKUP(B863,[7]DSML!E:G,3,0),"")</f>
        <v/>
      </c>
      <c r="E863" s="35"/>
      <c r="F863" s="35"/>
      <c r="G863" s="34"/>
      <c r="H863" s="34"/>
      <c r="I863" s="34"/>
      <c r="J863" s="136"/>
      <c r="K863" s="233"/>
      <c r="L863" s="153"/>
      <c r="M863" s="153"/>
      <c r="N863" s="247"/>
      <c r="O863" s="153"/>
      <c r="P863" s="153"/>
      <c r="Q863" s="34"/>
      <c r="R863" s="34"/>
      <c r="S863" s="34"/>
      <c r="T863" s="136"/>
    </row>
    <row r="864" spans="1:20" ht="15" customHeight="1">
      <c r="A864" s="35">
        <v>888</v>
      </c>
      <c r="B864" s="34"/>
      <c r="C864" s="35" t="str">
        <f>IFERROR(VLOOKUP(B864,[7]DSML!E:J,6,0),"")</f>
        <v/>
      </c>
      <c r="D864" s="35" t="str">
        <f>IFERROR(VLOOKUP(B864,[7]DSML!E:G,3,0),"")</f>
        <v/>
      </c>
      <c r="E864" s="35"/>
      <c r="F864" s="35"/>
      <c r="G864" s="34"/>
      <c r="H864" s="34"/>
      <c r="I864" s="34"/>
      <c r="J864" s="136"/>
      <c r="K864" s="233"/>
      <c r="L864" s="153"/>
      <c r="M864" s="153"/>
      <c r="N864" s="247"/>
      <c r="O864" s="153"/>
      <c r="P864" s="153"/>
      <c r="Q864" s="34"/>
      <c r="R864" s="34"/>
      <c r="S864" s="34"/>
      <c r="T864" s="136"/>
    </row>
    <row r="865" spans="1:20" ht="15" customHeight="1">
      <c r="A865" s="35">
        <v>889</v>
      </c>
      <c r="B865" s="34"/>
      <c r="C865" s="35" t="str">
        <f>IFERROR(VLOOKUP(B865,[7]DSML!E:J,6,0),"")</f>
        <v/>
      </c>
      <c r="D865" s="35" t="str">
        <f>IFERROR(VLOOKUP(B865,[7]DSML!E:G,3,0),"")</f>
        <v/>
      </c>
      <c r="E865" s="35"/>
      <c r="F865" s="35"/>
      <c r="G865" s="34"/>
      <c r="H865" s="34"/>
      <c r="I865" s="34"/>
      <c r="J865" s="136"/>
      <c r="K865" s="233"/>
      <c r="L865" s="153"/>
      <c r="M865" s="153"/>
      <c r="N865" s="247"/>
      <c r="O865" s="153"/>
      <c r="P865" s="153"/>
      <c r="Q865" s="34"/>
      <c r="R865" s="34"/>
      <c r="S865" s="34"/>
      <c r="T865" s="136"/>
    </row>
    <row r="866" spans="1:20" ht="15" customHeight="1">
      <c r="A866" s="35">
        <v>890</v>
      </c>
      <c r="B866" s="34"/>
      <c r="C866" s="35" t="str">
        <f>IFERROR(VLOOKUP(B866,[7]DSML!E:J,6,0),"")</f>
        <v/>
      </c>
      <c r="D866" s="35" t="str">
        <f>IFERROR(VLOOKUP(B866,[7]DSML!E:G,3,0),"")</f>
        <v/>
      </c>
      <c r="E866" s="35"/>
      <c r="F866" s="35"/>
      <c r="G866" s="34"/>
      <c r="H866" s="34"/>
      <c r="I866" s="34"/>
      <c r="J866" s="136"/>
      <c r="K866" s="233"/>
      <c r="L866" s="153"/>
      <c r="M866" s="153"/>
      <c r="N866" s="247"/>
      <c r="O866" s="153"/>
      <c r="P866" s="153"/>
      <c r="Q866" s="34"/>
      <c r="R866" s="34"/>
      <c r="S866" s="34"/>
      <c r="T866" s="136"/>
    </row>
    <row r="867" spans="1:20" ht="15" customHeight="1">
      <c r="A867" s="35">
        <v>891</v>
      </c>
      <c r="B867" s="34"/>
      <c r="C867" s="35" t="str">
        <f>IFERROR(VLOOKUP(B867,[7]DSML!E:J,6,0),"")</f>
        <v/>
      </c>
      <c r="D867" s="35" t="str">
        <f>IFERROR(VLOOKUP(B867,[7]DSML!E:G,3,0),"")</f>
        <v/>
      </c>
      <c r="E867" s="35"/>
      <c r="F867" s="35"/>
      <c r="G867" s="34"/>
      <c r="H867" s="34"/>
      <c r="I867" s="34"/>
      <c r="J867" s="136"/>
      <c r="K867" s="233"/>
      <c r="L867" s="153"/>
      <c r="M867" s="153"/>
      <c r="N867" s="247"/>
      <c r="O867" s="153"/>
      <c r="P867" s="153"/>
      <c r="Q867" s="34"/>
      <c r="R867" s="34"/>
      <c r="S867" s="34"/>
      <c r="T867" s="136"/>
    </row>
    <row r="868" spans="1:20" ht="15" customHeight="1">
      <c r="A868" s="35">
        <v>892</v>
      </c>
      <c r="B868" s="34"/>
      <c r="C868" s="35" t="str">
        <f>IFERROR(VLOOKUP(B868,[7]DSML!E:J,6,0),"")</f>
        <v/>
      </c>
      <c r="D868" s="35" t="str">
        <f>IFERROR(VLOOKUP(B868,[7]DSML!E:G,3,0),"")</f>
        <v/>
      </c>
      <c r="E868" s="35"/>
      <c r="F868" s="35"/>
      <c r="G868" s="34"/>
      <c r="H868" s="34"/>
      <c r="I868" s="34"/>
      <c r="J868" s="136"/>
      <c r="K868" s="233"/>
      <c r="L868" s="153"/>
      <c r="M868" s="153"/>
      <c r="N868" s="247"/>
      <c r="O868" s="153"/>
      <c r="P868" s="153"/>
      <c r="Q868" s="34"/>
      <c r="R868" s="34"/>
      <c r="S868" s="34"/>
      <c r="T868" s="136"/>
    </row>
    <row r="869" spans="1:20" ht="15" customHeight="1">
      <c r="A869" s="35">
        <v>893</v>
      </c>
      <c r="B869" s="34"/>
      <c r="C869" s="35" t="str">
        <f>IFERROR(VLOOKUP(B869,[7]DSML!E:J,6,0),"")</f>
        <v/>
      </c>
      <c r="D869" s="35" t="str">
        <f>IFERROR(VLOOKUP(B869,[7]DSML!E:G,3,0),"")</f>
        <v/>
      </c>
      <c r="E869" s="35"/>
      <c r="F869" s="35"/>
      <c r="G869" s="34"/>
      <c r="H869" s="34"/>
      <c r="I869" s="34"/>
      <c r="J869" s="136"/>
      <c r="K869" s="233"/>
      <c r="L869" s="153"/>
      <c r="M869" s="153"/>
      <c r="N869" s="247"/>
      <c r="O869" s="153"/>
      <c r="P869" s="153"/>
      <c r="Q869" s="34"/>
      <c r="R869" s="34"/>
      <c r="S869" s="34"/>
      <c r="T869" s="136"/>
    </row>
    <row r="870" spans="1:20" ht="15" customHeight="1">
      <c r="A870" s="35">
        <v>894</v>
      </c>
      <c r="B870" s="34"/>
      <c r="C870" s="35" t="str">
        <f>IFERROR(VLOOKUP(B870,[7]DSML!E:J,6,0),"")</f>
        <v/>
      </c>
      <c r="D870" s="35" t="str">
        <f>IFERROR(VLOOKUP(B870,[7]DSML!E:G,3,0),"")</f>
        <v/>
      </c>
      <c r="E870" s="35"/>
      <c r="F870" s="35"/>
      <c r="G870" s="34"/>
      <c r="H870" s="34"/>
      <c r="I870" s="34"/>
      <c r="J870" s="136"/>
      <c r="K870" s="233"/>
      <c r="L870" s="153"/>
      <c r="M870" s="153"/>
      <c r="N870" s="247"/>
      <c r="O870" s="153"/>
      <c r="P870" s="153"/>
      <c r="Q870" s="34"/>
      <c r="R870" s="34"/>
      <c r="S870" s="34"/>
      <c r="T870" s="136"/>
    </row>
    <row r="871" spans="1:20" ht="15" customHeight="1">
      <c r="A871" s="35">
        <v>895</v>
      </c>
      <c r="B871" s="34"/>
      <c r="C871" s="35" t="str">
        <f>IFERROR(VLOOKUP(B871,[7]DSML!E:J,6,0),"")</f>
        <v/>
      </c>
      <c r="D871" s="35" t="str">
        <f>IFERROR(VLOOKUP(B871,[7]DSML!E:G,3,0),"")</f>
        <v/>
      </c>
      <c r="E871" s="35"/>
      <c r="F871" s="35"/>
      <c r="G871" s="34"/>
      <c r="H871" s="34"/>
      <c r="I871" s="34"/>
      <c r="J871" s="136"/>
      <c r="K871" s="233"/>
      <c r="L871" s="153"/>
      <c r="M871" s="153"/>
      <c r="N871" s="247"/>
      <c r="O871" s="153"/>
      <c r="P871" s="153"/>
      <c r="Q871" s="34"/>
      <c r="R871" s="34"/>
      <c r="S871" s="34"/>
      <c r="T871" s="136"/>
    </row>
    <row r="872" spans="1:20" ht="15" customHeight="1">
      <c r="A872" s="35">
        <v>896</v>
      </c>
      <c r="B872" s="34"/>
      <c r="C872" s="35" t="str">
        <f>IFERROR(VLOOKUP(B872,[7]DSML!E:J,6,0),"")</f>
        <v/>
      </c>
      <c r="D872" s="35" t="str">
        <f>IFERROR(VLOOKUP(B872,[7]DSML!E:G,3,0),"")</f>
        <v/>
      </c>
      <c r="E872" s="35"/>
      <c r="F872" s="35"/>
      <c r="G872" s="34"/>
      <c r="H872" s="34"/>
      <c r="I872" s="34"/>
      <c r="J872" s="136"/>
      <c r="K872" s="233"/>
      <c r="L872" s="153"/>
      <c r="M872" s="153"/>
      <c r="N872" s="247"/>
      <c r="O872" s="153"/>
      <c r="P872" s="153"/>
      <c r="Q872" s="34"/>
      <c r="R872" s="34"/>
      <c r="S872" s="34"/>
      <c r="T872" s="136"/>
    </row>
    <row r="873" spans="1:20" ht="15" customHeight="1">
      <c r="A873" s="35">
        <v>897</v>
      </c>
      <c r="B873" s="34"/>
      <c r="C873" s="35" t="str">
        <f>IFERROR(VLOOKUP(B873,[7]DSML!E:J,6,0),"")</f>
        <v/>
      </c>
      <c r="D873" s="35" t="str">
        <f>IFERROR(VLOOKUP(B873,[7]DSML!E:G,3,0),"")</f>
        <v/>
      </c>
      <c r="E873" s="35"/>
      <c r="F873" s="35"/>
      <c r="G873" s="34"/>
      <c r="H873" s="34"/>
      <c r="I873" s="34"/>
      <c r="J873" s="136"/>
      <c r="K873" s="233"/>
      <c r="L873" s="153"/>
      <c r="M873" s="153"/>
      <c r="N873" s="247"/>
      <c r="O873" s="153"/>
      <c r="P873" s="153"/>
      <c r="Q873" s="34"/>
      <c r="R873" s="34"/>
      <c r="S873" s="34"/>
      <c r="T873" s="136"/>
    </row>
    <row r="874" spans="1:20" ht="15" customHeight="1">
      <c r="A874" s="35">
        <v>898</v>
      </c>
      <c r="B874" s="34"/>
      <c r="C874" s="35" t="str">
        <f>IFERROR(VLOOKUP(B874,[7]DSML!E:J,6,0),"")</f>
        <v/>
      </c>
      <c r="D874" s="35" t="str">
        <f>IFERROR(VLOOKUP(B874,[7]DSML!E:G,3,0),"")</f>
        <v/>
      </c>
      <c r="E874" s="35"/>
      <c r="F874" s="35"/>
      <c r="G874" s="34"/>
      <c r="H874" s="34"/>
      <c r="I874" s="34"/>
      <c r="J874" s="136"/>
      <c r="K874" s="233"/>
      <c r="L874" s="153"/>
      <c r="M874" s="153"/>
      <c r="N874" s="247"/>
      <c r="O874" s="153"/>
      <c r="P874" s="153"/>
      <c r="Q874" s="34"/>
      <c r="R874" s="34"/>
      <c r="S874" s="34"/>
      <c r="T874" s="136"/>
    </row>
    <row r="875" spans="1:20" ht="15" customHeight="1">
      <c r="A875" s="35">
        <v>899</v>
      </c>
      <c r="B875" s="34"/>
      <c r="C875" s="35" t="str">
        <f>IFERROR(VLOOKUP(B875,[7]DSML!E:J,6,0),"")</f>
        <v/>
      </c>
      <c r="D875" s="35" t="str">
        <f>IFERROR(VLOOKUP(B875,[7]DSML!E:G,3,0),"")</f>
        <v/>
      </c>
      <c r="E875" s="35"/>
      <c r="F875" s="35"/>
      <c r="G875" s="34"/>
      <c r="H875" s="34"/>
      <c r="I875" s="34"/>
      <c r="J875" s="136"/>
      <c r="K875" s="233"/>
      <c r="L875" s="153"/>
      <c r="M875" s="153"/>
      <c r="N875" s="247"/>
      <c r="O875" s="153"/>
      <c r="P875" s="153"/>
      <c r="Q875" s="34"/>
      <c r="R875" s="34"/>
      <c r="S875" s="34"/>
      <c r="T875" s="136"/>
    </row>
    <row r="876" spans="1:20" ht="15" customHeight="1">
      <c r="A876" s="35">
        <v>900</v>
      </c>
      <c r="B876" s="34"/>
      <c r="C876" s="35" t="str">
        <f>IFERROR(VLOOKUP(B876,[7]DSML!E:J,6,0),"")</f>
        <v/>
      </c>
      <c r="D876" s="35" t="str">
        <f>IFERROR(VLOOKUP(B876,[7]DSML!E:G,3,0),"")</f>
        <v/>
      </c>
      <c r="E876" s="35"/>
      <c r="F876" s="35"/>
      <c r="G876" s="34"/>
      <c r="H876" s="34"/>
      <c r="I876" s="34"/>
      <c r="J876" s="136"/>
      <c r="K876" s="233"/>
      <c r="L876" s="153"/>
      <c r="M876" s="153"/>
      <c r="N876" s="247"/>
      <c r="O876" s="153"/>
      <c r="P876" s="153"/>
      <c r="Q876" s="34"/>
      <c r="R876" s="34"/>
      <c r="S876" s="34"/>
      <c r="T876" s="136"/>
    </row>
    <row r="877" spans="1:20" ht="15" customHeight="1">
      <c r="A877" s="35">
        <v>901</v>
      </c>
      <c r="B877" s="34"/>
      <c r="C877" s="35" t="str">
        <f>IFERROR(VLOOKUP(B877,[7]DSML!E:J,6,0),"")</f>
        <v/>
      </c>
      <c r="D877" s="35" t="str">
        <f>IFERROR(VLOOKUP(B877,[7]DSML!E:G,3,0),"")</f>
        <v/>
      </c>
      <c r="E877" s="35"/>
      <c r="F877" s="35"/>
      <c r="G877" s="34"/>
      <c r="H877" s="34"/>
      <c r="I877" s="34"/>
      <c r="J877" s="136"/>
      <c r="K877" s="233"/>
      <c r="L877" s="153"/>
      <c r="M877" s="153"/>
      <c r="N877" s="247"/>
      <c r="O877" s="153"/>
      <c r="P877" s="153"/>
      <c r="Q877" s="34"/>
      <c r="R877" s="34"/>
      <c r="S877" s="34"/>
      <c r="T877" s="136"/>
    </row>
    <row r="878" spans="1:20" ht="15" customHeight="1">
      <c r="A878" s="35">
        <v>902</v>
      </c>
      <c r="B878" s="34"/>
      <c r="C878" s="35" t="str">
        <f>IFERROR(VLOOKUP(B878,[7]DSML!E:J,6,0),"")</f>
        <v/>
      </c>
      <c r="D878" s="35" t="str">
        <f>IFERROR(VLOOKUP(B878,[7]DSML!E:G,3,0),"")</f>
        <v/>
      </c>
      <c r="E878" s="35"/>
      <c r="F878" s="35"/>
      <c r="G878" s="34"/>
      <c r="H878" s="34"/>
      <c r="I878" s="34"/>
      <c r="J878" s="136"/>
      <c r="K878" s="233"/>
      <c r="L878" s="153"/>
      <c r="M878" s="153"/>
      <c r="N878" s="247"/>
      <c r="O878" s="153"/>
      <c r="P878" s="153"/>
      <c r="Q878" s="34"/>
      <c r="R878" s="34"/>
      <c r="S878" s="34"/>
      <c r="T878" s="136"/>
    </row>
    <row r="879" spans="1:20" ht="15" customHeight="1">
      <c r="A879" s="35">
        <v>903</v>
      </c>
      <c r="B879" s="34"/>
      <c r="C879" s="35" t="str">
        <f>IFERROR(VLOOKUP(B879,[7]DSML!E:J,6,0),"")</f>
        <v/>
      </c>
      <c r="D879" s="35" t="str">
        <f>IFERROR(VLOOKUP(B879,[7]DSML!E:G,3,0),"")</f>
        <v/>
      </c>
      <c r="E879" s="35"/>
      <c r="F879" s="35"/>
      <c r="G879" s="34"/>
      <c r="H879" s="34"/>
      <c r="I879" s="34"/>
      <c r="J879" s="136"/>
      <c r="K879" s="233"/>
      <c r="L879" s="153"/>
      <c r="M879" s="153"/>
      <c r="N879" s="247"/>
      <c r="O879" s="153"/>
      <c r="P879" s="153"/>
      <c r="Q879" s="34"/>
      <c r="R879" s="34"/>
      <c r="S879" s="34"/>
      <c r="T879" s="136"/>
    </row>
    <row r="880" spans="1:20" ht="15" customHeight="1">
      <c r="A880" s="35">
        <v>904</v>
      </c>
      <c r="B880" s="34"/>
      <c r="C880" s="35" t="str">
        <f>IFERROR(VLOOKUP(B880,[7]DSML!E:J,6,0),"")</f>
        <v/>
      </c>
      <c r="D880" s="35" t="str">
        <f>IFERROR(VLOOKUP(B880,[7]DSML!E:G,3,0),"")</f>
        <v/>
      </c>
      <c r="E880" s="35"/>
      <c r="F880" s="35"/>
      <c r="G880" s="34"/>
      <c r="H880" s="34"/>
      <c r="I880" s="34"/>
      <c r="J880" s="136"/>
      <c r="K880" s="233"/>
      <c r="L880" s="153"/>
      <c r="M880" s="153"/>
      <c r="N880" s="247"/>
      <c r="O880" s="153"/>
      <c r="P880" s="153"/>
      <c r="Q880" s="34"/>
      <c r="R880" s="34"/>
      <c r="S880" s="34"/>
      <c r="T880" s="136"/>
    </row>
    <row r="881" spans="1:20" ht="15" customHeight="1">
      <c r="A881" s="35">
        <v>905</v>
      </c>
      <c r="B881" s="34"/>
      <c r="C881" s="35" t="str">
        <f>IFERROR(VLOOKUP(B881,[7]DSML!E:J,6,0),"")</f>
        <v/>
      </c>
      <c r="D881" s="35" t="str">
        <f>IFERROR(VLOOKUP(B881,[7]DSML!E:G,3,0),"")</f>
        <v/>
      </c>
      <c r="E881" s="35"/>
      <c r="F881" s="35"/>
      <c r="G881" s="34"/>
      <c r="H881" s="34"/>
      <c r="I881" s="34"/>
      <c r="J881" s="136"/>
      <c r="K881" s="233"/>
      <c r="L881" s="153"/>
      <c r="M881" s="153"/>
      <c r="N881" s="247"/>
      <c r="O881" s="153"/>
      <c r="P881" s="153"/>
      <c r="Q881" s="34"/>
      <c r="R881" s="34"/>
      <c r="S881" s="34"/>
      <c r="T881" s="136"/>
    </row>
    <row r="882" spans="1:20" ht="15" customHeight="1">
      <c r="A882" s="35">
        <v>906</v>
      </c>
      <c r="B882" s="34"/>
      <c r="C882" s="35" t="str">
        <f>IFERROR(VLOOKUP(B882,[7]DSML!E:J,6,0),"")</f>
        <v/>
      </c>
      <c r="D882" s="35" t="str">
        <f>IFERROR(VLOOKUP(B882,[7]DSML!E:G,3,0),"")</f>
        <v/>
      </c>
      <c r="E882" s="35"/>
      <c r="F882" s="35"/>
      <c r="G882" s="34"/>
      <c r="H882" s="34"/>
      <c r="I882" s="34"/>
      <c r="J882" s="136"/>
      <c r="K882" s="233"/>
      <c r="L882" s="153"/>
      <c r="M882" s="153"/>
      <c r="N882" s="247"/>
      <c r="O882" s="153"/>
      <c r="P882" s="153"/>
      <c r="Q882" s="34"/>
      <c r="R882" s="34"/>
      <c r="S882" s="34"/>
      <c r="T882" s="136"/>
    </row>
    <row r="883" spans="1:20" ht="15" customHeight="1">
      <c r="A883" s="35">
        <v>907</v>
      </c>
      <c r="B883" s="34"/>
      <c r="C883" s="35" t="str">
        <f>IFERROR(VLOOKUP(B883,[7]DSML!E:J,6,0),"")</f>
        <v/>
      </c>
      <c r="D883" s="35" t="str">
        <f>IFERROR(VLOOKUP(B883,[7]DSML!E:G,3,0),"")</f>
        <v/>
      </c>
      <c r="E883" s="35"/>
      <c r="F883" s="35"/>
      <c r="G883" s="34"/>
      <c r="H883" s="34"/>
      <c r="I883" s="34"/>
      <c r="J883" s="136"/>
      <c r="K883" s="233"/>
      <c r="L883" s="153"/>
      <c r="M883" s="153"/>
      <c r="N883" s="247"/>
      <c r="O883" s="153"/>
      <c r="P883" s="153"/>
      <c r="Q883" s="34"/>
      <c r="R883" s="34"/>
      <c r="S883" s="34"/>
      <c r="T883" s="136"/>
    </row>
    <row r="884" spans="1:20" ht="15" customHeight="1">
      <c r="A884" s="35">
        <v>908</v>
      </c>
      <c r="B884" s="34"/>
      <c r="C884" s="35" t="str">
        <f>IFERROR(VLOOKUP(B884,[7]DSML!E:J,6,0),"")</f>
        <v/>
      </c>
      <c r="D884" s="35" t="str">
        <f>IFERROR(VLOOKUP(B884,[7]DSML!E:G,3,0),"")</f>
        <v/>
      </c>
      <c r="E884" s="35"/>
      <c r="F884" s="35"/>
      <c r="G884" s="34"/>
      <c r="H884" s="34"/>
      <c r="I884" s="34"/>
      <c r="J884" s="136"/>
      <c r="K884" s="233"/>
      <c r="L884" s="153"/>
      <c r="M884" s="153"/>
      <c r="N884" s="247"/>
      <c r="O884" s="153"/>
      <c r="P884" s="153"/>
      <c r="Q884" s="34"/>
      <c r="R884" s="34"/>
      <c r="S884" s="34"/>
      <c r="T884" s="136"/>
    </row>
    <row r="885" spans="1:20" ht="15" customHeight="1">
      <c r="A885" s="35">
        <v>909</v>
      </c>
      <c r="B885" s="34"/>
      <c r="C885" s="35" t="str">
        <f>IFERROR(VLOOKUP(B885,[7]DSML!E:J,6,0),"")</f>
        <v/>
      </c>
      <c r="D885" s="35" t="str">
        <f>IFERROR(VLOOKUP(B885,[7]DSML!E:G,3,0),"")</f>
        <v/>
      </c>
      <c r="E885" s="35"/>
      <c r="F885" s="35"/>
      <c r="G885" s="34"/>
      <c r="H885" s="34"/>
      <c r="I885" s="34"/>
      <c r="J885" s="136"/>
      <c r="K885" s="233"/>
      <c r="L885" s="153"/>
      <c r="M885" s="153"/>
      <c r="N885" s="247"/>
      <c r="O885" s="153"/>
      <c r="P885" s="153"/>
      <c r="Q885" s="34"/>
      <c r="R885" s="34"/>
      <c r="S885" s="34"/>
      <c r="T885" s="136"/>
    </row>
    <row r="886" spans="1:20" ht="15" customHeight="1">
      <c r="A886" s="35">
        <v>910</v>
      </c>
      <c r="B886" s="34"/>
      <c r="C886" s="35" t="str">
        <f>IFERROR(VLOOKUP(B886,[7]DSML!E:J,6,0),"")</f>
        <v/>
      </c>
      <c r="D886" s="35" t="str">
        <f>IFERROR(VLOOKUP(B886,[7]DSML!E:G,3,0),"")</f>
        <v/>
      </c>
      <c r="E886" s="35"/>
      <c r="F886" s="35"/>
      <c r="G886" s="34"/>
      <c r="H886" s="34"/>
      <c r="I886" s="34"/>
      <c r="J886" s="136"/>
      <c r="K886" s="233"/>
      <c r="L886" s="153"/>
      <c r="M886" s="153"/>
      <c r="N886" s="247"/>
      <c r="O886" s="153"/>
      <c r="P886" s="153"/>
      <c r="Q886" s="34"/>
      <c r="R886" s="34"/>
      <c r="S886" s="34"/>
      <c r="T886" s="136"/>
    </row>
    <row r="887" spans="1:20" ht="15" customHeight="1">
      <c r="A887" s="35">
        <v>911</v>
      </c>
      <c r="B887" s="34"/>
      <c r="C887" s="35" t="str">
        <f>IFERROR(VLOOKUP(B887,[7]DSML!E:J,6,0),"")</f>
        <v/>
      </c>
      <c r="D887" s="35" t="str">
        <f>IFERROR(VLOOKUP(B887,[7]DSML!E:G,3,0),"")</f>
        <v/>
      </c>
      <c r="E887" s="35"/>
      <c r="F887" s="35"/>
      <c r="G887" s="34"/>
      <c r="H887" s="34"/>
      <c r="I887" s="34"/>
      <c r="J887" s="136"/>
      <c r="K887" s="233"/>
      <c r="L887" s="153"/>
      <c r="M887" s="153"/>
      <c r="N887" s="247"/>
      <c r="O887" s="153"/>
      <c r="P887" s="153"/>
      <c r="Q887" s="34"/>
      <c r="R887" s="34"/>
      <c r="S887" s="34"/>
      <c r="T887" s="136"/>
    </row>
    <row r="888" spans="1:20" ht="15" customHeight="1">
      <c r="A888" s="35">
        <v>912</v>
      </c>
      <c r="B888" s="34"/>
      <c r="C888" s="35" t="str">
        <f>IFERROR(VLOOKUP(B888,[7]DSML!E:J,6,0),"")</f>
        <v/>
      </c>
      <c r="D888" s="35" t="str">
        <f>IFERROR(VLOOKUP(B888,[7]DSML!E:G,3,0),"")</f>
        <v/>
      </c>
      <c r="E888" s="35"/>
      <c r="F888" s="35"/>
      <c r="G888" s="34"/>
      <c r="H888" s="34"/>
      <c r="I888" s="34"/>
      <c r="J888" s="136"/>
      <c r="K888" s="233"/>
      <c r="L888" s="153"/>
      <c r="M888" s="153"/>
      <c r="N888" s="247"/>
      <c r="O888" s="153"/>
      <c r="P888" s="153"/>
      <c r="Q888" s="34"/>
      <c r="R888" s="34"/>
      <c r="S888" s="34"/>
      <c r="T888" s="136"/>
    </row>
    <row r="889" spans="1:20" ht="15" customHeight="1">
      <c r="A889" s="35">
        <v>913</v>
      </c>
      <c r="B889" s="34"/>
      <c r="C889" s="35" t="str">
        <f>IFERROR(VLOOKUP(B889,[7]DSML!E:J,6,0),"")</f>
        <v/>
      </c>
      <c r="D889" s="35" t="str">
        <f>IFERROR(VLOOKUP(B889,[7]DSML!E:G,3,0),"")</f>
        <v/>
      </c>
      <c r="E889" s="35"/>
      <c r="F889" s="35"/>
      <c r="G889" s="34"/>
      <c r="H889" s="34"/>
      <c r="I889" s="34"/>
      <c r="J889" s="136"/>
      <c r="K889" s="233"/>
      <c r="L889" s="153"/>
      <c r="M889" s="153"/>
      <c r="N889" s="247"/>
      <c r="O889" s="153"/>
      <c r="P889" s="153"/>
      <c r="Q889" s="34"/>
      <c r="R889" s="34"/>
      <c r="S889" s="34"/>
      <c r="T889" s="136"/>
    </row>
    <row r="890" spans="1:20" ht="15" customHeight="1">
      <c r="A890" s="35">
        <v>914</v>
      </c>
      <c r="B890" s="34"/>
      <c r="C890" s="35" t="str">
        <f>IFERROR(VLOOKUP(B890,[7]DSML!E:J,6,0),"")</f>
        <v/>
      </c>
      <c r="D890" s="35" t="str">
        <f>IFERROR(VLOOKUP(B890,[7]DSML!E:G,3,0),"")</f>
        <v/>
      </c>
      <c r="E890" s="35"/>
      <c r="F890" s="35"/>
      <c r="G890" s="34"/>
      <c r="H890" s="34"/>
      <c r="I890" s="34"/>
      <c r="J890" s="136"/>
      <c r="K890" s="233"/>
      <c r="L890" s="153"/>
      <c r="M890" s="153"/>
      <c r="N890" s="247"/>
      <c r="O890" s="153"/>
      <c r="P890" s="153"/>
      <c r="Q890" s="34"/>
      <c r="R890" s="34"/>
      <c r="S890" s="34"/>
      <c r="T890" s="136"/>
    </row>
    <row r="891" spans="1:20" ht="15" customHeight="1">
      <c r="A891" s="35">
        <v>915</v>
      </c>
      <c r="B891" s="34"/>
      <c r="C891" s="35" t="str">
        <f>IFERROR(VLOOKUP(B891,[7]DSML!E:J,6,0),"")</f>
        <v/>
      </c>
      <c r="D891" s="35" t="str">
        <f>IFERROR(VLOOKUP(B891,[7]DSML!E:G,3,0),"")</f>
        <v/>
      </c>
      <c r="E891" s="35"/>
      <c r="F891" s="35"/>
      <c r="G891" s="34"/>
      <c r="H891" s="34"/>
      <c r="I891" s="34"/>
      <c r="J891" s="136"/>
      <c r="K891" s="233"/>
      <c r="L891" s="153"/>
      <c r="M891" s="153"/>
      <c r="N891" s="247"/>
      <c r="O891" s="153"/>
      <c r="P891" s="153"/>
      <c r="Q891" s="34"/>
      <c r="R891" s="34"/>
      <c r="S891" s="34"/>
      <c r="T891" s="136"/>
    </row>
    <row r="892" spans="1:20" ht="15" customHeight="1">
      <c r="A892" s="35">
        <v>916</v>
      </c>
      <c r="B892" s="34"/>
      <c r="C892" s="35" t="str">
        <f>IFERROR(VLOOKUP(B892,[7]DSML!E:J,6,0),"")</f>
        <v/>
      </c>
      <c r="D892" s="35" t="str">
        <f>IFERROR(VLOOKUP(B892,[7]DSML!E:G,3,0),"")</f>
        <v/>
      </c>
      <c r="E892" s="35"/>
      <c r="F892" s="35"/>
      <c r="G892" s="34"/>
      <c r="H892" s="34"/>
      <c r="I892" s="34"/>
      <c r="J892" s="136"/>
      <c r="K892" s="233"/>
      <c r="L892" s="153"/>
      <c r="M892" s="153"/>
      <c r="N892" s="247"/>
      <c r="O892" s="153"/>
      <c r="P892" s="153"/>
      <c r="Q892" s="34"/>
      <c r="R892" s="34"/>
      <c r="S892" s="34"/>
      <c r="T892" s="136"/>
    </row>
    <row r="893" spans="1:20" ht="15" customHeight="1">
      <c r="A893" s="35">
        <v>917</v>
      </c>
      <c r="B893" s="34"/>
      <c r="C893" s="35" t="str">
        <f>IFERROR(VLOOKUP(B893,[7]DSML!E:J,6,0),"")</f>
        <v/>
      </c>
      <c r="D893" s="35" t="str">
        <f>IFERROR(VLOOKUP(B893,[7]DSML!E:G,3,0),"")</f>
        <v/>
      </c>
      <c r="E893" s="35"/>
      <c r="F893" s="35"/>
      <c r="G893" s="34"/>
      <c r="H893" s="34"/>
      <c r="I893" s="34"/>
      <c r="J893" s="136"/>
      <c r="K893" s="233"/>
      <c r="L893" s="153"/>
      <c r="M893" s="153"/>
      <c r="N893" s="247"/>
      <c r="O893" s="153"/>
      <c r="P893" s="153"/>
      <c r="Q893" s="34"/>
      <c r="R893" s="34"/>
      <c r="S893" s="34"/>
      <c r="T893" s="136"/>
    </row>
    <row r="894" spans="1:20" ht="15" customHeight="1">
      <c r="A894" s="35">
        <v>918</v>
      </c>
      <c r="B894" s="34"/>
      <c r="C894" s="35" t="str">
        <f>IFERROR(VLOOKUP(B894,[7]DSML!E:J,6,0),"")</f>
        <v/>
      </c>
      <c r="D894" s="35" t="str">
        <f>IFERROR(VLOOKUP(B894,[7]DSML!E:G,3,0),"")</f>
        <v/>
      </c>
      <c r="E894" s="35"/>
      <c r="F894" s="35"/>
      <c r="G894" s="34"/>
      <c r="H894" s="34"/>
      <c r="I894" s="34"/>
      <c r="J894" s="136"/>
      <c r="K894" s="233"/>
      <c r="L894" s="153"/>
      <c r="M894" s="153"/>
      <c r="N894" s="247"/>
      <c r="O894" s="153"/>
      <c r="P894" s="153"/>
      <c r="Q894" s="34"/>
      <c r="R894" s="34"/>
      <c r="S894" s="34"/>
      <c r="T894" s="136"/>
    </row>
    <row r="895" spans="1:20" ht="15" customHeight="1">
      <c r="A895" s="35">
        <v>919</v>
      </c>
      <c r="B895" s="34"/>
      <c r="C895" s="35" t="str">
        <f>IFERROR(VLOOKUP(B895,[7]DSML!E:J,6,0),"")</f>
        <v/>
      </c>
      <c r="D895" s="35" t="str">
        <f>IFERROR(VLOOKUP(B895,[7]DSML!E:G,3,0),"")</f>
        <v/>
      </c>
      <c r="E895" s="35"/>
      <c r="F895" s="35"/>
      <c r="G895" s="34"/>
      <c r="H895" s="34"/>
      <c r="I895" s="34"/>
      <c r="J895" s="136"/>
      <c r="K895" s="233"/>
      <c r="L895" s="153"/>
      <c r="M895" s="153"/>
      <c r="N895" s="247"/>
      <c r="O895" s="153"/>
      <c r="P895" s="153"/>
      <c r="Q895" s="34"/>
      <c r="R895" s="34"/>
      <c r="S895" s="34"/>
      <c r="T895" s="136"/>
    </row>
    <row r="896" spans="1:20" ht="15" customHeight="1">
      <c r="A896" s="35">
        <v>920</v>
      </c>
      <c r="B896" s="34"/>
      <c r="C896" s="35" t="str">
        <f>IFERROR(VLOOKUP(B896,[7]DSML!E:J,6,0),"")</f>
        <v/>
      </c>
      <c r="D896" s="35" t="str">
        <f>IFERROR(VLOOKUP(B896,[7]DSML!E:G,3,0),"")</f>
        <v/>
      </c>
      <c r="E896" s="35"/>
      <c r="F896" s="35"/>
      <c r="G896" s="34"/>
      <c r="H896" s="34"/>
      <c r="I896" s="34"/>
      <c r="J896" s="136"/>
      <c r="K896" s="233"/>
      <c r="L896" s="153"/>
      <c r="M896" s="153"/>
      <c r="N896" s="247"/>
      <c r="O896" s="153"/>
      <c r="P896" s="153"/>
      <c r="Q896" s="34"/>
      <c r="R896" s="34"/>
      <c r="S896" s="34"/>
      <c r="T896" s="136"/>
    </row>
    <row r="897" spans="1:20" ht="15" customHeight="1">
      <c r="A897" s="35">
        <v>921</v>
      </c>
      <c r="B897" s="34"/>
      <c r="C897" s="35" t="str">
        <f>IFERROR(VLOOKUP(B897,[7]DSML!E:J,6,0),"")</f>
        <v/>
      </c>
      <c r="D897" s="35" t="str">
        <f>IFERROR(VLOOKUP(B897,[7]DSML!E:G,3,0),"")</f>
        <v/>
      </c>
      <c r="E897" s="35"/>
      <c r="F897" s="35"/>
      <c r="G897" s="34"/>
      <c r="H897" s="34"/>
      <c r="I897" s="34"/>
      <c r="J897" s="136"/>
      <c r="K897" s="233"/>
      <c r="L897" s="153"/>
      <c r="M897" s="153"/>
      <c r="N897" s="247"/>
      <c r="O897" s="153"/>
      <c r="P897" s="153"/>
      <c r="Q897" s="34"/>
      <c r="R897" s="34"/>
      <c r="S897" s="34"/>
      <c r="T897" s="136"/>
    </row>
    <row r="898" spans="1:20" ht="15" customHeight="1">
      <c r="A898" s="35">
        <v>922</v>
      </c>
      <c r="B898" s="34"/>
      <c r="C898" s="35" t="str">
        <f>IFERROR(VLOOKUP(B898,[7]DSML!E:J,6,0),"")</f>
        <v/>
      </c>
      <c r="D898" s="35" t="str">
        <f>IFERROR(VLOOKUP(B898,[7]DSML!E:G,3,0),"")</f>
        <v/>
      </c>
      <c r="E898" s="35"/>
      <c r="F898" s="35"/>
      <c r="G898" s="34"/>
      <c r="H898" s="34"/>
      <c r="I898" s="34"/>
      <c r="J898" s="136"/>
      <c r="K898" s="233"/>
      <c r="L898" s="153"/>
      <c r="M898" s="153"/>
      <c r="N898" s="247"/>
      <c r="O898" s="153"/>
      <c r="P898" s="153"/>
      <c r="Q898" s="34"/>
      <c r="R898" s="34"/>
      <c r="S898" s="34"/>
      <c r="T898" s="136"/>
    </row>
    <row r="899" spans="1:20" ht="15" customHeight="1">
      <c r="A899" s="35">
        <v>923</v>
      </c>
      <c r="B899" s="34"/>
      <c r="C899" s="35" t="str">
        <f>IFERROR(VLOOKUP(B899,[7]DSML!E:J,6,0),"")</f>
        <v/>
      </c>
      <c r="D899" s="35" t="str">
        <f>IFERROR(VLOOKUP(B899,[7]DSML!E:G,3,0),"")</f>
        <v/>
      </c>
      <c r="E899" s="35"/>
      <c r="F899" s="35"/>
      <c r="G899" s="34"/>
      <c r="H899" s="34"/>
      <c r="I899" s="34"/>
      <c r="J899" s="136"/>
      <c r="K899" s="233"/>
      <c r="L899" s="153"/>
      <c r="M899" s="153"/>
      <c r="N899" s="247"/>
      <c r="O899" s="153"/>
      <c r="P899" s="153"/>
      <c r="Q899" s="34"/>
      <c r="R899" s="34"/>
      <c r="S899" s="34"/>
      <c r="T899" s="136"/>
    </row>
    <row r="900" spans="1:20" ht="15" customHeight="1">
      <c r="A900" s="35">
        <v>924</v>
      </c>
      <c r="B900" s="34"/>
      <c r="C900" s="35" t="str">
        <f>IFERROR(VLOOKUP(B900,[7]DSML!E:J,6,0),"")</f>
        <v/>
      </c>
      <c r="D900" s="35" t="str">
        <f>IFERROR(VLOOKUP(B900,[7]DSML!E:G,3,0),"")</f>
        <v/>
      </c>
      <c r="E900" s="35"/>
      <c r="F900" s="35"/>
      <c r="G900" s="34"/>
      <c r="H900" s="34"/>
      <c r="I900" s="34"/>
      <c r="J900" s="136"/>
      <c r="K900" s="233"/>
      <c r="L900" s="153"/>
      <c r="M900" s="153"/>
      <c r="N900" s="247"/>
      <c r="O900" s="153"/>
      <c r="P900" s="153"/>
      <c r="Q900" s="34"/>
      <c r="R900" s="34"/>
      <c r="S900" s="34"/>
      <c r="T900" s="136"/>
    </row>
    <row r="901" spans="1:20" ht="15" customHeight="1">
      <c r="A901" s="35">
        <v>925</v>
      </c>
      <c r="B901" s="34"/>
      <c r="C901" s="35" t="str">
        <f>IFERROR(VLOOKUP(B901,[7]DSML!E:J,6,0),"")</f>
        <v/>
      </c>
      <c r="D901" s="35" t="str">
        <f>IFERROR(VLOOKUP(B901,[7]DSML!E:G,3,0),"")</f>
        <v/>
      </c>
      <c r="E901" s="35"/>
      <c r="F901" s="35"/>
      <c r="G901" s="34"/>
      <c r="H901" s="34"/>
      <c r="I901" s="34"/>
      <c r="J901" s="136"/>
      <c r="K901" s="233"/>
      <c r="L901" s="153"/>
      <c r="M901" s="153"/>
      <c r="N901" s="247"/>
      <c r="O901" s="153"/>
      <c r="P901" s="153"/>
      <c r="Q901" s="34"/>
      <c r="R901" s="34"/>
      <c r="S901" s="34"/>
      <c r="T901" s="136"/>
    </row>
    <row r="902" spans="1:20" ht="15" customHeight="1">
      <c r="A902" s="35">
        <v>926</v>
      </c>
      <c r="B902" s="34"/>
      <c r="C902" s="35" t="str">
        <f>IFERROR(VLOOKUP(B902,[7]DSML!E:J,6,0),"")</f>
        <v/>
      </c>
      <c r="D902" s="35" t="str">
        <f>IFERROR(VLOOKUP(B902,[7]DSML!E:G,3,0),"")</f>
        <v/>
      </c>
      <c r="E902" s="35"/>
      <c r="F902" s="35"/>
      <c r="G902" s="34"/>
      <c r="H902" s="34"/>
      <c r="I902" s="34"/>
      <c r="J902" s="136"/>
      <c r="K902" s="233"/>
      <c r="L902" s="153"/>
      <c r="M902" s="153"/>
      <c r="N902" s="247"/>
      <c r="O902" s="153"/>
      <c r="P902" s="153"/>
      <c r="Q902" s="34"/>
      <c r="R902" s="34"/>
      <c r="S902" s="34"/>
      <c r="T902" s="136"/>
    </row>
    <row r="903" spans="1:20" ht="15" customHeight="1">
      <c r="A903" s="35">
        <v>927</v>
      </c>
      <c r="B903" s="34"/>
      <c r="C903" s="35" t="str">
        <f>IFERROR(VLOOKUP(B903,[7]DSML!E:J,6,0),"")</f>
        <v/>
      </c>
      <c r="D903" s="35" t="str">
        <f>IFERROR(VLOOKUP(B903,[7]DSML!E:G,3,0),"")</f>
        <v/>
      </c>
      <c r="E903" s="35"/>
      <c r="F903" s="35"/>
      <c r="G903" s="34"/>
      <c r="H903" s="34"/>
      <c r="I903" s="34"/>
      <c r="J903" s="136"/>
      <c r="K903" s="233"/>
      <c r="L903" s="153"/>
      <c r="M903" s="153"/>
      <c r="N903" s="247"/>
      <c r="O903" s="153"/>
      <c r="P903" s="153"/>
      <c r="Q903" s="34"/>
      <c r="R903" s="34"/>
      <c r="S903" s="34"/>
      <c r="T903" s="136"/>
    </row>
    <row r="904" spans="1:20" ht="15" customHeight="1">
      <c r="A904" s="35">
        <v>928</v>
      </c>
      <c r="B904" s="34"/>
      <c r="C904" s="35" t="str">
        <f>IFERROR(VLOOKUP(B904,[7]DSML!E:J,6,0),"")</f>
        <v/>
      </c>
      <c r="D904" s="35" t="str">
        <f>IFERROR(VLOOKUP(B904,[7]DSML!E:G,3,0),"")</f>
        <v/>
      </c>
      <c r="E904" s="35"/>
      <c r="F904" s="35"/>
      <c r="G904" s="34"/>
      <c r="H904" s="34"/>
      <c r="I904" s="34"/>
      <c r="J904" s="136"/>
      <c r="K904" s="233"/>
      <c r="L904" s="153"/>
      <c r="M904" s="153"/>
      <c r="N904" s="247"/>
      <c r="O904" s="153"/>
      <c r="P904" s="153"/>
      <c r="Q904" s="34"/>
      <c r="R904" s="34"/>
      <c r="S904" s="34"/>
      <c r="T904" s="136"/>
    </row>
    <row r="905" spans="1:20" ht="15" customHeight="1">
      <c r="A905" s="35">
        <v>929</v>
      </c>
      <c r="B905" s="34"/>
      <c r="C905" s="35" t="str">
        <f>IFERROR(VLOOKUP(B905,[7]DSML!E:J,6,0),"")</f>
        <v/>
      </c>
      <c r="D905" s="35" t="str">
        <f>IFERROR(VLOOKUP(B905,[7]DSML!E:G,3,0),"")</f>
        <v/>
      </c>
      <c r="E905" s="35"/>
      <c r="F905" s="35"/>
      <c r="G905" s="34"/>
      <c r="H905" s="34"/>
      <c r="I905" s="34"/>
      <c r="J905" s="136"/>
      <c r="K905" s="233"/>
      <c r="L905" s="153"/>
      <c r="M905" s="153"/>
      <c r="N905" s="247"/>
      <c r="O905" s="153"/>
      <c r="P905" s="153"/>
      <c r="Q905" s="34"/>
      <c r="R905" s="34"/>
      <c r="S905" s="34"/>
      <c r="T905" s="136"/>
    </row>
    <row r="906" spans="1:20" ht="15" customHeight="1">
      <c r="A906" s="35">
        <v>930</v>
      </c>
      <c r="B906" s="34"/>
      <c r="C906" s="35" t="str">
        <f>IFERROR(VLOOKUP(B906,[7]DSML!E:J,6,0),"")</f>
        <v/>
      </c>
      <c r="D906" s="35" t="str">
        <f>IFERROR(VLOOKUP(B906,[7]DSML!E:G,3,0),"")</f>
        <v/>
      </c>
      <c r="E906" s="35"/>
      <c r="F906" s="35"/>
      <c r="G906" s="34"/>
      <c r="H906" s="34"/>
      <c r="I906" s="34"/>
      <c r="J906" s="136"/>
      <c r="K906" s="233"/>
      <c r="L906" s="153"/>
      <c r="M906" s="153"/>
      <c r="N906" s="247"/>
      <c r="O906" s="153"/>
      <c r="P906" s="153"/>
      <c r="Q906" s="34"/>
      <c r="R906" s="34"/>
      <c r="S906" s="34"/>
      <c r="T906" s="136"/>
    </row>
    <row r="907" spans="1:20" ht="15" customHeight="1">
      <c r="A907" s="35">
        <v>931</v>
      </c>
      <c r="B907" s="34"/>
      <c r="C907" s="35" t="str">
        <f>IFERROR(VLOOKUP(B907,[7]DSML!E:J,6,0),"")</f>
        <v/>
      </c>
      <c r="D907" s="35" t="str">
        <f>IFERROR(VLOOKUP(B907,[7]DSML!E:G,3,0),"")</f>
        <v/>
      </c>
      <c r="E907" s="35"/>
      <c r="F907" s="35"/>
      <c r="G907" s="34"/>
      <c r="H907" s="34"/>
      <c r="I907" s="34"/>
      <c r="J907" s="136"/>
      <c r="K907" s="233"/>
      <c r="L907" s="153"/>
      <c r="M907" s="153"/>
      <c r="N907" s="247"/>
      <c r="O907" s="153"/>
      <c r="P907" s="153"/>
      <c r="Q907" s="34"/>
      <c r="R907" s="34"/>
      <c r="S907" s="34"/>
      <c r="T907" s="136"/>
    </row>
    <row r="908" spans="1:20" ht="15" customHeight="1">
      <c r="A908" s="35">
        <v>932</v>
      </c>
      <c r="B908" s="34"/>
      <c r="C908" s="35" t="str">
        <f>IFERROR(VLOOKUP(B908,[7]DSML!E:J,6,0),"")</f>
        <v/>
      </c>
      <c r="D908" s="35" t="str">
        <f>IFERROR(VLOOKUP(B908,[7]DSML!E:G,3,0),"")</f>
        <v/>
      </c>
      <c r="E908" s="35"/>
      <c r="F908" s="35"/>
      <c r="G908" s="34"/>
      <c r="H908" s="34"/>
      <c r="I908" s="34"/>
      <c r="J908" s="136"/>
      <c r="K908" s="233"/>
      <c r="L908" s="153"/>
      <c r="M908" s="153"/>
      <c r="N908" s="247"/>
      <c r="O908" s="153"/>
      <c r="P908" s="153"/>
      <c r="Q908" s="34"/>
      <c r="R908" s="34"/>
      <c r="S908" s="34"/>
      <c r="T908" s="136"/>
    </row>
    <row r="909" spans="1:20" ht="15" customHeight="1">
      <c r="A909" s="35">
        <v>933</v>
      </c>
      <c r="B909" s="34"/>
      <c r="C909" s="35" t="str">
        <f>IFERROR(VLOOKUP(B909,[7]DSML!E:J,6,0),"")</f>
        <v/>
      </c>
      <c r="D909" s="35" t="str">
        <f>IFERROR(VLOOKUP(B909,[7]DSML!E:G,3,0),"")</f>
        <v/>
      </c>
      <c r="E909" s="35"/>
      <c r="F909" s="35"/>
      <c r="G909" s="34"/>
      <c r="H909" s="34"/>
      <c r="I909" s="34"/>
      <c r="J909" s="136"/>
      <c r="K909" s="233"/>
      <c r="L909" s="153"/>
      <c r="M909" s="153"/>
      <c r="N909" s="247"/>
      <c r="O909" s="153"/>
      <c r="P909" s="153"/>
      <c r="Q909" s="34"/>
      <c r="R909" s="34"/>
      <c r="S909" s="34"/>
      <c r="T909" s="136"/>
    </row>
    <row r="910" spans="1:20" ht="15" customHeight="1">
      <c r="A910" s="35">
        <v>934</v>
      </c>
      <c r="B910" s="34"/>
      <c r="C910" s="35" t="str">
        <f>IFERROR(VLOOKUP(B910,[7]DSML!E:J,6,0),"")</f>
        <v/>
      </c>
      <c r="D910" s="35" t="str">
        <f>IFERROR(VLOOKUP(B910,[7]DSML!E:G,3,0),"")</f>
        <v/>
      </c>
      <c r="E910" s="35"/>
      <c r="F910" s="35"/>
      <c r="G910" s="34"/>
      <c r="H910" s="34"/>
      <c r="I910" s="34"/>
      <c r="J910" s="136"/>
      <c r="K910" s="233"/>
      <c r="L910" s="153"/>
      <c r="M910" s="153"/>
      <c r="N910" s="247"/>
      <c r="O910" s="153"/>
      <c r="P910" s="153"/>
      <c r="Q910" s="34"/>
      <c r="R910" s="34"/>
      <c r="S910" s="34"/>
      <c r="T910" s="136"/>
    </row>
    <row r="911" spans="1:20" ht="15" customHeight="1">
      <c r="A911" s="35">
        <v>935</v>
      </c>
      <c r="B911" s="34"/>
      <c r="C911" s="35" t="str">
        <f>IFERROR(VLOOKUP(B911,[7]DSML!E:J,6,0),"")</f>
        <v/>
      </c>
      <c r="D911" s="35" t="str">
        <f>IFERROR(VLOOKUP(B911,[7]DSML!E:G,3,0),"")</f>
        <v/>
      </c>
      <c r="E911" s="35"/>
      <c r="F911" s="35"/>
      <c r="G911" s="34"/>
      <c r="H911" s="34"/>
      <c r="I911" s="34"/>
      <c r="J911" s="136"/>
      <c r="K911" s="233"/>
      <c r="L911" s="153"/>
      <c r="M911" s="153"/>
      <c r="N911" s="247"/>
      <c r="O911" s="153"/>
      <c r="P911" s="153"/>
      <c r="Q911" s="34"/>
      <c r="R911" s="34"/>
      <c r="S911" s="34"/>
      <c r="T911" s="136"/>
    </row>
    <row r="912" spans="1:20" ht="15" customHeight="1">
      <c r="A912" s="35">
        <v>936</v>
      </c>
      <c r="B912" s="34"/>
      <c r="C912" s="35" t="str">
        <f>IFERROR(VLOOKUP(B912,[7]DSML!E:J,6,0),"")</f>
        <v/>
      </c>
      <c r="D912" s="35" t="str">
        <f>IFERROR(VLOOKUP(B912,[7]DSML!E:G,3,0),"")</f>
        <v/>
      </c>
      <c r="E912" s="35"/>
      <c r="F912" s="35"/>
      <c r="G912" s="34"/>
      <c r="H912" s="34"/>
      <c r="I912" s="34"/>
      <c r="J912" s="136"/>
      <c r="K912" s="233"/>
      <c r="L912" s="153"/>
      <c r="M912" s="153"/>
      <c r="N912" s="247"/>
      <c r="O912" s="153"/>
      <c r="P912" s="153"/>
      <c r="Q912" s="34"/>
      <c r="R912" s="34"/>
      <c r="S912" s="34"/>
      <c r="T912" s="136"/>
    </row>
    <row r="913" spans="1:20" ht="15" customHeight="1">
      <c r="A913" s="35">
        <v>937</v>
      </c>
      <c r="B913" s="34"/>
      <c r="C913" s="35" t="str">
        <f>IFERROR(VLOOKUP(B913,[7]DSML!E:J,6,0),"")</f>
        <v/>
      </c>
      <c r="D913" s="35" t="str">
        <f>IFERROR(VLOOKUP(B913,[7]DSML!E:G,3,0),"")</f>
        <v/>
      </c>
      <c r="E913" s="35"/>
      <c r="F913" s="35"/>
      <c r="G913" s="34"/>
      <c r="H913" s="34"/>
      <c r="I913" s="34"/>
      <c r="J913" s="136"/>
      <c r="K913" s="233"/>
      <c r="L913" s="153"/>
      <c r="M913" s="153"/>
      <c r="N913" s="247"/>
      <c r="O913" s="153"/>
      <c r="P913" s="153"/>
      <c r="Q913" s="34"/>
      <c r="R913" s="34"/>
      <c r="S913" s="34"/>
      <c r="T913" s="136"/>
    </row>
    <row r="914" spans="1:20" ht="15" customHeight="1">
      <c r="A914" s="35">
        <v>938</v>
      </c>
      <c r="B914" s="34"/>
      <c r="C914" s="35" t="str">
        <f>IFERROR(VLOOKUP(B914,[7]DSML!E:J,6,0),"")</f>
        <v/>
      </c>
      <c r="D914" s="35" t="str">
        <f>IFERROR(VLOOKUP(B914,[7]DSML!E:G,3,0),"")</f>
        <v/>
      </c>
      <c r="E914" s="35"/>
      <c r="F914" s="35"/>
      <c r="G914" s="34"/>
      <c r="H914" s="34"/>
      <c r="I914" s="34"/>
      <c r="J914" s="136"/>
      <c r="K914" s="233"/>
      <c r="L914" s="153"/>
      <c r="M914" s="153"/>
      <c r="N914" s="247"/>
      <c r="O914" s="153"/>
      <c r="P914" s="153"/>
      <c r="Q914" s="34"/>
      <c r="R914" s="34"/>
      <c r="S914" s="34"/>
      <c r="T914" s="136"/>
    </row>
    <row r="915" spans="1:20" ht="15" customHeight="1">
      <c r="A915" s="35">
        <v>939</v>
      </c>
      <c r="B915" s="34"/>
      <c r="C915" s="35" t="str">
        <f>IFERROR(VLOOKUP(B915,[7]DSML!E:J,6,0),"")</f>
        <v/>
      </c>
      <c r="D915" s="35" t="str">
        <f>IFERROR(VLOOKUP(B915,[7]DSML!E:G,3,0),"")</f>
        <v/>
      </c>
      <c r="E915" s="35"/>
      <c r="F915" s="35"/>
      <c r="G915" s="34"/>
      <c r="H915" s="34"/>
      <c r="I915" s="34"/>
      <c r="J915" s="136"/>
      <c r="K915" s="233"/>
      <c r="L915" s="153"/>
      <c r="M915" s="153"/>
      <c r="N915" s="247"/>
      <c r="O915" s="153"/>
      <c r="P915" s="153"/>
      <c r="Q915" s="34"/>
      <c r="R915" s="34"/>
      <c r="S915" s="34"/>
      <c r="T915" s="136"/>
    </row>
    <row r="916" spans="1:20" ht="15" customHeight="1">
      <c r="A916" s="35">
        <v>940</v>
      </c>
      <c r="B916" s="34"/>
      <c r="C916" s="35" t="str">
        <f>IFERROR(VLOOKUP(B916,[7]DSML!E:J,6,0),"")</f>
        <v/>
      </c>
      <c r="D916" s="35" t="str">
        <f>IFERROR(VLOOKUP(B916,[7]DSML!E:G,3,0),"")</f>
        <v/>
      </c>
      <c r="E916" s="35"/>
      <c r="F916" s="35"/>
      <c r="G916" s="34"/>
      <c r="H916" s="34"/>
      <c r="I916" s="34"/>
      <c r="J916" s="136"/>
      <c r="K916" s="233"/>
      <c r="L916" s="153"/>
      <c r="M916" s="153"/>
      <c r="N916" s="247"/>
      <c r="O916" s="153"/>
      <c r="P916" s="153"/>
      <c r="Q916" s="34"/>
      <c r="R916" s="34"/>
      <c r="S916" s="34"/>
      <c r="T916" s="136"/>
    </row>
    <row r="917" spans="1:20" ht="15" customHeight="1">
      <c r="A917" s="35">
        <v>941</v>
      </c>
      <c r="B917" s="34"/>
      <c r="C917" s="35" t="str">
        <f>IFERROR(VLOOKUP(B917,[7]DSML!E:J,6,0),"")</f>
        <v/>
      </c>
      <c r="D917" s="35" t="str">
        <f>IFERROR(VLOOKUP(B917,[7]DSML!E:G,3,0),"")</f>
        <v/>
      </c>
      <c r="E917" s="35"/>
      <c r="F917" s="35"/>
      <c r="G917" s="34"/>
      <c r="H917" s="34"/>
      <c r="I917" s="34"/>
      <c r="J917" s="136"/>
      <c r="K917" s="233"/>
      <c r="L917" s="153"/>
      <c r="M917" s="153"/>
      <c r="N917" s="247"/>
      <c r="O917" s="153"/>
      <c r="P917" s="153"/>
      <c r="Q917" s="34"/>
      <c r="R917" s="34"/>
      <c r="S917" s="34"/>
      <c r="T917" s="136"/>
    </row>
    <row r="918" spans="1:20" ht="15" customHeight="1">
      <c r="A918" s="35">
        <v>942</v>
      </c>
      <c r="B918" s="34"/>
      <c r="C918" s="35" t="str">
        <f>IFERROR(VLOOKUP(B918,[7]DSML!E:J,6,0),"")</f>
        <v/>
      </c>
      <c r="D918" s="35" t="str">
        <f>IFERROR(VLOOKUP(B918,[7]DSML!E:G,3,0),"")</f>
        <v/>
      </c>
      <c r="E918" s="35"/>
      <c r="F918" s="35"/>
      <c r="G918" s="34"/>
      <c r="H918" s="34"/>
      <c r="I918" s="34"/>
      <c r="J918" s="136"/>
      <c r="K918" s="233"/>
      <c r="L918" s="153"/>
      <c r="M918" s="153"/>
      <c r="N918" s="247"/>
      <c r="O918" s="153"/>
      <c r="P918" s="153"/>
      <c r="Q918" s="34"/>
      <c r="R918" s="34"/>
      <c r="S918" s="34"/>
      <c r="T918" s="136"/>
    </row>
    <row r="919" spans="1:20" ht="15" customHeight="1">
      <c r="A919" s="35">
        <v>943</v>
      </c>
      <c r="B919" s="34"/>
      <c r="C919" s="35" t="str">
        <f>IFERROR(VLOOKUP(B919,[7]DSML!E:J,6,0),"")</f>
        <v/>
      </c>
      <c r="D919" s="35" t="str">
        <f>IFERROR(VLOOKUP(B919,[7]DSML!E:G,3,0),"")</f>
        <v/>
      </c>
      <c r="E919" s="35"/>
      <c r="F919" s="35"/>
      <c r="G919" s="34"/>
      <c r="H919" s="34"/>
      <c r="I919" s="34"/>
      <c r="J919" s="136"/>
      <c r="K919" s="233"/>
      <c r="L919" s="153"/>
      <c r="M919" s="153"/>
      <c r="N919" s="247"/>
      <c r="O919" s="153"/>
      <c r="P919" s="153"/>
      <c r="Q919" s="34"/>
      <c r="R919" s="34"/>
      <c r="S919" s="34"/>
      <c r="T919" s="136"/>
    </row>
    <row r="920" spans="1:20" ht="15" customHeight="1">
      <c r="A920" s="35">
        <v>944</v>
      </c>
      <c r="B920" s="34"/>
      <c r="C920" s="35" t="str">
        <f>IFERROR(VLOOKUP(B920,[7]DSML!E:J,6,0),"")</f>
        <v/>
      </c>
      <c r="D920" s="35" t="str">
        <f>IFERROR(VLOOKUP(B920,[7]DSML!E:G,3,0),"")</f>
        <v/>
      </c>
      <c r="E920" s="35"/>
      <c r="F920" s="35"/>
      <c r="G920" s="34"/>
      <c r="H920" s="34"/>
      <c r="I920" s="34"/>
      <c r="J920" s="136"/>
      <c r="K920" s="233"/>
      <c r="L920" s="153"/>
      <c r="M920" s="153"/>
      <c r="N920" s="247"/>
      <c r="O920" s="153"/>
      <c r="P920" s="153"/>
      <c r="Q920" s="34"/>
      <c r="R920" s="34"/>
      <c r="S920" s="34"/>
      <c r="T920" s="136"/>
    </row>
    <row r="921" spans="1:20" ht="15" customHeight="1">
      <c r="A921" s="35">
        <v>945</v>
      </c>
      <c r="B921" s="34"/>
      <c r="C921" s="35" t="str">
        <f>IFERROR(VLOOKUP(B921,[7]DSML!E:J,6,0),"")</f>
        <v/>
      </c>
      <c r="D921" s="35" t="str">
        <f>IFERROR(VLOOKUP(B921,[7]DSML!E:G,3,0),"")</f>
        <v/>
      </c>
      <c r="E921" s="35"/>
      <c r="F921" s="35"/>
      <c r="G921" s="34"/>
      <c r="H921" s="34"/>
      <c r="I921" s="34"/>
      <c r="J921" s="136"/>
      <c r="K921" s="233"/>
      <c r="L921" s="153"/>
      <c r="M921" s="153"/>
      <c r="N921" s="247"/>
      <c r="O921" s="153"/>
      <c r="P921" s="153"/>
      <c r="Q921" s="34"/>
      <c r="R921" s="34"/>
      <c r="S921" s="34"/>
      <c r="T921" s="136"/>
    </row>
    <row r="922" spans="1:20" ht="15" customHeight="1">
      <c r="A922" s="35">
        <v>946</v>
      </c>
      <c r="B922" s="34"/>
      <c r="C922" s="35" t="str">
        <f>IFERROR(VLOOKUP(B922,[7]DSML!E:J,6,0),"")</f>
        <v/>
      </c>
      <c r="D922" s="35" t="str">
        <f>IFERROR(VLOOKUP(B922,[7]DSML!E:G,3,0),"")</f>
        <v/>
      </c>
      <c r="E922" s="35"/>
      <c r="F922" s="35"/>
      <c r="G922" s="34"/>
      <c r="H922" s="34"/>
      <c r="I922" s="34"/>
      <c r="J922" s="136"/>
      <c r="K922" s="233"/>
      <c r="L922" s="153"/>
      <c r="M922" s="153"/>
      <c r="N922" s="247"/>
      <c r="O922" s="153"/>
      <c r="P922" s="153"/>
      <c r="Q922" s="34"/>
      <c r="R922" s="34"/>
      <c r="S922" s="34"/>
      <c r="T922" s="136"/>
    </row>
    <row r="923" spans="1:20" ht="15" customHeight="1">
      <c r="A923" s="35">
        <v>947</v>
      </c>
      <c r="B923" s="34"/>
      <c r="C923" s="35" t="str">
        <f>IFERROR(VLOOKUP(B923,[7]DSML!E:J,6,0),"")</f>
        <v/>
      </c>
      <c r="D923" s="35" t="str">
        <f>IFERROR(VLOOKUP(B923,[7]DSML!E:G,3,0),"")</f>
        <v/>
      </c>
      <c r="E923" s="35"/>
      <c r="F923" s="35"/>
      <c r="G923" s="34"/>
      <c r="H923" s="34"/>
      <c r="I923" s="34"/>
      <c r="J923" s="136"/>
      <c r="K923" s="233"/>
      <c r="L923" s="153"/>
      <c r="M923" s="153"/>
      <c r="N923" s="247"/>
      <c r="O923" s="153"/>
      <c r="P923" s="153"/>
      <c r="Q923" s="34"/>
      <c r="R923" s="34"/>
      <c r="S923" s="34"/>
      <c r="T923" s="136"/>
    </row>
    <row r="924" spans="1:20" ht="15" customHeight="1">
      <c r="A924" s="35">
        <v>948</v>
      </c>
      <c r="B924" s="34"/>
      <c r="C924" s="35" t="str">
        <f>IFERROR(VLOOKUP(B924,[7]DSML!E:J,6,0),"")</f>
        <v/>
      </c>
      <c r="D924" s="35" t="str">
        <f>IFERROR(VLOOKUP(B924,[7]DSML!E:G,3,0),"")</f>
        <v/>
      </c>
      <c r="E924" s="35"/>
      <c r="F924" s="35"/>
      <c r="G924" s="34"/>
      <c r="H924" s="34"/>
      <c r="I924" s="34"/>
      <c r="J924" s="136"/>
      <c r="K924" s="233"/>
      <c r="L924" s="153"/>
      <c r="M924" s="153"/>
      <c r="N924" s="247"/>
      <c r="O924" s="153"/>
      <c r="P924" s="153"/>
      <c r="Q924" s="34"/>
      <c r="R924" s="34"/>
      <c r="S924" s="34"/>
      <c r="T924" s="136"/>
    </row>
    <row r="925" spans="1:20" ht="15" customHeight="1">
      <c r="A925" s="35">
        <v>949</v>
      </c>
      <c r="B925" s="34"/>
      <c r="C925" s="35" t="str">
        <f>IFERROR(VLOOKUP(B925,[7]DSML!E:J,6,0),"")</f>
        <v/>
      </c>
      <c r="D925" s="35" t="str">
        <f>IFERROR(VLOOKUP(B925,[7]DSML!E:G,3,0),"")</f>
        <v/>
      </c>
      <c r="E925" s="35"/>
      <c r="F925" s="35"/>
      <c r="G925" s="34"/>
      <c r="H925" s="34"/>
      <c r="I925" s="34"/>
      <c r="J925" s="136"/>
      <c r="K925" s="233"/>
      <c r="L925" s="153"/>
      <c r="M925" s="153"/>
      <c r="N925" s="247"/>
      <c r="O925" s="153"/>
      <c r="P925" s="153"/>
      <c r="Q925" s="34"/>
      <c r="R925" s="34"/>
      <c r="S925" s="34"/>
      <c r="T925" s="136"/>
    </row>
    <row r="926" spans="1:20" ht="15" customHeight="1">
      <c r="A926" s="35">
        <v>950</v>
      </c>
      <c r="B926" s="34"/>
      <c r="C926" s="35" t="str">
        <f>IFERROR(VLOOKUP(B926,[7]DSML!E:J,6,0),"")</f>
        <v/>
      </c>
      <c r="D926" s="35" t="str">
        <f>IFERROR(VLOOKUP(B926,[7]DSML!E:G,3,0),"")</f>
        <v/>
      </c>
      <c r="E926" s="35"/>
      <c r="F926" s="35"/>
      <c r="G926" s="34"/>
      <c r="H926" s="34"/>
      <c r="I926" s="34"/>
      <c r="J926" s="136"/>
      <c r="K926" s="233"/>
      <c r="L926" s="153"/>
      <c r="M926" s="153"/>
      <c r="N926" s="247"/>
      <c r="O926" s="153"/>
      <c r="P926" s="153"/>
      <c r="Q926" s="34"/>
      <c r="R926" s="34"/>
      <c r="S926" s="34"/>
      <c r="T926" s="136"/>
    </row>
    <row r="927" spans="1:20" ht="15" customHeight="1">
      <c r="A927" s="35">
        <v>951</v>
      </c>
      <c r="B927" s="34"/>
      <c r="C927" s="35" t="str">
        <f>IFERROR(VLOOKUP(B927,[7]DSML!E:J,6,0),"")</f>
        <v/>
      </c>
      <c r="D927" s="35" t="str">
        <f>IFERROR(VLOOKUP(B927,[7]DSML!E:G,3,0),"")</f>
        <v/>
      </c>
      <c r="E927" s="35"/>
      <c r="F927" s="35"/>
      <c r="G927" s="34"/>
      <c r="H927" s="34"/>
      <c r="I927" s="34"/>
      <c r="J927" s="136"/>
      <c r="K927" s="233"/>
      <c r="L927" s="153"/>
      <c r="M927" s="153"/>
      <c r="N927" s="247"/>
      <c r="O927" s="153"/>
      <c r="P927" s="153"/>
      <c r="Q927" s="34"/>
      <c r="R927" s="34"/>
      <c r="S927" s="34"/>
      <c r="T927" s="136"/>
    </row>
    <row r="928" spans="1:20" ht="15" customHeight="1">
      <c r="A928" s="35">
        <v>952</v>
      </c>
      <c r="B928" s="34"/>
      <c r="C928" s="35" t="str">
        <f>IFERROR(VLOOKUP(B928,[7]DSML!E:J,6,0),"")</f>
        <v/>
      </c>
      <c r="D928" s="35" t="str">
        <f>IFERROR(VLOOKUP(B928,[7]DSML!E:G,3,0),"")</f>
        <v/>
      </c>
      <c r="E928" s="35"/>
      <c r="F928" s="35"/>
      <c r="G928" s="34"/>
      <c r="H928" s="34"/>
      <c r="I928" s="34"/>
      <c r="J928" s="136"/>
      <c r="K928" s="233"/>
      <c r="L928" s="153"/>
      <c r="M928" s="153"/>
      <c r="N928" s="247"/>
      <c r="O928" s="153"/>
      <c r="P928" s="153"/>
      <c r="Q928" s="34"/>
      <c r="R928" s="34"/>
      <c r="S928" s="34"/>
      <c r="T928" s="136"/>
    </row>
    <row r="929" spans="1:20" ht="15" customHeight="1">
      <c r="A929" s="35">
        <v>953</v>
      </c>
      <c r="B929" s="34"/>
      <c r="C929" s="35" t="str">
        <f>IFERROR(VLOOKUP(B929,[7]DSML!E:J,6,0),"")</f>
        <v/>
      </c>
      <c r="D929" s="35" t="str">
        <f>IFERROR(VLOOKUP(B929,[7]DSML!E:G,3,0),"")</f>
        <v/>
      </c>
      <c r="E929" s="35"/>
      <c r="F929" s="35"/>
      <c r="G929" s="34"/>
      <c r="H929" s="34"/>
      <c r="I929" s="34"/>
      <c r="J929" s="136"/>
      <c r="K929" s="233"/>
      <c r="L929" s="153"/>
      <c r="M929" s="153"/>
      <c r="N929" s="247"/>
      <c r="O929" s="153"/>
      <c r="P929" s="153"/>
      <c r="Q929" s="34"/>
      <c r="R929" s="34"/>
      <c r="S929" s="34"/>
      <c r="T929" s="136"/>
    </row>
    <row r="930" spans="1:20" ht="15" customHeight="1">
      <c r="A930" s="35">
        <v>954</v>
      </c>
      <c r="B930" s="34"/>
      <c r="C930" s="35" t="str">
        <f>IFERROR(VLOOKUP(B930,[7]DSML!E:J,6,0),"")</f>
        <v/>
      </c>
      <c r="D930" s="35" t="str">
        <f>IFERROR(VLOOKUP(B930,[7]DSML!E:G,3,0),"")</f>
        <v/>
      </c>
      <c r="E930" s="35"/>
      <c r="F930" s="35"/>
      <c r="G930" s="34"/>
      <c r="H930" s="34"/>
      <c r="I930" s="34"/>
      <c r="J930" s="136"/>
      <c r="K930" s="233"/>
      <c r="L930" s="153"/>
      <c r="M930" s="153"/>
      <c r="N930" s="247"/>
      <c r="O930" s="153"/>
      <c r="P930" s="153"/>
      <c r="Q930" s="34"/>
      <c r="R930" s="34"/>
      <c r="S930" s="34"/>
      <c r="T930" s="136"/>
    </row>
    <row r="931" spans="1:20" ht="15" customHeight="1">
      <c r="A931" s="35">
        <v>955</v>
      </c>
      <c r="B931" s="34"/>
      <c r="C931" s="35" t="str">
        <f>IFERROR(VLOOKUP(B931,[7]DSML!E:J,6,0),"")</f>
        <v/>
      </c>
      <c r="D931" s="35" t="str">
        <f>IFERROR(VLOOKUP(B931,[7]DSML!E:G,3,0),"")</f>
        <v/>
      </c>
      <c r="E931" s="35"/>
      <c r="F931" s="35"/>
      <c r="G931" s="34"/>
      <c r="H931" s="34"/>
      <c r="I931" s="34"/>
      <c r="J931" s="136"/>
      <c r="K931" s="233"/>
      <c r="L931" s="153"/>
      <c r="M931" s="153"/>
      <c r="N931" s="247"/>
      <c r="O931" s="153"/>
      <c r="P931" s="153"/>
      <c r="Q931" s="34"/>
      <c r="R931" s="34"/>
      <c r="S931" s="34"/>
      <c r="T931" s="136"/>
    </row>
    <row r="932" spans="1:20" ht="15" customHeight="1">
      <c r="A932" s="35">
        <v>956</v>
      </c>
      <c r="B932" s="34"/>
      <c r="C932" s="35" t="str">
        <f>IFERROR(VLOOKUP(B932,[7]DSML!E:J,6,0),"")</f>
        <v/>
      </c>
      <c r="D932" s="35" t="str">
        <f>IFERROR(VLOOKUP(B932,[7]DSML!E:G,3,0),"")</f>
        <v/>
      </c>
      <c r="E932" s="35"/>
      <c r="F932" s="35"/>
      <c r="G932" s="34"/>
      <c r="H932" s="34"/>
      <c r="I932" s="34"/>
      <c r="J932" s="136"/>
      <c r="K932" s="233"/>
      <c r="L932" s="153"/>
      <c r="M932" s="153"/>
      <c r="N932" s="247"/>
      <c r="O932" s="153"/>
      <c r="P932" s="153"/>
      <c r="Q932" s="34"/>
      <c r="R932" s="34"/>
      <c r="S932" s="34"/>
      <c r="T932" s="136"/>
    </row>
    <row r="933" spans="1:20" ht="15" customHeight="1">
      <c r="A933" s="35">
        <v>957</v>
      </c>
      <c r="B933" s="34"/>
      <c r="C933" s="35" t="str">
        <f>IFERROR(VLOOKUP(B933,[7]DSML!E:J,6,0),"")</f>
        <v/>
      </c>
      <c r="D933" s="35" t="str">
        <f>IFERROR(VLOOKUP(B933,[7]DSML!E:G,3,0),"")</f>
        <v/>
      </c>
      <c r="E933" s="35"/>
      <c r="F933" s="35"/>
      <c r="G933" s="34"/>
      <c r="H933" s="34"/>
      <c r="I933" s="34"/>
      <c r="J933" s="136"/>
      <c r="K933" s="233"/>
      <c r="L933" s="153"/>
      <c r="M933" s="153"/>
      <c r="N933" s="247"/>
      <c r="O933" s="153"/>
      <c r="P933" s="153"/>
      <c r="Q933" s="34"/>
      <c r="R933" s="34"/>
      <c r="S933" s="34"/>
      <c r="T933" s="136"/>
    </row>
    <row r="934" spans="1:20" ht="15" customHeight="1">
      <c r="A934" s="35">
        <v>958</v>
      </c>
      <c r="B934" s="34"/>
      <c r="C934" s="35" t="str">
        <f>IFERROR(VLOOKUP(B934,[7]DSML!E:J,6,0),"")</f>
        <v/>
      </c>
      <c r="D934" s="35" t="str">
        <f>IFERROR(VLOOKUP(B934,[7]DSML!E:G,3,0),"")</f>
        <v/>
      </c>
      <c r="E934" s="35"/>
      <c r="F934" s="35"/>
      <c r="G934" s="34"/>
      <c r="H934" s="34"/>
      <c r="I934" s="34"/>
      <c r="J934" s="136"/>
      <c r="K934" s="233"/>
      <c r="L934" s="153"/>
      <c r="M934" s="153"/>
      <c r="N934" s="247"/>
      <c r="O934" s="153"/>
      <c r="P934" s="153"/>
      <c r="Q934" s="34"/>
      <c r="R934" s="34"/>
      <c r="S934" s="34"/>
      <c r="T934" s="136"/>
    </row>
    <row r="935" spans="1:20" ht="15" customHeight="1">
      <c r="A935" s="35">
        <v>959</v>
      </c>
      <c r="B935" s="34"/>
      <c r="C935" s="35" t="str">
        <f>IFERROR(VLOOKUP(B935,[7]DSML!E:J,6,0),"")</f>
        <v/>
      </c>
      <c r="D935" s="35" t="str">
        <f>IFERROR(VLOOKUP(B935,[7]DSML!E:G,3,0),"")</f>
        <v/>
      </c>
      <c r="E935" s="35"/>
      <c r="F935" s="35"/>
      <c r="G935" s="34"/>
      <c r="H935" s="34"/>
      <c r="I935" s="34"/>
      <c r="J935" s="136"/>
      <c r="K935" s="233"/>
      <c r="L935" s="153"/>
      <c r="M935" s="153"/>
      <c r="N935" s="247"/>
      <c r="O935" s="153"/>
      <c r="P935" s="153"/>
      <c r="Q935" s="34"/>
      <c r="R935" s="34"/>
      <c r="S935" s="34"/>
      <c r="T935" s="136"/>
    </row>
    <row r="936" spans="1:20" ht="15" customHeight="1">
      <c r="A936" s="35">
        <v>960</v>
      </c>
      <c r="B936" s="34"/>
      <c r="C936" s="35" t="str">
        <f>IFERROR(VLOOKUP(B936,[7]DSML!E:J,6,0),"")</f>
        <v/>
      </c>
      <c r="D936" s="35" t="str">
        <f>IFERROR(VLOOKUP(B936,[7]DSML!E:G,3,0),"")</f>
        <v/>
      </c>
      <c r="E936" s="35"/>
      <c r="F936" s="35"/>
      <c r="G936" s="34"/>
      <c r="H936" s="34"/>
      <c r="I936" s="34"/>
      <c r="J936" s="136"/>
      <c r="K936" s="233"/>
      <c r="L936" s="153"/>
      <c r="M936" s="153"/>
      <c r="N936" s="247"/>
      <c r="O936" s="153"/>
      <c r="P936" s="153"/>
      <c r="Q936" s="34"/>
      <c r="R936" s="34"/>
      <c r="S936" s="34"/>
      <c r="T936" s="136"/>
    </row>
    <row r="937" spans="1:20" ht="15" customHeight="1">
      <c r="A937" s="35">
        <v>961</v>
      </c>
      <c r="B937" s="34"/>
      <c r="C937" s="35" t="str">
        <f>IFERROR(VLOOKUP(B937,[7]DSML!E:J,6,0),"")</f>
        <v/>
      </c>
      <c r="D937" s="35" t="str">
        <f>IFERROR(VLOOKUP(B937,[7]DSML!E:G,3,0),"")</f>
        <v/>
      </c>
      <c r="E937" s="35"/>
      <c r="F937" s="35"/>
      <c r="G937" s="34"/>
      <c r="H937" s="34"/>
      <c r="I937" s="34"/>
      <c r="J937" s="136"/>
      <c r="K937" s="233"/>
      <c r="L937" s="153"/>
      <c r="M937" s="153"/>
      <c r="N937" s="247"/>
      <c r="O937" s="153"/>
      <c r="P937" s="153"/>
      <c r="Q937" s="34"/>
      <c r="R937" s="34"/>
      <c r="S937" s="34"/>
      <c r="T937" s="136"/>
    </row>
    <row r="938" spans="1:20" ht="15" customHeight="1">
      <c r="A938" s="35">
        <v>962</v>
      </c>
      <c r="B938" s="34"/>
      <c r="C938" s="35" t="str">
        <f>IFERROR(VLOOKUP(B938,[7]DSML!E:J,6,0),"")</f>
        <v/>
      </c>
      <c r="D938" s="35" t="str">
        <f>IFERROR(VLOOKUP(B938,[7]DSML!E:G,3,0),"")</f>
        <v/>
      </c>
      <c r="E938" s="35"/>
      <c r="F938" s="35"/>
      <c r="G938" s="34"/>
      <c r="H938" s="34"/>
      <c r="I938" s="34"/>
      <c r="J938" s="136"/>
      <c r="K938" s="233"/>
      <c r="L938" s="153"/>
      <c r="M938" s="153"/>
      <c r="N938" s="247"/>
      <c r="O938" s="153"/>
      <c r="P938" s="153"/>
      <c r="Q938" s="34"/>
      <c r="R938" s="34"/>
      <c r="S938" s="34"/>
      <c r="T938" s="136"/>
    </row>
    <row r="939" spans="1:20" ht="15" customHeight="1">
      <c r="A939" s="35">
        <v>963</v>
      </c>
      <c r="B939" s="34"/>
      <c r="C939" s="35" t="str">
        <f>IFERROR(VLOOKUP(B939,[7]DSML!E:J,6,0),"")</f>
        <v/>
      </c>
      <c r="D939" s="35" t="str">
        <f>IFERROR(VLOOKUP(B939,[7]DSML!E:G,3,0),"")</f>
        <v/>
      </c>
      <c r="E939" s="35"/>
      <c r="F939" s="35"/>
      <c r="G939" s="34"/>
      <c r="H939" s="34"/>
      <c r="I939" s="34"/>
      <c r="J939" s="136"/>
      <c r="K939" s="233"/>
      <c r="L939" s="153"/>
      <c r="M939" s="153"/>
      <c r="N939" s="247"/>
      <c r="O939" s="153"/>
      <c r="P939" s="153"/>
      <c r="Q939" s="34"/>
      <c r="R939" s="34"/>
      <c r="S939" s="34"/>
      <c r="T939" s="136"/>
    </row>
    <row r="940" spans="1:20" ht="15" customHeight="1">
      <c r="A940" s="35">
        <v>964</v>
      </c>
      <c r="B940" s="34"/>
      <c r="C940" s="35" t="str">
        <f>IFERROR(VLOOKUP(B940,[7]DSML!E:J,6,0),"")</f>
        <v/>
      </c>
      <c r="D940" s="35" t="str">
        <f>IFERROR(VLOOKUP(B940,[7]DSML!E:G,3,0),"")</f>
        <v/>
      </c>
      <c r="E940" s="35"/>
      <c r="F940" s="35"/>
      <c r="G940" s="34"/>
      <c r="H940" s="34"/>
      <c r="I940" s="34"/>
      <c r="J940" s="136"/>
      <c r="K940" s="233"/>
      <c r="L940" s="153"/>
      <c r="M940" s="153"/>
      <c r="N940" s="247"/>
      <c r="O940" s="153"/>
      <c r="P940" s="153"/>
      <c r="Q940" s="34"/>
      <c r="R940" s="34"/>
      <c r="S940" s="34"/>
      <c r="T940" s="136"/>
    </row>
    <row r="941" spans="1:20" ht="15" customHeight="1">
      <c r="A941" s="35">
        <v>965</v>
      </c>
      <c r="B941" s="34"/>
      <c r="C941" s="35" t="str">
        <f>IFERROR(VLOOKUP(B941,[7]DSML!E:J,6,0),"")</f>
        <v/>
      </c>
      <c r="D941" s="35" t="str">
        <f>IFERROR(VLOOKUP(B941,[7]DSML!E:G,3,0),"")</f>
        <v/>
      </c>
      <c r="E941" s="35"/>
      <c r="F941" s="35"/>
      <c r="G941" s="34"/>
      <c r="H941" s="34"/>
      <c r="I941" s="34"/>
      <c r="J941" s="136"/>
      <c r="K941" s="233"/>
      <c r="L941" s="153"/>
      <c r="M941" s="153"/>
      <c r="N941" s="247"/>
      <c r="O941" s="153"/>
      <c r="P941" s="153"/>
      <c r="Q941" s="34"/>
      <c r="R941" s="34"/>
      <c r="S941" s="34"/>
      <c r="T941" s="136"/>
    </row>
    <row r="942" spans="1:20" ht="15" customHeight="1">
      <c r="A942" s="35">
        <v>966</v>
      </c>
      <c r="B942" s="34"/>
      <c r="C942" s="35" t="str">
        <f>IFERROR(VLOOKUP(B942,[7]DSML!E:J,6,0),"")</f>
        <v/>
      </c>
      <c r="D942" s="35" t="str">
        <f>IFERROR(VLOOKUP(B942,[7]DSML!E:G,3,0),"")</f>
        <v/>
      </c>
      <c r="E942" s="35"/>
      <c r="F942" s="35"/>
      <c r="G942" s="34"/>
      <c r="H942" s="34"/>
      <c r="I942" s="34"/>
      <c r="J942" s="136"/>
      <c r="K942" s="233"/>
      <c r="L942" s="153"/>
      <c r="M942" s="153"/>
      <c r="N942" s="247"/>
      <c r="O942" s="153"/>
      <c r="P942" s="153"/>
      <c r="Q942" s="34"/>
      <c r="R942" s="34"/>
      <c r="S942" s="34"/>
      <c r="T942" s="136"/>
    </row>
    <row r="943" spans="1:20" ht="15" customHeight="1">
      <c r="A943" s="35">
        <v>967</v>
      </c>
      <c r="B943" s="34"/>
      <c r="C943" s="35" t="str">
        <f>IFERROR(VLOOKUP(B943,[7]DSML!E:J,6,0),"")</f>
        <v/>
      </c>
      <c r="D943" s="35" t="str">
        <f>IFERROR(VLOOKUP(B943,[7]DSML!E:G,3,0),"")</f>
        <v/>
      </c>
      <c r="E943" s="35"/>
      <c r="F943" s="35"/>
      <c r="G943" s="34"/>
      <c r="H943" s="34"/>
      <c r="I943" s="34"/>
      <c r="J943" s="136"/>
      <c r="K943" s="233"/>
      <c r="L943" s="153"/>
      <c r="M943" s="153"/>
      <c r="N943" s="247"/>
      <c r="O943" s="153"/>
      <c r="P943" s="153"/>
      <c r="Q943" s="34"/>
      <c r="R943" s="34"/>
      <c r="S943" s="34"/>
      <c r="T943" s="136"/>
    </row>
    <row r="944" spans="1:20" ht="15" customHeight="1">
      <c r="A944" s="35">
        <v>968</v>
      </c>
      <c r="B944" s="34"/>
      <c r="C944" s="35" t="str">
        <f>IFERROR(VLOOKUP(B944,[7]DSML!E:J,6,0),"")</f>
        <v/>
      </c>
      <c r="D944" s="35" t="str">
        <f>IFERROR(VLOOKUP(B944,[7]DSML!E:G,3,0),"")</f>
        <v/>
      </c>
      <c r="E944" s="35"/>
      <c r="F944" s="35"/>
      <c r="G944" s="34"/>
      <c r="H944" s="34"/>
      <c r="I944" s="34"/>
      <c r="J944" s="136"/>
      <c r="K944" s="233"/>
      <c r="L944" s="153"/>
      <c r="M944" s="153"/>
      <c r="N944" s="247"/>
      <c r="O944" s="153"/>
      <c r="P944" s="153"/>
      <c r="Q944" s="34"/>
      <c r="R944" s="34"/>
      <c r="S944" s="34"/>
      <c r="T944" s="136"/>
    </row>
    <row r="945" spans="1:20" ht="15" customHeight="1">
      <c r="A945" s="35">
        <v>969</v>
      </c>
      <c r="B945" s="34"/>
      <c r="C945" s="35" t="str">
        <f>IFERROR(VLOOKUP(B945,[7]DSML!E:J,6,0),"")</f>
        <v/>
      </c>
      <c r="D945" s="35" t="str">
        <f>IFERROR(VLOOKUP(B945,[7]DSML!E:G,3,0),"")</f>
        <v/>
      </c>
      <c r="E945" s="35"/>
      <c r="F945" s="35"/>
      <c r="G945" s="34"/>
      <c r="H945" s="34"/>
      <c r="I945" s="34"/>
      <c r="J945" s="136"/>
      <c r="K945" s="233"/>
      <c r="L945" s="153"/>
      <c r="M945" s="153"/>
      <c r="N945" s="247"/>
      <c r="O945" s="153"/>
      <c r="P945" s="153"/>
      <c r="Q945" s="34"/>
      <c r="R945" s="34"/>
      <c r="S945" s="34"/>
      <c r="T945" s="136"/>
    </row>
    <row r="946" spans="1:20" ht="15" customHeight="1">
      <c r="A946" s="35">
        <v>970</v>
      </c>
      <c r="B946" s="34"/>
      <c r="C946" s="35" t="str">
        <f>IFERROR(VLOOKUP(B946,[7]DSML!E:J,6,0),"")</f>
        <v/>
      </c>
      <c r="D946" s="35" t="str">
        <f>IFERROR(VLOOKUP(B946,[7]DSML!E:G,3,0),"")</f>
        <v/>
      </c>
      <c r="E946" s="35"/>
      <c r="F946" s="35"/>
      <c r="G946" s="34"/>
      <c r="H946" s="34"/>
      <c r="I946" s="34"/>
      <c r="J946" s="136"/>
      <c r="K946" s="233"/>
      <c r="L946" s="153"/>
      <c r="M946" s="153"/>
      <c r="N946" s="247"/>
      <c r="O946" s="153"/>
      <c r="P946" s="153"/>
      <c r="Q946" s="34"/>
      <c r="R946" s="34"/>
      <c r="S946" s="34"/>
      <c r="T946" s="136"/>
    </row>
    <row r="947" spans="1:20" ht="15" customHeight="1">
      <c r="A947" s="35">
        <v>971</v>
      </c>
      <c r="B947" s="34"/>
      <c r="C947" s="35" t="str">
        <f>IFERROR(VLOOKUP(B947,[7]DSML!E:J,6,0),"")</f>
        <v/>
      </c>
      <c r="D947" s="35" t="str">
        <f>IFERROR(VLOOKUP(B947,[7]DSML!E:G,3,0),"")</f>
        <v/>
      </c>
      <c r="E947" s="35"/>
      <c r="F947" s="35"/>
      <c r="G947" s="34"/>
      <c r="H947" s="34"/>
      <c r="I947" s="34"/>
      <c r="J947" s="136"/>
      <c r="K947" s="233"/>
      <c r="L947" s="153"/>
      <c r="M947" s="153"/>
      <c r="N947" s="247"/>
      <c r="O947" s="153"/>
      <c r="P947" s="153"/>
      <c r="Q947" s="34"/>
      <c r="R947" s="34"/>
      <c r="S947" s="34"/>
      <c r="T947" s="136"/>
    </row>
    <row r="948" spans="1:20" ht="15" customHeight="1">
      <c r="A948" s="35">
        <v>972</v>
      </c>
      <c r="B948" s="34"/>
      <c r="C948" s="35" t="str">
        <f>IFERROR(VLOOKUP(B948,[7]DSML!E:J,6,0),"")</f>
        <v/>
      </c>
      <c r="D948" s="35" t="str">
        <f>IFERROR(VLOOKUP(B948,[7]DSML!E:G,3,0),"")</f>
        <v/>
      </c>
      <c r="E948" s="35"/>
      <c r="F948" s="35"/>
      <c r="G948" s="34"/>
      <c r="H948" s="34"/>
      <c r="I948" s="34"/>
      <c r="J948" s="136"/>
      <c r="K948" s="233"/>
      <c r="L948" s="153"/>
      <c r="M948" s="153"/>
      <c r="N948" s="247"/>
      <c r="O948" s="153"/>
      <c r="P948" s="153"/>
      <c r="Q948" s="34"/>
      <c r="R948" s="34"/>
      <c r="S948" s="34"/>
      <c r="T948" s="136"/>
    </row>
    <row r="949" spans="1:20" ht="15" customHeight="1">
      <c r="A949" s="35">
        <v>973</v>
      </c>
      <c r="B949" s="34"/>
      <c r="C949" s="35" t="str">
        <f>IFERROR(VLOOKUP(B949,[7]DSML!E:J,6,0),"")</f>
        <v/>
      </c>
      <c r="D949" s="35" t="str">
        <f>IFERROR(VLOOKUP(B949,[7]DSML!E:G,3,0),"")</f>
        <v/>
      </c>
      <c r="E949" s="35"/>
      <c r="F949" s="35"/>
      <c r="G949" s="34"/>
      <c r="H949" s="34"/>
      <c r="I949" s="34"/>
      <c r="J949" s="136"/>
      <c r="K949" s="233"/>
      <c r="L949" s="153"/>
      <c r="M949" s="153"/>
      <c r="N949" s="247"/>
      <c r="O949" s="153"/>
      <c r="P949" s="153"/>
      <c r="Q949" s="34"/>
      <c r="R949" s="34"/>
      <c r="S949" s="34"/>
      <c r="T949" s="136"/>
    </row>
    <row r="950" spans="1:20" ht="15" customHeight="1">
      <c r="A950" s="35">
        <v>974</v>
      </c>
      <c r="B950" s="34"/>
      <c r="C950" s="35" t="str">
        <f>IFERROR(VLOOKUP(B950,[7]DSML!E:J,6,0),"")</f>
        <v/>
      </c>
      <c r="D950" s="35" t="str">
        <f>IFERROR(VLOOKUP(B950,[7]DSML!E:G,3,0),"")</f>
        <v/>
      </c>
      <c r="E950" s="35"/>
      <c r="F950" s="35"/>
      <c r="G950" s="34"/>
      <c r="H950" s="34"/>
      <c r="I950" s="34"/>
      <c r="J950" s="136"/>
      <c r="K950" s="233"/>
      <c r="L950" s="153"/>
      <c r="M950" s="153"/>
      <c r="N950" s="247"/>
      <c r="O950" s="153"/>
      <c r="P950" s="153"/>
      <c r="Q950" s="34"/>
      <c r="R950" s="34"/>
      <c r="S950" s="34"/>
      <c r="T950" s="136"/>
    </row>
    <row r="951" spans="1:20" ht="15" customHeight="1">
      <c r="A951" s="35">
        <v>975</v>
      </c>
      <c r="B951" s="34"/>
      <c r="C951" s="35" t="str">
        <f>IFERROR(VLOOKUP(B951,[7]DSML!E:J,6,0),"")</f>
        <v/>
      </c>
      <c r="D951" s="35" t="str">
        <f>IFERROR(VLOOKUP(B951,[7]DSML!E:G,3,0),"")</f>
        <v/>
      </c>
      <c r="E951" s="35"/>
      <c r="F951" s="35"/>
      <c r="G951" s="34"/>
      <c r="H951" s="34"/>
      <c r="I951" s="34"/>
      <c r="J951" s="136"/>
      <c r="K951" s="233"/>
      <c r="L951" s="153"/>
      <c r="M951" s="153"/>
      <c r="N951" s="247"/>
      <c r="O951" s="153"/>
      <c r="P951" s="153"/>
      <c r="Q951" s="34"/>
      <c r="R951" s="34"/>
      <c r="S951" s="34"/>
      <c r="T951" s="136"/>
    </row>
    <row r="952" spans="1:20" ht="15" customHeight="1">
      <c r="A952" s="35">
        <v>976</v>
      </c>
      <c r="B952" s="34"/>
      <c r="C952" s="35" t="str">
        <f>IFERROR(VLOOKUP(B952,[7]DSML!E:J,6,0),"")</f>
        <v/>
      </c>
      <c r="D952" s="35" t="str">
        <f>IFERROR(VLOOKUP(B952,[7]DSML!E:G,3,0),"")</f>
        <v/>
      </c>
      <c r="E952" s="35"/>
      <c r="F952" s="35"/>
      <c r="G952" s="34"/>
      <c r="H952" s="34"/>
      <c r="I952" s="34"/>
      <c r="J952" s="136"/>
      <c r="K952" s="233"/>
      <c r="L952" s="153"/>
      <c r="M952" s="153"/>
      <c r="N952" s="247"/>
      <c r="O952" s="153"/>
      <c r="P952" s="153"/>
      <c r="Q952" s="34"/>
      <c r="R952" s="34"/>
      <c r="S952" s="34"/>
      <c r="T952" s="136"/>
    </row>
    <row r="953" spans="1:20" ht="15" customHeight="1">
      <c r="A953" s="35">
        <v>977</v>
      </c>
      <c r="B953" s="34"/>
      <c r="C953" s="35" t="str">
        <f>IFERROR(VLOOKUP(B953,[7]DSML!E:J,6,0),"")</f>
        <v/>
      </c>
      <c r="D953" s="35" t="str">
        <f>IFERROR(VLOOKUP(B953,[7]DSML!E:G,3,0),"")</f>
        <v/>
      </c>
      <c r="E953" s="35"/>
      <c r="F953" s="35"/>
      <c r="G953" s="34"/>
      <c r="H953" s="34"/>
      <c r="I953" s="34"/>
      <c r="J953" s="136"/>
      <c r="K953" s="233"/>
      <c r="L953" s="153"/>
      <c r="M953" s="153"/>
      <c r="N953" s="247"/>
      <c r="O953" s="153"/>
      <c r="P953" s="153"/>
      <c r="Q953" s="34"/>
      <c r="R953" s="34"/>
      <c r="S953" s="34"/>
      <c r="T953" s="136"/>
    </row>
    <row r="954" spans="1:20" ht="15" customHeight="1">
      <c r="A954" s="35">
        <v>978</v>
      </c>
      <c r="B954" s="34"/>
      <c r="C954" s="35" t="str">
        <f>IFERROR(VLOOKUP(B954,[7]DSML!E:J,6,0),"")</f>
        <v/>
      </c>
      <c r="D954" s="35" t="str">
        <f>IFERROR(VLOOKUP(B954,[7]DSML!E:G,3,0),"")</f>
        <v/>
      </c>
      <c r="E954" s="35"/>
      <c r="F954" s="35"/>
      <c r="G954" s="34"/>
      <c r="H954" s="34"/>
      <c r="I954" s="34"/>
      <c r="J954" s="136"/>
      <c r="K954" s="233"/>
      <c r="L954" s="153"/>
      <c r="M954" s="153"/>
      <c r="N954" s="247"/>
      <c r="O954" s="153"/>
      <c r="P954" s="153"/>
      <c r="Q954" s="34"/>
      <c r="R954" s="34"/>
      <c r="S954" s="34"/>
      <c r="T954" s="136"/>
    </row>
    <row r="955" spans="1:20" ht="15" customHeight="1">
      <c r="A955" s="35">
        <v>979</v>
      </c>
      <c r="B955" s="34"/>
      <c r="C955" s="35" t="str">
        <f>IFERROR(VLOOKUP(B955,[7]DSML!E:J,6,0),"")</f>
        <v/>
      </c>
      <c r="D955" s="35" t="str">
        <f>IFERROR(VLOOKUP(B955,[7]DSML!E:G,3,0),"")</f>
        <v/>
      </c>
      <c r="E955" s="35"/>
      <c r="F955" s="35"/>
      <c r="G955" s="34"/>
      <c r="H955" s="34"/>
      <c r="I955" s="34"/>
      <c r="J955" s="136"/>
      <c r="K955" s="233"/>
      <c r="L955" s="153"/>
      <c r="M955" s="153"/>
      <c r="N955" s="247"/>
      <c r="O955" s="153"/>
      <c r="P955" s="153"/>
      <c r="Q955" s="34"/>
      <c r="R955" s="34"/>
      <c r="S955" s="34"/>
      <c r="T955" s="136"/>
    </row>
    <row r="956" spans="1:20" ht="15" customHeight="1">
      <c r="A956" s="35">
        <v>980</v>
      </c>
      <c r="B956" s="34"/>
      <c r="C956" s="35" t="str">
        <f>IFERROR(VLOOKUP(B956,[7]DSML!E:J,6,0),"")</f>
        <v/>
      </c>
      <c r="D956" s="35" t="str">
        <f>IFERROR(VLOOKUP(B956,[7]DSML!E:G,3,0),"")</f>
        <v/>
      </c>
      <c r="E956" s="35"/>
      <c r="F956" s="35"/>
      <c r="G956" s="34"/>
      <c r="H956" s="34"/>
      <c r="I956" s="34"/>
      <c r="J956" s="136"/>
      <c r="K956" s="233"/>
      <c r="L956" s="153"/>
      <c r="M956" s="153"/>
      <c r="N956" s="247"/>
      <c r="O956" s="153"/>
      <c r="P956" s="153"/>
      <c r="Q956" s="34"/>
      <c r="R956" s="34"/>
      <c r="S956" s="34"/>
      <c r="T956" s="136"/>
    </row>
    <row r="957" spans="1:20" ht="15" customHeight="1">
      <c r="A957" s="35">
        <v>981</v>
      </c>
      <c r="B957" s="34"/>
      <c r="C957" s="35" t="str">
        <f>IFERROR(VLOOKUP(B957,[7]DSML!E:J,6,0),"")</f>
        <v/>
      </c>
      <c r="D957" s="35" t="str">
        <f>IFERROR(VLOOKUP(B957,[7]DSML!E:G,3,0),"")</f>
        <v/>
      </c>
      <c r="E957" s="35"/>
      <c r="F957" s="35"/>
      <c r="G957" s="34"/>
      <c r="H957" s="34"/>
      <c r="I957" s="34"/>
      <c r="J957" s="136"/>
      <c r="K957" s="233"/>
      <c r="L957" s="153"/>
      <c r="M957" s="153"/>
      <c r="N957" s="247"/>
      <c r="O957" s="153"/>
      <c r="P957" s="153"/>
      <c r="Q957" s="34"/>
      <c r="R957" s="34"/>
      <c r="S957" s="34"/>
      <c r="T957" s="136"/>
    </row>
    <row r="958" spans="1:20" ht="15" customHeight="1">
      <c r="A958" s="35">
        <v>982</v>
      </c>
      <c r="B958" s="34"/>
      <c r="C958" s="35" t="str">
        <f>IFERROR(VLOOKUP(B958,[7]DSML!E:J,6,0),"")</f>
        <v/>
      </c>
      <c r="D958" s="35" t="str">
        <f>IFERROR(VLOOKUP(B958,[7]DSML!E:G,3,0),"")</f>
        <v/>
      </c>
      <c r="E958" s="35"/>
      <c r="F958" s="35"/>
      <c r="G958" s="34"/>
      <c r="H958" s="34"/>
      <c r="I958" s="34"/>
      <c r="J958" s="136"/>
      <c r="K958" s="233"/>
      <c r="L958" s="153"/>
      <c r="M958" s="153"/>
      <c r="N958" s="247"/>
      <c r="O958" s="153"/>
      <c r="P958" s="153"/>
      <c r="Q958" s="34"/>
      <c r="R958" s="34"/>
      <c r="S958" s="34"/>
      <c r="T958" s="136"/>
    </row>
    <row r="959" spans="1:20" ht="15" customHeight="1">
      <c r="A959" s="35">
        <v>983</v>
      </c>
      <c r="B959" s="34"/>
      <c r="C959" s="35" t="str">
        <f>IFERROR(VLOOKUP(B959,[7]DSML!E:J,6,0),"")</f>
        <v/>
      </c>
      <c r="D959" s="35" t="str">
        <f>IFERROR(VLOOKUP(B959,[7]DSML!E:G,3,0),"")</f>
        <v/>
      </c>
      <c r="E959" s="35"/>
      <c r="F959" s="35"/>
      <c r="G959" s="34"/>
      <c r="H959" s="34"/>
      <c r="I959" s="34"/>
      <c r="J959" s="136"/>
      <c r="K959" s="233"/>
      <c r="L959" s="153"/>
      <c r="M959" s="153"/>
      <c r="N959" s="247"/>
      <c r="O959" s="153"/>
      <c r="P959" s="153"/>
      <c r="Q959" s="34"/>
      <c r="R959" s="34"/>
      <c r="S959" s="34"/>
      <c r="T959" s="136"/>
    </row>
    <row r="960" spans="1:20" ht="15" customHeight="1">
      <c r="A960" s="35">
        <v>984</v>
      </c>
      <c r="B960" s="34"/>
      <c r="C960" s="35" t="str">
        <f>IFERROR(VLOOKUP(B960,[7]DSML!E:J,6,0),"")</f>
        <v/>
      </c>
      <c r="D960" s="35" t="str">
        <f>IFERROR(VLOOKUP(B960,[7]DSML!E:G,3,0),"")</f>
        <v/>
      </c>
      <c r="E960" s="35"/>
      <c r="F960" s="35"/>
      <c r="G960" s="34"/>
      <c r="H960" s="34"/>
      <c r="I960" s="34"/>
      <c r="J960" s="136"/>
      <c r="K960" s="233"/>
      <c r="L960" s="153"/>
      <c r="M960" s="153"/>
      <c r="N960" s="247"/>
      <c r="O960" s="153"/>
      <c r="P960" s="153"/>
      <c r="Q960" s="34"/>
      <c r="R960" s="34"/>
      <c r="S960" s="34"/>
      <c r="T960" s="136"/>
    </row>
    <row r="961" spans="1:20" ht="15" customHeight="1">
      <c r="A961" s="35">
        <v>985</v>
      </c>
      <c r="B961" s="34"/>
      <c r="C961" s="35" t="str">
        <f>IFERROR(VLOOKUP(B961,[7]DSML!E:J,6,0),"")</f>
        <v/>
      </c>
      <c r="D961" s="35" t="str">
        <f>IFERROR(VLOOKUP(B961,[7]DSML!E:G,3,0),"")</f>
        <v/>
      </c>
      <c r="E961" s="35"/>
      <c r="F961" s="35"/>
      <c r="G961" s="34"/>
      <c r="H961" s="34"/>
      <c r="I961" s="34"/>
      <c r="J961" s="136"/>
      <c r="K961" s="233"/>
      <c r="L961" s="153"/>
      <c r="M961" s="153"/>
      <c r="N961" s="247"/>
      <c r="O961" s="153"/>
      <c r="P961" s="153"/>
      <c r="Q961" s="34"/>
      <c r="R961" s="34"/>
      <c r="S961" s="34"/>
      <c r="T961" s="136"/>
    </row>
    <row r="962" spans="1:20" ht="15" customHeight="1">
      <c r="A962" s="35">
        <v>986</v>
      </c>
      <c r="B962" s="34"/>
      <c r="C962" s="35" t="str">
        <f>IFERROR(VLOOKUP(B962,[7]DSML!E:J,6,0),"")</f>
        <v/>
      </c>
      <c r="D962" s="35" t="str">
        <f>IFERROR(VLOOKUP(B962,[7]DSML!E:G,3,0),"")</f>
        <v/>
      </c>
      <c r="E962" s="35"/>
      <c r="F962" s="35"/>
      <c r="G962" s="34"/>
      <c r="H962" s="34"/>
      <c r="I962" s="34"/>
      <c r="J962" s="136"/>
      <c r="K962" s="233"/>
      <c r="L962" s="153"/>
      <c r="M962" s="153"/>
      <c r="N962" s="247"/>
      <c r="O962" s="153"/>
      <c r="P962" s="153"/>
      <c r="Q962" s="34"/>
      <c r="R962" s="34"/>
      <c r="S962" s="34"/>
      <c r="T962" s="136"/>
    </row>
    <row r="963" spans="1:20" ht="15" customHeight="1">
      <c r="A963" s="35">
        <v>987</v>
      </c>
      <c r="B963" s="34"/>
      <c r="C963" s="35" t="str">
        <f>IFERROR(VLOOKUP(B963,[7]DSML!E:J,6,0),"")</f>
        <v/>
      </c>
      <c r="D963" s="35" t="str">
        <f>IFERROR(VLOOKUP(B963,[7]DSML!E:G,3,0),"")</f>
        <v/>
      </c>
      <c r="E963" s="35"/>
      <c r="F963" s="35"/>
      <c r="G963" s="34"/>
      <c r="H963" s="34"/>
      <c r="I963" s="34"/>
      <c r="J963" s="136"/>
      <c r="K963" s="233"/>
      <c r="L963" s="153"/>
      <c r="M963" s="153"/>
      <c r="N963" s="247"/>
      <c r="O963" s="153"/>
      <c r="P963" s="153"/>
      <c r="Q963" s="34"/>
      <c r="R963" s="34"/>
      <c r="S963" s="34"/>
      <c r="T963" s="136"/>
    </row>
    <row r="964" spans="1:20" ht="15" customHeight="1">
      <c r="A964" s="35">
        <v>988</v>
      </c>
      <c r="B964" s="34"/>
      <c r="C964" s="35" t="str">
        <f>IFERROR(VLOOKUP(B964,[7]DSML!E:J,6,0),"")</f>
        <v/>
      </c>
      <c r="D964" s="35" t="str">
        <f>IFERROR(VLOOKUP(B964,[7]DSML!E:G,3,0),"")</f>
        <v/>
      </c>
      <c r="E964" s="35"/>
      <c r="F964" s="35"/>
      <c r="G964" s="34"/>
      <c r="H964" s="34"/>
      <c r="I964" s="34"/>
      <c r="J964" s="136"/>
      <c r="K964" s="233"/>
      <c r="L964" s="153"/>
      <c r="M964" s="153"/>
      <c r="N964" s="247"/>
      <c r="O964" s="153"/>
      <c r="P964" s="153"/>
      <c r="Q964" s="34"/>
      <c r="R964" s="34"/>
      <c r="S964" s="34"/>
      <c r="T964" s="136"/>
    </row>
    <row r="965" spans="1:20" ht="15" customHeight="1">
      <c r="A965" s="35">
        <v>989</v>
      </c>
      <c r="B965" s="34"/>
      <c r="C965" s="35" t="str">
        <f>IFERROR(VLOOKUP(B965,[7]DSML!E:J,6,0),"")</f>
        <v/>
      </c>
      <c r="D965" s="35" t="str">
        <f>IFERROR(VLOOKUP(B965,[7]DSML!E:G,3,0),"")</f>
        <v/>
      </c>
      <c r="E965" s="35"/>
      <c r="F965" s="35"/>
      <c r="G965" s="34"/>
      <c r="H965" s="34"/>
      <c r="I965" s="34"/>
      <c r="J965" s="136"/>
      <c r="K965" s="233"/>
      <c r="L965" s="153"/>
      <c r="M965" s="153"/>
      <c r="N965" s="247"/>
      <c r="O965" s="153"/>
      <c r="P965" s="153"/>
      <c r="Q965" s="34"/>
      <c r="R965" s="34"/>
      <c r="S965" s="34"/>
      <c r="T965" s="136"/>
    </row>
    <row r="966" spans="1:20" ht="15" customHeight="1">
      <c r="A966" s="35">
        <v>990</v>
      </c>
      <c r="B966" s="34"/>
      <c r="C966" s="35" t="str">
        <f>IFERROR(VLOOKUP(B966,[7]DSML!E:J,6,0),"")</f>
        <v/>
      </c>
      <c r="D966" s="35" t="str">
        <f>IFERROR(VLOOKUP(B966,[7]DSML!E:G,3,0),"")</f>
        <v/>
      </c>
      <c r="E966" s="35"/>
      <c r="F966" s="35"/>
      <c r="G966" s="34"/>
      <c r="H966" s="34"/>
      <c r="I966" s="34"/>
      <c r="J966" s="136"/>
      <c r="K966" s="233"/>
      <c r="L966" s="153"/>
      <c r="M966" s="153"/>
      <c r="N966" s="247"/>
      <c r="O966" s="153"/>
      <c r="P966" s="153"/>
      <c r="Q966" s="34"/>
      <c r="R966" s="34"/>
      <c r="S966" s="34"/>
      <c r="T966" s="136"/>
    </row>
    <row r="967" spans="1:20" ht="15" customHeight="1">
      <c r="A967" s="35">
        <v>991</v>
      </c>
      <c r="B967" s="34"/>
      <c r="C967" s="35" t="str">
        <f>IFERROR(VLOOKUP(B967,[7]DSML!E:J,6,0),"")</f>
        <v/>
      </c>
      <c r="D967" s="35" t="str">
        <f>IFERROR(VLOOKUP(B967,[7]DSML!E:G,3,0),"")</f>
        <v/>
      </c>
      <c r="E967" s="35"/>
      <c r="F967" s="35"/>
      <c r="G967" s="34"/>
      <c r="H967" s="34"/>
      <c r="I967" s="34"/>
      <c r="J967" s="136"/>
      <c r="K967" s="233"/>
      <c r="L967" s="153"/>
      <c r="M967" s="153"/>
      <c r="N967" s="247"/>
      <c r="O967" s="153"/>
      <c r="P967" s="153"/>
      <c r="Q967" s="34"/>
      <c r="R967" s="34"/>
      <c r="S967" s="34"/>
      <c r="T967" s="136"/>
    </row>
    <row r="968" spans="1:20" ht="15" customHeight="1">
      <c r="A968" s="35">
        <v>992</v>
      </c>
      <c r="B968" s="34"/>
      <c r="C968" s="35" t="str">
        <f>IFERROR(VLOOKUP(B968,[7]DSML!E:J,6,0),"")</f>
        <v/>
      </c>
      <c r="D968" s="35" t="str">
        <f>IFERROR(VLOOKUP(B968,[7]DSML!E:G,3,0),"")</f>
        <v/>
      </c>
      <c r="E968" s="35"/>
      <c r="F968" s="35"/>
      <c r="G968" s="34"/>
      <c r="H968" s="34"/>
      <c r="I968" s="34"/>
      <c r="J968" s="136"/>
      <c r="K968" s="233"/>
      <c r="L968" s="153"/>
      <c r="M968" s="153"/>
      <c r="N968" s="247"/>
      <c r="O968" s="153"/>
      <c r="P968" s="153"/>
      <c r="Q968" s="34"/>
      <c r="R968" s="34"/>
      <c r="S968" s="34"/>
      <c r="T968" s="136"/>
    </row>
    <row r="969" spans="1:20" ht="15" customHeight="1">
      <c r="A969" s="35">
        <v>993</v>
      </c>
      <c r="B969" s="34"/>
      <c r="C969" s="35" t="str">
        <f>IFERROR(VLOOKUP(B969,[7]DSML!E:J,6,0),"")</f>
        <v/>
      </c>
      <c r="D969" s="35" t="str">
        <f>IFERROR(VLOOKUP(B969,[7]DSML!E:G,3,0),"")</f>
        <v/>
      </c>
      <c r="E969" s="35"/>
      <c r="F969" s="35"/>
      <c r="G969" s="34"/>
      <c r="H969" s="34"/>
      <c r="I969" s="34"/>
      <c r="J969" s="136"/>
      <c r="K969" s="233"/>
      <c r="L969" s="153"/>
      <c r="M969" s="153"/>
      <c r="N969" s="247"/>
      <c r="O969" s="153"/>
      <c r="P969" s="153"/>
      <c r="Q969" s="34"/>
      <c r="R969" s="34"/>
      <c r="S969" s="34"/>
      <c r="T969" s="136"/>
    </row>
    <row r="970" spans="1:20" ht="15" customHeight="1">
      <c r="A970" s="35">
        <v>994</v>
      </c>
      <c r="B970" s="34"/>
      <c r="C970" s="35" t="str">
        <f>IFERROR(VLOOKUP(B970,[7]DSML!E:J,6,0),"")</f>
        <v/>
      </c>
      <c r="D970" s="35" t="str">
        <f>IFERROR(VLOOKUP(B970,[7]DSML!E:G,3,0),"")</f>
        <v/>
      </c>
      <c r="E970" s="35"/>
      <c r="F970" s="35"/>
      <c r="G970" s="34"/>
      <c r="H970" s="34"/>
      <c r="I970" s="34"/>
      <c r="J970" s="136"/>
      <c r="K970" s="233"/>
      <c r="L970" s="153"/>
      <c r="M970" s="153"/>
      <c r="N970" s="247"/>
      <c r="O970" s="153"/>
      <c r="P970" s="153"/>
      <c r="Q970" s="34"/>
      <c r="R970" s="34"/>
      <c r="S970" s="34"/>
      <c r="T970" s="136"/>
    </row>
    <row r="971" spans="1:20" ht="15" customHeight="1">
      <c r="A971" s="35">
        <v>995</v>
      </c>
      <c r="B971" s="34"/>
      <c r="C971" s="35" t="str">
        <f>IFERROR(VLOOKUP(B971,[7]DSML!E:J,6,0),"")</f>
        <v/>
      </c>
      <c r="D971" s="35" t="str">
        <f>IFERROR(VLOOKUP(B971,[7]DSML!E:G,3,0),"")</f>
        <v/>
      </c>
      <c r="E971" s="35"/>
      <c r="F971" s="35"/>
      <c r="G971" s="34"/>
      <c r="H971" s="34"/>
      <c r="I971" s="34"/>
      <c r="J971" s="136"/>
      <c r="K971" s="233"/>
      <c r="L971" s="153"/>
      <c r="M971" s="153"/>
      <c r="N971" s="247"/>
      <c r="O971" s="153"/>
      <c r="P971" s="153"/>
      <c r="Q971" s="34"/>
      <c r="R971" s="34"/>
      <c r="S971" s="34"/>
      <c r="T971" s="136"/>
    </row>
    <row r="972" spans="1:20" ht="15" customHeight="1">
      <c r="A972" s="35">
        <v>996</v>
      </c>
      <c r="B972" s="34"/>
      <c r="C972" s="35" t="str">
        <f>IFERROR(VLOOKUP(B972,[7]DSML!E:J,6,0),"")</f>
        <v/>
      </c>
      <c r="D972" s="35" t="str">
        <f>IFERROR(VLOOKUP(B972,[7]DSML!E:G,3,0),"")</f>
        <v/>
      </c>
      <c r="E972" s="35"/>
      <c r="F972" s="35"/>
      <c r="G972" s="34"/>
      <c r="H972" s="34"/>
      <c r="I972" s="34"/>
      <c r="J972" s="136"/>
      <c r="K972" s="233"/>
      <c r="L972" s="153"/>
      <c r="M972" s="153"/>
      <c r="N972" s="247"/>
      <c r="O972" s="153"/>
      <c r="P972" s="153"/>
      <c r="Q972" s="34"/>
      <c r="R972" s="34"/>
      <c r="S972" s="34"/>
      <c r="T972" s="136"/>
    </row>
    <row r="973" spans="1:20" ht="15" customHeight="1">
      <c r="A973" s="35">
        <v>997</v>
      </c>
      <c r="B973" s="34"/>
      <c r="C973" s="35" t="str">
        <f>IFERROR(VLOOKUP(B973,[7]DSML!E:J,6,0),"")</f>
        <v/>
      </c>
      <c r="D973" s="35" t="str">
        <f>IFERROR(VLOOKUP(B973,[7]DSML!E:G,3,0),"")</f>
        <v/>
      </c>
      <c r="E973" s="35"/>
      <c r="F973" s="35"/>
      <c r="G973" s="34"/>
      <c r="H973" s="34"/>
      <c r="I973" s="34"/>
      <c r="J973" s="136"/>
      <c r="K973" s="233"/>
      <c r="L973" s="153"/>
      <c r="M973" s="153"/>
      <c r="N973" s="247"/>
      <c r="O973" s="153"/>
      <c r="P973" s="153"/>
      <c r="Q973" s="34"/>
      <c r="R973" s="34"/>
      <c r="S973" s="34"/>
      <c r="T973" s="136"/>
    </row>
    <row r="974" spans="1:20" ht="15" customHeight="1">
      <c r="A974" s="35">
        <v>998</v>
      </c>
      <c r="B974" s="34"/>
      <c r="C974" s="35" t="str">
        <f>IFERROR(VLOOKUP(B974,[7]DSML!E:J,6,0),"")</f>
        <v/>
      </c>
      <c r="D974" s="35" t="str">
        <f>IFERROR(VLOOKUP(B974,[7]DSML!E:G,3,0),"")</f>
        <v/>
      </c>
      <c r="E974" s="35"/>
      <c r="F974" s="35"/>
      <c r="G974" s="34"/>
      <c r="H974" s="34"/>
      <c r="I974" s="34"/>
      <c r="J974" s="136"/>
      <c r="K974" s="233"/>
      <c r="L974" s="153"/>
      <c r="M974" s="153"/>
      <c r="N974" s="247"/>
      <c r="O974" s="153"/>
      <c r="P974" s="153"/>
      <c r="Q974" s="34"/>
      <c r="R974" s="34"/>
      <c r="S974" s="34"/>
      <c r="T974" s="136"/>
    </row>
    <row r="975" spans="1:20" ht="15" customHeight="1">
      <c r="A975" s="35">
        <v>999</v>
      </c>
      <c r="B975" s="34"/>
      <c r="C975" s="35" t="str">
        <f>IFERROR(VLOOKUP(B975,[7]DSML!E:J,6,0),"")</f>
        <v/>
      </c>
      <c r="D975" s="35" t="str">
        <f>IFERROR(VLOOKUP(B975,[7]DSML!E:G,3,0),"")</f>
        <v/>
      </c>
      <c r="E975" s="35"/>
      <c r="F975" s="35"/>
      <c r="G975" s="34"/>
      <c r="H975" s="34"/>
      <c r="I975" s="34"/>
      <c r="J975" s="136"/>
      <c r="K975" s="233"/>
      <c r="L975" s="153"/>
      <c r="M975" s="153"/>
      <c r="N975" s="247"/>
      <c r="O975" s="153"/>
      <c r="P975" s="153"/>
      <c r="Q975" s="34"/>
      <c r="R975" s="34"/>
      <c r="S975" s="34"/>
      <c r="T975" s="136"/>
    </row>
    <row r="976" spans="1:20" ht="15" customHeight="1">
      <c r="A976" s="35">
        <v>1000</v>
      </c>
      <c r="B976" s="34"/>
      <c r="C976" s="35" t="str">
        <f>IFERROR(VLOOKUP(B976,[7]DSML!E:J,6,0),"")</f>
        <v/>
      </c>
      <c r="D976" s="35" t="str">
        <f>IFERROR(VLOOKUP(B976,[7]DSML!E:G,3,0),"")</f>
        <v/>
      </c>
      <c r="E976" s="35"/>
      <c r="F976" s="35"/>
      <c r="G976" s="34"/>
      <c r="H976" s="34"/>
      <c r="I976" s="34"/>
      <c r="J976" s="136"/>
      <c r="K976" s="233"/>
      <c r="L976" s="153"/>
      <c r="M976" s="153"/>
      <c r="N976" s="247"/>
      <c r="O976" s="153"/>
      <c r="P976" s="153"/>
      <c r="Q976" s="34"/>
      <c r="R976" s="34"/>
      <c r="S976" s="34"/>
      <c r="T976" s="136"/>
    </row>
    <row r="977" spans="1:20" ht="15" customHeight="1">
      <c r="A977" s="35">
        <v>1001</v>
      </c>
      <c r="B977" s="34"/>
      <c r="C977" s="35" t="str">
        <f>IFERROR(VLOOKUP(B977,[7]DSML!E:J,6,0),"")</f>
        <v/>
      </c>
      <c r="D977" s="35" t="str">
        <f>IFERROR(VLOOKUP(B977,[7]DSML!E:G,3,0),"")</f>
        <v/>
      </c>
      <c r="E977" s="35"/>
      <c r="F977" s="35"/>
      <c r="G977" s="34"/>
      <c r="H977" s="34"/>
      <c r="I977" s="34"/>
      <c r="J977" s="136"/>
      <c r="K977" s="233"/>
      <c r="L977" s="153"/>
      <c r="M977" s="153"/>
      <c r="N977" s="247"/>
      <c r="O977" s="153"/>
      <c r="P977" s="153"/>
      <c r="Q977" s="34"/>
      <c r="R977" s="34"/>
      <c r="S977" s="34"/>
      <c r="T977" s="136"/>
    </row>
    <row r="978" spans="1:20" ht="15" customHeight="1">
      <c r="A978" s="35">
        <v>1002</v>
      </c>
      <c r="B978" s="34"/>
      <c r="C978" s="35" t="str">
        <f>IFERROR(VLOOKUP(B978,[7]DSML!E:J,6,0),"")</f>
        <v/>
      </c>
      <c r="D978" s="35" t="str">
        <f>IFERROR(VLOOKUP(B978,[7]DSML!E:G,3,0),"")</f>
        <v/>
      </c>
      <c r="E978" s="35"/>
      <c r="F978" s="35"/>
      <c r="G978" s="34"/>
      <c r="H978" s="34"/>
      <c r="I978" s="34"/>
      <c r="J978" s="136"/>
      <c r="K978" s="233"/>
      <c r="L978" s="153"/>
      <c r="M978" s="153"/>
      <c r="N978" s="247"/>
      <c r="O978" s="153"/>
      <c r="P978" s="153"/>
      <c r="Q978" s="34"/>
      <c r="R978" s="34"/>
      <c r="S978" s="34"/>
      <c r="T978" s="136"/>
    </row>
    <row r="979" spans="1:20" ht="15" customHeight="1">
      <c r="A979" s="35">
        <v>1003</v>
      </c>
      <c r="B979" s="34"/>
      <c r="C979" s="35" t="str">
        <f>IFERROR(VLOOKUP(B979,[7]DSML!E:J,6,0),"")</f>
        <v/>
      </c>
      <c r="D979" s="35" t="str">
        <f>IFERROR(VLOOKUP(B979,[7]DSML!E:G,3,0),"")</f>
        <v/>
      </c>
      <c r="E979" s="35"/>
      <c r="F979" s="35"/>
      <c r="G979" s="34"/>
      <c r="H979" s="34"/>
      <c r="I979" s="34"/>
      <c r="J979" s="136"/>
      <c r="K979" s="233"/>
      <c r="L979" s="153"/>
      <c r="M979" s="153"/>
      <c r="N979" s="247"/>
      <c r="O979" s="153"/>
      <c r="P979" s="153"/>
      <c r="Q979" s="34"/>
      <c r="R979" s="34"/>
      <c r="S979" s="34"/>
      <c r="T979" s="136"/>
    </row>
    <row r="980" spans="1:20" ht="15" customHeight="1">
      <c r="A980" s="35">
        <v>1004</v>
      </c>
      <c r="B980" s="34"/>
      <c r="C980" s="35" t="str">
        <f>IFERROR(VLOOKUP(B980,[7]DSML!E:J,6,0),"")</f>
        <v/>
      </c>
      <c r="D980" s="35" t="str">
        <f>IFERROR(VLOOKUP(B980,[7]DSML!E:G,3,0),"")</f>
        <v/>
      </c>
      <c r="E980" s="35"/>
      <c r="F980" s="35"/>
      <c r="G980" s="34"/>
      <c r="H980" s="34"/>
      <c r="I980" s="34"/>
      <c r="J980" s="136"/>
      <c r="K980" s="233"/>
      <c r="L980" s="153"/>
      <c r="M980" s="153"/>
      <c r="N980" s="247"/>
      <c r="O980" s="153"/>
      <c r="P980" s="153"/>
      <c r="Q980" s="34"/>
      <c r="R980" s="34"/>
      <c r="S980" s="34"/>
      <c r="T980" s="136"/>
    </row>
    <row r="981" spans="1:20" ht="15" customHeight="1">
      <c r="A981" s="35">
        <v>1005</v>
      </c>
      <c r="B981" s="34"/>
      <c r="C981" s="35" t="str">
        <f>IFERROR(VLOOKUP(B981,[7]DSML!E:J,6,0),"")</f>
        <v/>
      </c>
      <c r="D981" s="35" t="str">
        <f>IFERROR(VLOOKUP(B981,[7]DSML!E:G,3,0),"")</f>
        <v/>
      </c>
      <c r="E981" s="35"/>
      <c r="F981" s="35"/>
      <c r="G981" s="34"/>
      <c r="H981" s="34"/>
      <c r="I981" s="34"/>
      <c r="J981" s="136"/>
      <c r="K981" s="233"/>
      <c r="L981" s="153"/>
      <c r="M981" s="153"/>
      <c r="N981" s="247"/>
      <c r="O981" s="153"/>
      <c r="P981" s="153"/>
      <c r="Q981" s="34"/>
      <c r="R981" s="34"/>
      <c r="S981" s="34"/>
      <c r="T981" s="136"/>
    </row>
    <row r="982" spans="1:20" ht="15" customHeight="1">
      <c r="A982" s="35">
        <v>1006</v>
      </c>
      <c r="B982" s="34"/>
      <c r="C982" s="35" t="str">
        <f>IFERROR(VLOOKUP(B982,[7]DSML!E:J,6,0),"")</f>
        <v/>
      </c>
      <c r="D982" s="35" t="str">
        <f>IFERROR(VLOOKUP(B982,[7]DSML!E:G,3,0),"")</f>
        <v/>
      </c>
      <c r="E982" s="35"/>
      <c r="F982" s="35"/>
      <c r="G982" s="34"/>
      <c r="H982" s="34"/>
      <c r="I982" s="34"/>
      <c r="J982" s="136"/>
      <c r="K982" s="233"/>
      <c r="L982" s="153"/>
      <c r="M982" s="153"/>
      <c r="N982" s="247"/>
      <c r="O982" s="153"/>
      <c r="P982" s="153"/>
      <c r="Q982" s="34"/>
      <c r="R982" s="34"/>
      <c r="S982" s="34"/>
      <c r="T982" s="136"/>
    </row>
    <row r="983" spans="1:20" ht="15" customHeight="1">
      <c r="A983" s="35">
        <v>1007</v>
      </c>
      <c r="B983" s="34"/>
      <c r="C983" s="35" t="str">
        <f>IFERROR(VLOOKUP(B983,[7]DSML!E:J,6,0),"")</f>
        <v/>
      </c>
      <c r="D983" s="35" t="str">
        <f>IFERROR(VLOOKUP(B983,[7]DSML!E:G,3,0),"")</f>
        <v/>
      </c>
      <c r="E983" s="35"/>
      <c r="F983" s="35"/>
      <c r="G983" s="34"/>
      <c r="H983" s="34"/>
      <c r="I983" s="34"/>
      <c r="J983" s="136"/>
      <c r="K983" s="233"/>
      <c r="L983" s="153"/>
      <c r="M983" s="153"/>
      <c r="N983" s="247"/>
      <c r="O983" s="153"/>
      <c r="P983" s="153"/>
      <c r="Q983" s="34"/>
      <c r="R983" s="34"/>
      <c r="S983" s="34"/>
      <c r="T983" s="136"/>
    </row>
    <row r="984" spans="1:20" ht="15" customHeight="1">
      <c r="A984" s="35">
        <v>1008</v>
      </c>
      <c r="B984" s="34"/>
      <c r="C984" s="35" t="str">
        <f>IFERROR(VLOOKUP(B984,[7]DSML!E:J,6,0),"")</f>
        <v/>
      </c>
      <c r="D984" s="35" t="str">
        <f>IFERROR(VLOOKUP(B984,[7]DSML!E:G,3,0),"")</f>
        <v/>
      </c>
      <c r="E984" s="35"/>
      <c r="F984" s="35"/>
      <c r="G984" s="34"/>
      <c r="H984" s="34"/>
      <c r="I984" s="34"/>
      <c r="J984" s="136"/>
      <c r="K984" s="233"/>
      <c r="L984" s="153"/>
      <c r="M984" s="153"/>
      <c r="N984" s="247"/>
      <c r="O984" s="153"/>
      <c r="P984" s="153"/>
      <c r="Q984" s="34"/>
      <c r="R984" s="34"/>
      <c r="S984" s="34"/>
      <c r="T984" s="136"/>
    </row>
    <row r="985" spans="1:20" ht="15" customHeight="1">
      <c r="A985" s="35">
        <v>1009</v>
      </c>
      <c r="B985" s="34"/>
      <c r="C985" s="35" t="str">
        <f>IFERROR(VLOOKUP(B985,[7]DSML!E:J,6,0),"")</f>
        <v/>
      </c>
      <c r="D985" s="35" t="str">
        <f>IFERROR(VLOOKUP(B985,[7]DSML!E:G,3,0),"")</f>
        <v/>
      </c>
      <c r="E985" s="35"/>
      <c r="F985" s="35"/>
      <c r="G985" s="34"/>
      <c r="H985" s="34"/>
      <c r="I985" s="34"/>
      <c r="J985" s="136"/>
      <c r="K985" s="233"/>
      <c r="L985" s="153"/>
      <c r="M985" s="153"/>
      <c r="N985" s="247"/>
      <c r="O985" s="153"/>
      <c r="P985" s="153"/>
      <c r="Q985" s="34"/>
      <c r="R985" s="34"/>
      <c r="S985" s="34"/>
      <c r="T985" s="136"/>
    </row>
    <row r="986" spans="1:20" ht="15" customHeight="1">
      <c r="A986" s="35">
        <v>1010</v>
      </c>
      <c r="B986" s="34"/>
      <c r="C986" s="35" t="str">
        <f>IFERROR(VLOOKUP(B986,[7]DSML!E:J,6,0),"")</f>
        <v/>
      </c>
      <c r="D986" s="35" t="str">
        <f>IFERROR(VLOOKUP(B986,[7]DSML!E:G,3,0),"")</f>
        <v/>
      </c>
      <c r="E986" s="35"/>
      <c r="F986" s="35"/>
      <c r="G986" s="34"/>
      <c r="H986" s="34"/>
      <c r="I986" s="34"/>
      <c r="J986" s="136"/>
      <c r="K986" s="233"/>
      <c r="L986" s="153"/>
      <c r="M986" s="153"/>
      <c r="N986" s="247"/>
      <c r="O986" s="153"/>
      <c r="P986" s="153"/>
      <c r="Q986" s="34"/>
      <c r="R986" s="34"/>
      <c r="S986" s="34"/>
      <c r="T986" s="136"/>
    </row>
    <row r="987" spans="1:20" ht="15" customHeight="1">
      <c r="A987" s="35">
        <v>1011</v>
      </c>
      <c r="B987" s="34"/>
      <c r="C987" s="35" t="str">
        <f>IFERROR(VLOOKUP(B987,[7]DSML!E:J,6,0),"")</f>
        <v/>
      </c>
      <c r="D987" s="35" t="str">
        <f>IFERROR(VLOOKUP(B987,[7]DSML!E:G,3,0),"")</f>
        <v/>
      </c>
      <c r="E987" s="35"/>
      <c r="F987" s="35"/>
      <c r="G987" s="34"/>
      <c r="H987" s="34"/>
      <c r="I987" s="34"/>
      <c r="J987" s="136"/>
      <c r="K987" s="233"/>
      <c r="L987" s="153"/>
      <c r="M987" s="153"/>
      <c r="N987" s="247"/>
      <c r="O987" s="153"/>
      <c r="P987" s="153"/>
      <c r="Q987" s="34"/>
      <c r="R987" s="34"/>
      <c r="S987" s="34"/>
      <c r="T987" s="136"/>
    </row>
    <row r="988" spans="1:20" ht="15" customHeight="1">
      <c r="A988" s="35">
        <v>1012</v>
      </c>
      <c r="B988" s="34"/>
      <c r="C988" s="35" t="str">
        <f>IFERROR(VLOOKUP(B988,[7]DSML!E:J,6,0),"")</f>
        <v/>
      </c>
      <c r="D988" s="35" t="str">
        <f>IFERROR(VLOOKUP(B988,[7]DSML!E:G,3,0),"")</f>
        <v/>
      </c>
      <c r="E988" s="35"/>
      <c r="F988" s="35"/>
      <c r="G988" s="34"/>
      <c r="H988" s="34"/>
      <c r="I988" s="34"/>
      <c r="J988" s="136"/>
      <c r="K988" s="233"/>
      <c r="L988" s="153"/>
      <c r="M988" s="153"/>
      <c r="N988" s="247"/>
      <c r="O988" s="153"/>
      <c r="P988" s="153"/>
      <c r="Q988" s="34"/>
      <c r="R988" s="34"/>
      <c r="S988" s="34"/>
      <c r="T988" s="136"/>
    </row>
    <row r="989" spans="1:20" ht="15" customHeight="1">
      <c r="A989" s="35">
        <v>1013</v>
      </c>
      <c r="B989" s="34"/>
      <c r="C989" s="35" t="str">
        <f>IFERROR(VLOOKUP(B989,[7]DSML!E:J,6,0),"")</f>
        <v/>
      </c>
      <c r="D989" s="35" t="str">
        <f>IFERROR(VLOOKUP(B989,[7]DSML!E:G,3,0),"")</f>
        <v/>
      </c>
      <c r="E989" s="35"/>
      <c r="F989" s="35"/>
      <c r="G989" s="34"/>
      <c r="H989" s="34"/>
      <c r="I989" s="34"/>
      <c r="J989" s="136"/>
      <c r="K989" s="233"/>
      <c r="L989" s="153"/>
      <c r="M989" s="153"/>
      <c r="N989" s="247"/>
      <c r="O989" s="153"/>
      <c r="P989" s="153"/>
      <c r="Q989" s="34"/>
      <c r="R989" s="34"/>
      <c r="S989" s="34"/>
      <c r="T989" s="136"/>
    </row>
    <row r="990" spans="1:20" ht="15" customHeight="1">
      <c r="A990" s="35">
        <v>1014</v>
      </c>
      <c r="B990" s="34"/>
      <c r="C990" s="35" t="str">
        <f>IFERROR(VLOOKUP(B990,[7]DSML!E:J,6,0),"")</f>
        <v/>
      </c>
      <c r="D990" s="35" t="str">
        <f>IFERROR(VLOOKUP(B990,[7]DSML!E:G,3,0),"")</f>
        <v/>
      </c>
      <c r="E990" s="35"/>
      <c r="F990" s="35"/>
      <c r="G990" s="34"/>
      <c r="H990" s="34"/>
      <c r="I990" s="34"/>
      <c r="J990" s="136"/>
      <c r="K990" s="233"/>
      <c r="L990" s="153"/>
      <c r="M990" s="153"/>
      <c r="N990" s="247"/>
      <c r="O990" s="153"/>
      <c r="P990" s="153"/>
      <c r="Q990" s="34"/>
      <c r="R990" s="34"/>
      <c r="S990" s="34"/>
      <c r="T990" s="136"/>
    </row>
    <row r="991" spans="1:20" ht="15" customHeight="1">
      <c r="A991" s="35">
        <v>1015</v>
      </c>
      <c r="B991" s="34"/>
      <c r="C991" s="35" t="str">
        <f>IFERROR(VLOOKUP(B991,[7]DSML!E:J,6,0),"")</f>
        <v/>
      </c>
      <c r="D991" s="35" t="str">
        <f>IFERROR(VLOOKUP(B991,[7]DSML!E:G,3,0),"")</f>
        <v/>
      </c>
      <c r="E991" s="35"/>
      <c r="F991" s="35"/>
      <c r="G991" s="34"/>
      <c r="H991" s="34"/>
      <c r="I991" s="34"/>
      <c r="J991" s="136"/>
      <c r="K991" s="233"/>
      <c r="L991" s="153"/>
      <c r="M991" s="153"/>
      <c r="N991" s="247"/>
      <c r="O991" s="153"/>
      <c r="P991" s="153"/>
      <c r="Q991" s="34"/>
      <c r="R991" s="34"/>
      <c r="S991" s="34"/>
      <c r="T991" s="136"/>
    </row>
    <row r="992" spans="1:20" ht="15" customHeight="1">
      <c r="A992" s="35">
        <v>1016</v>
      </c>
      <c r="B992" s="34"/>
      <c r="C992" s="35" t="str">
        <f>IFERROR(VLOOKUP(B992,[7]DSML!E:J,6,0),"")</f>
        <v/>
      </c>
      <c r="D992" s="35" t="str">
        <f>IFERROR(VLOOKUP(B992,[7]DSML!E:G,3,0),"")</f>
        <v/>
      </c>
      <c r="E992" s="35"/>
      <c r="F992" s="35"/>
      <c r="G992" s="34"/>
      <c r="H992" s="34"/>
      <c r="I992" s="34"/>
      <c r="J992" s="136"/>
      <c r="K992" s="233"/>
      <c r="L992" s="153"/>
      <c r="M992" s="153"/>
      <c r="N992" s="247"/>
      <c r="O992" s="153"/>
      <c r="P992" s="153"/>
      <c r="Q992" s="34"/>
      <c r="R992" s="34"/>
      <c r="S992" s="34"/>
      <c r="T992" s="136"/>
    </row>
    <row r="993" spans="1:20" ht="15" customHeight="1">
      <c r="A993" s="35">
        <v>1017</v>
      </c>
      <c r="B993" s="34"/>
      <c r="C993" s="35" t="str">
        <f>IFERROR(VLOOKUP(B993,[7]DSML!E:J,6,0),"")</f>
        <v/>
      </c>
      <c r="D993" s="35" t="str">
        <f>IFERROR(VLOOKUP(B993,[7]DSML!E:G,3,0),"")</f>
        <v/>
      </c>
      <c r="E993" s="35"/>
      <c r="F993" s="35"/>
      <c r="G993" s="34"/>
      <c r="H993" s="34"/>
      <c r="I993" s="34"/>
      <c r="J993" s="136"/>
      <c r="K993" s="233"/>
      <c r="L993" s="153"/>
      <c r="M993" s="153"/>
      <c r="N993" s="247"/>
      <c r="O993" s="153"/>
      <c r="P993" s="153"/>
      <c r="Q993" s="34"/>
      <c r="R993" s="34"/>
      <c r="S993" s="34"/>
      <c r="T993" s="136"/>
    </row>
    <row r="994" spans="1:20" ht="15" customHeight="1">
      <c r="A994" s="35">
        <v>1018</v>
      </c>
      <c r="B994" s="34"/>
      <c r="C994" s="35" t="str">
        <f>IFERROR(VLOOKUP(B994,[7]DSML!E:J,6,0),"")</f>
        <v/>
      </c>
      <c r="D994" s="35" t="str">
        <f>IFERROR(VLOOKUP(B994,[7]DSML!E:G,3,0),"")</f>
        <v/>
      </c>
      <c r="E994" s="35"/>
      <c r="F994" s="35"/>
      <c r="G994" s="34"/>
      <c r="H994" s="34"/>
      <c r="I994" s="34"/>
      <c r="J994" s="136"/>
      <c r="K994" s="233"/>
      <c r="L994" s="153"/>
      <c r="M994" s="153"/>
      <c r="N994" s="247"/>
      <c r="O994" s="153"/>
      <c r="P994" s="153"/>
      <c r="Q994" s="34"/>
      <c r="R994" s="34"/>
      <c r="S994" s="34"/>
      <c r="T994" s="136"/>
    </row>
    <row r="995" spans="1:20" ht="15" customHeight="1">
      <c r="A995" s="35">
        <v>1019</v>
      </c>
      <c r="B995" s="34"/>
      <c r="C995" s="35" t="str">
        <f>IFERROR(VLOOKUP(B995,[7]DSML!E:J,6,0),"")</f>
        <v/>
      </c>
      <c r="D995" s="35" t="str">
        <f>IFERROR(VLOOKUP(B995,[7]DSML!E:G,3,0),"")</f>
        <v/>
      </c>
      <c r="E995" s="35"/>
      <c r="F995" s="35"/>
      <c r="G995" s="34"/>
      <c r="H995" s="34"/>
      <c r="I995" s="34"/>
      <c r="J995" s="136"/>
      <c r="K995" s="233"/>
      <c r="L995" s="153"/>
      <c r="M995" s="153"/>
      <c r="N995" s="247"/>
      <c r="O995" s="153"/>
      <c r="P995" s="153"/>
      <c r="Q995" s="34"/>
      <c r="R995" s="34"/>
      <c r="S995" s="34"/>
      <c r="T995" s="136"/>
    </row>
    <row r="996" spans="1:20" ht="15" customHeight="1">
      <c r="A996" s="35">
        <v>1020</v>
      </c>
      <c r="B996" s="34"/>
      <c r="C996" s="35" t="str">
        <f>IFERROR(VLOOKUP(B996,[7]DSML!E:J,6,0),"")</f>
        <v/>
      </c>
      <c r="D996" s="35" t="str">
        <f>IFERROR(VLOOKUP(B996,[7]DSML!E:G,3,0),"")</f>
        <v/>
      </c>
      <c r="E996" s="35"/>
      <c r="F996" s="35"/>
      <c r="G996" s="34"/>
      <c r="H996" s="34"/>
      <c r="I996" s="34"/>
      <c r="J996" s="136"/>
      <c r="K996" s="233"/>
      <c r="L996" s="153"/>
      <c r="M996" s="153"/>
      <c r="N996" s="247"/>
      <c r="O996" s="153"/>
      <c r="P996" s="153"/>
      <c r="Q996" s="34"/>
      <c r="R996" s="34"/>
      <c r="S996" s="34"/>
      <c r="T996" s="136"/>
    </row>
    <row r="997" spans="1:20" ht="15" customHeight="1">
      <c r="A997" s="35">
        <v>1021</v>
      </c>
      <c r="B997" s="34"/>
      <c r="C997" s="35" t="str">
        <f>IFERROR(VLOOKUP(B997,[7]DSML!E:J,6,0),"")</f>
        <v/>
      </c>
      <c r="D997" s="35" t="str">
        <f>IFERROR(VLOOKUP(B997,[7]DSML!E:G,3,0),"")</f>
        <v/>
      </c>
      <c r="E997" s="35"/>
      <c r="F997" s="35"/>
      <c r="G997" s="34"/>
      <c r="H997" s="34"/>
      <c r="I997" s="34"/>
      <c r="J997" s="136"/>
      <c r="K997" s="233"/>
      <c r="L997" s="153"/>
      <c r="M997" s="153"/>
      <c r="N997" s="247"/>
      <c r="O997" s="153"/>
      <c r="P997" s="153"/>
      <c r="Q997" s="34"/>
      <c r="R997" s="34"/>
      <c r="S997" s="34"/>
      <c r="T997" s="136"/>
    </row>
    <row r="998" spans="1:20" ht="15" customHeight="1">
      <c r="A998" s="35">
        <v>1022</v>
      </c>
      <c r="B998" s="34"/>
      <c r="C998" s="35" t="str">
        <f>IFERROR(VLOOKUP(B998,[7]DSML!E:J,6,0),"")</f>
        <v/>
      </c>
      <c r="D998" s="35" t="str">
        <f>IFERROR(VLOOKUP(B998,[7]DSML!E:G,3,0),"")</f>
        <v/>
      </c>
      <c r="E998" s="35"/>
      <c r="F998" s="35"/>
      <c r="G998" s="34"/>
      <c r="H998" s="34"/>
      <c r="I998" s="34"/>
      <c r="J998" s="136"/>
      <c r="K998" s="233"/>
      <c r="L998" s="153"/>
      <c r="M998" s="153"/>
      <c r="N998" s="247"/>
      <c r="O998" s="153"/>
      <c r="P998" s="153"/>
      <c r="Q998" s="34"/>
      <c r="R998" s="34"/>
      <c r="S998" s="34"/>
      <c r="T998" s="136"/>
    </row>
    <row r="999" spans="1:20" ht="15" customHeight="1">
      <c r="A999" s="35">
        <v>1023</v>
      </c>
      <c r="B999" s="34"/>
      <c r="C999" s="35" t="str">
        <f>IFERROR(VLOOKUP(B999,[7]DSML!E:J,6,0),"")</f>
        <v/>
      </c>
      <c r="D999" s="35" t="str">
        <f>IFERROR(VLOOKUP(B999,[7]DSML!E:G,3,0),"")</f>
        <v/>
      </c>
      <c r="E999" s="35"/>
      <c r="F999" s="35"/>
      <c r="G999" s="34"/>
      <c r="H999" s="34"/>
      <c r="I999" s="34"/>
      <c r="J999" s="136"/>
      <c r="K999" s="233"/>
      <c r="L999" s="153"/>
      <c r="M999" s="153"/>
      <c r="N999" s="247"/>
      <c r="O999" s="153"/>
      <c r="P999" s="153"/>
      <c r="Q999" s="34"/>
      <c r="R999" s="34"/>
      <c r="S999" s="34"/>
      <c r="T999" s="136"/>
    </row>
    <row r="1000" spans="1:20" ht="15" customHeight="1">
      <c r="A1000" s="35">
        <v>1024</v>
      </c>
      <c r="B1000" s="34"/>
      <c r="C1000" s="35" t="str">
        <f>IFERROR(VLOOKUP(B1000,[7]DSML!E:J,6,0),"")</f>
        <v/>
      </c>
      <c r="D1000" s="35" t="str">
        <f>IFERROR(VLOOKUP(B1000,[7]DSML!E:G,3,0),"")</f>
        <v/>
      </c>
      <c r="E1000" s="35"/>
      <c r="F1000" s="35"/>
      <c r="G1000" s="34"/>
      <c r="H1000" s="34"/>
      <c r="I1000" s="34"/>
      <c r="J1000" s="136"/>
      <c r="K1000" s="233"/>
      <c r="L1000" s="153"/>
      <c r="M1000" s="153"/>
      <c r="N1000" s="247"/>
      <c r="O1000" s="153"/>
      <c r="P1000" s="153"/>
      <c r="Q1000" s="34"/>
      <c r="R1000" s="34"/>
      <c r="S1000" s="34"/>
      <c r="T1000" s="136"/>
    </row>
    <row r="1001" spans="1:20" ht="15" customHeight="1">
      <c r="A1001" s="35">
        <v>1025</v>
      </c>
      <c r="B1001" s="34"/>
      <c r="C1001" s="35" t="str">
        <f>IFERROR(VLOOKUP(B1001,[7]DSML!E:J,6,0),"")</f>
        <v/>
      </c>
      <c r="D1001" s="35" t="str">
        <f>IFERROR(VLOOKUP(B1001,[7]DSML!E:G,3,0),"")</f>
        <v/>
      </c>
      <c r="E1001" s="35"/>
      <c r="F1001" s="35"/>
      <c r="G1001" s="34"/>
      <c r="H1001" s="34"/>
      <c r="I1001" s="34"/>
      <c r="J1001" s="136"/>
      <c r="K1001" s="233"/>
      <c r="L1001" s="153"/>
      <c r="M1001" s="153"/>
      <c r="N1001" s="247"/>
      <c r="O1001" s="153"/>
      <c r="P1001" s="153"/>
      <c r="Q1001" s="34"/>
      <c r="R1001" s="34"/>
      <c r="S1001" s="34"/>
      <c r="T1001" s="136"/>
    </row>
    <row r="1002" spans="1:20" ht="15" customHeight="1">
      <c r="A1002" s="35">
        <v>1026</v>
      </c>
      <c r="B1002" s="34"/>
      <c r="C1002" s="35" t="str">
        <f>IFERROR(VLOOKUP(B1002,[7]DSML!E:J,6,0),"")</f>
        <v/>
      </c>
      <c r="D1002" s="35" t="str">
        <f>IFERROR(VLOOKUP(B1002,[7]DSML!E:G,3,0),"")</f>
        <v/>
      </c>
      <c r="E1002" s="35"/>
      <c r="F1002" s="35"/>
      <c r="G1002" s="34"/>
      <c r="H1002" s="34"/>
      <c r="I1002" s="34"/>
      <c r="J1002" s="136"/>
      <c r="K1002" s="233"/>
      <c r="L1002" s="153"/>
      <c r="M1002" s="153"/>
      <c r="N1002" s="247"/>
      <c r="O1002" s="153"/>
      <c r="P1002" s="153"/>
      <c r="Q1002" s="34"/>
      <c r="R1002" s="34"/>
      <c r="S1002" s="34"/>
      <c r="T1002" s="136"/>
    </row>
    <row r="1003" spans="1:20" ht="15" customHeight="1">
      <c r="A1003" s="35">
        <v>1027</v>
      </c>
      <c r="B1003" s="34"/>
      <c r="C1003" s="35" t="str">
        <f>IFERROR(VLOOKUP(B1003,[7]DSML!E:J,6,0),"")</f>
        <v/>
      </c>
      <c r="D1003" s="35" t="str">
        <f>IFERROR(VLOOKUP(B1003,[7]DSML!E:G,3,0),"")</f>
        <v/>
      </c>
      <c r="E1003" s="35"/>
      <c r="F1003" s="35"/>
      <c r="G1003" s="34"/>
      <c r="H1003" s="34"/>
      <c r="I1003" s="34"/>
      <c r="J1003" s="136"/>
      <c r="K1003" s="233"/>
      <c r="L1003" s="153"/>
      <c r="M1003" s="153"/>
      <c r="N1003" s="247"/>
      <c r="O1003" s="153"/>
      <c r="P1003" s="153"/>
      <c r="Q1003" s="34"/>
      <c r="R1003" s="34"/>
      <c r="S1003" s="34"/>
      <c r="T1003" s="136"/>
    </row>
    <row r="1004" spans="1:20" ht="15" customHeight="1">
      <c r="A1004" s="35">
        <v>1028</v>
      </c>
      <c r="B1004" s="34"/>
      <c r="C1004" s="35" t="str">
        <f>IFERROR(VLOOKUP(B1004,[7]DSML!E:J,6,0),"")</f>
        <v/>
      </c>
      <c r="D1004" s="35" t="str">
        <f>IFERROR(VLOOKUP(B1004,[7]DSML!E:G,3,0),"")</f>
        <v/>
      </c>
      <c r="E1004" s="35"/>
      <c r="F1004" s="35"/>
      <c r="G1004" s="34"/>
      <c r="H1004" s="34"/>
      <c r="I1004" s="34"/>
      <c r="J1004" s="136"/>
      <c r="K1004" s="233"/>
      <c r="L1004" s="153"/>
      <c r="M1004" s="153"/>
      <c r="N1004" s="247"/>
      <c r="O1004" s="153"/>
      <c r="P1004" s="153"/>
      <c r="Q1004" s="34"/>
      <c r="R1004" s="34"/>
      <c r="S1004" s="34"/>
      <c r="T1004" s="136"/>
    </row>
    <row r="1005" spans="1:20" ht="15" customHeight="1">
      <c r="A1005" s="35">
        <v>1029</v>
      </c>
      <c r="B1005" s="34"/>
      <c r="C1005" s="35" t="str">
        <f>IFERROR(VLOOKUP(B1005,[7]DSML!E:J,6,0),"")</f>
        <v/>
      </c>
      <c r="D1005" s="35" t="str">
        <f>IFERROR(VLOOKUP(B1005,[7]DSML!E:G,3,0),"")</f>
        <v/>
      </c>
      <c r="E1005" s="35"/>
      <c r="F1005" s="35"/>
      <c r="G1005" s="34"/>
      <c r="H1005" s="34"/>
      <c r="I1005" s="34"/>
      <c r="J1005" s="136"/>
      <c r="K1005" s="233"/>
      <c r="L1005" s="153"/>
      <c r="M1005" s="153"/>
      <c r="N1005" s="247"/>
      <c r="O1005" s="153"/>
      <c r="P1005" s="153"/>
      <c r="Q1005" s="34"/>
      <c r="R1005" s="34"/>
      <c r="S1005" s="34"/>
      <c r="T1005" s="136"/>
    </row>
    <row r="1006" spans="1:20" ht="15" customHeight="1">
      <c r="A1006" s="35">
        <v>1030</v>
      </c>
      <c r="B1006" s="34"/>
      <c r="C1006" s="35" t="str">
        <f>IFERROR(VLOOKUP(B1006,[7]DSML!E:J,6,0),"")</f>
        <v/>
      </c>
      <c r="D1006" s="35" t="str">
        <f>IFERROR(VLOOKUP(B1006,[7]DSML!E:G,3,0),"")</f>
        <v/>
      </c>
      <c r="E1006" s="35"/>
      <c r="F1006" s="35"/>
      <c r="G1006" s="34"/>
      <c r="H1006" s="34"/>
      <c r="I1006" s="34"/>
      <c r="J1006" s="136"/>
      <c r="K1006" s="233"/>
      <c r="L1006" s="153"/>
      <c r="M1006" s="153"/>
      <c r="N1006" s="247"/>
      <c r="O1006" s="153"/>
      <c r="P1006" s="153"/>
      <c r="Q1006" s="34"/>
      <c r="R1006" s="34"/>
      <c r="S1006" s="34"/>
      <c r="T1006" s="136"/>
    </row>
    <row r="1007" spans="1:20" ht="15" customHeight="1">
      <c r="A1007" s="35">
        <v>1031</v>
      </c>
      <c r="B1007" s="34"/>
      <c r="C1007" s="35" t="str">
        <f>IFERROR(VLOOKUP(B1007,[7]DSML!E:J,6,0),"")</f>
        <v/>
      </c>
      <c r="D1007" s="35" t="str">
        <f>IFERROR(VLOOKUP(B1007,[7]DSML!E:G,3,0),"")</f>
        <v/>
      </c>
      <c r="E1007" s="35"/>
      <c r="F1007" s="35"/>
      <c r="G1007" s="34"/>
      <c r="H1007" s="34"/>
      <c r="I1007" s="34"/>
      <c r="J1007" s="136"/>
      <c r="K1007" s="233"/>
      <c r="L1007" s="153"/>
      <c r="M1007" s="153"/>
      <c r="N1007" s="247"/>
      <c r="O1007" s="153"/>
      <c r="P1007" s="153"/>
      <c r="Q1007" s="34"/>
      <c r="R1007" s="34"/>
      <c r="S1007" s="34"/>
      <c r="T1007" s="136"/>
    </row>
    <row r="1008" spans="1:20" ht="15" customHeight="1">
      <c r="A1008" s="35">
        <v>1032</v>
      </c>
      <c r="B1008" s="34"/>
      <c r="C1008" s="35" t="str">
        <f>IFERROR(VLOOKUP(B1008,[7]DSML!E:J,6,0),"")</f>
        <v/>
      </c>
      <c r="D1008" s="35" t="str">
        <f>IFERROR(VLOOKUP(B1008,[7]DSML!E:G,3,0),"")</f>
        <v/>
      </c>
      <c r="E1008" s="35"/>
      <c r="F1008" s="35"/>
      <c r="G1008" s="34"/>
      <c r="H1008" s="34"/>
      <c r="I1008" s="34"/>
      <c r="J1008" s="136"/>
      <c r="K1008" s="233"/>
      <c r="L1008" s="153"/>
      <c r="M1008" s="153"/>
      <c r="N1008" s="247"/>
      <c r="O1008" s="153"/>
      <c r="P1008" s="153"/>
      <c r="Q1008" s="34"/>
      <c r="R1008" s="34"/>
      <c r="S1008" s="34"/>
      <c r="T1008" s="136"/>
    </row>
    <row r="1009" spans="1:20" ht="15" customHeight="1">
      <c r="A1009" s="35">
        <v>1033</v>
      </c>
      <c r="B1009" s="34"/>
      <c r="C1009" s="35" t="str">
        <f>IFERROR(VLOOKUP(B1009,[7]DSML!E:J,6,0),"")</f>
        <v/>
      </c>
      <c r="D1009" s="35" t="str">
        <f>IFERROR(VLOOKUP(B1009,[7]DSML!E:G,3,0),"")</f>
        <v/>
      </c>
      <c r="E1009" s="35"/>
      <c r="F1009" s="35"/>
      <c r="G1009" s="34"/>
      <c r="H1009" s="34"/>
      <c r="I1009" s="34"/>
      <c r="J1009" s="136"/>
      <c r="K1009" s="233"/>
      <c r="L1009" s="153"/>
      <c r="M1009" s="153"/>
      <c r="N1009" s="247"/>
      <c r="O1009" s="153"/>
      <c r="P1009" s="153"/>
      <c r="Q1009" s="34"/>
      <c r="R1009" s="34"/>
      <c r="S1009" s="34"/>
      <c r="T1009" s="136"/>
    </row>
    <row r="1010" spans="1:20" ht="15" customHeight="1">
      <c r="A1010" s="35">
        <v>1034</v>
      </c>
      <c r="B1010" s="34"/>
      <c r="C1010" s="35" t="str">
        <f>IFERROR(VLOOKUP(B1010,[7]DSML!E:J,6,0),"")</f>
        <v/>
      </c>
      <c r="D1010" s="35" t="str">
        <f>IFERROR(VLOOKUP(B1010,[7]DSML!E:G,3,0),"")</f>
        <v/>
      </c>
      <c r="E1010" s="35"/>
      <c r="F1010" s="35"/>
      <c r="G1010" s="34"/>
      <c r="H1010" s="34"/>
      <c r="I1010" s="34"/>
      <c r="J1010" s="136"/>
      <c r="K1010" s="233"/>
      <c r="L1010" s="153"/>
      <c r="M1010" s="153"/>
      <c r="N1010" s="247"/>
      <c r="O1010" s="153"/>
      <c r="P1010" s="153"/>
      <c r="Q1010" s="34"/>
      <c r="R1010" s="34"/>
      <c r="S1010" s="34"/>
      <c r="T1010" s="136"/>
    </row>
    <row r="1011" spans="1:20" ht="15" customHeight="1">
      <c r="A1011" s="35">
        <v>1035</v>
      </c>
      <c r="B1011" s="34"/>
      <c r="C1011" s="35" t="str">
        <f>IFERROR(VLOOKUP(B1011,[7]DSML!E:J,6,0),"")</f>
        <v/>
      </c>
      <c r="D1011" s="35" t="str">
        <f>IFERROR(VLOOKUP(B1011,[7]DSML!E:G,3,0),"")</f>
        <v/>
      </c>
      <c r="E1011" s="35"/>
      <c r="F1011" s="35"/>
      <c r="G1011" s="34"/>
      <c r="H1011" s="34"/>
      <c r="I1011" s="34"/>
      <c r="J1011" s="136"/>
      <c r="K1011" s="233"/>
      <c r="L1011" s="153"/>
      <c r="M1011" s="153"/>
      <c r="N1011" s="247"/>
      <c r="O1011" s="153"/>
      <c r="P1011" s="153"/>
      <c r="Q1011" s="34"/>
      <c r="R1011" s="34"/>
      <c r="S1011" s="34"/>
      <c r="T1011" s="136"/>
    </row>
    <row r="1012" spans="1:20" ht="15" customHeight="1">
      <c r="A1012" s="35">
        <v>1036</v>
      </c>
      <c r="B1012" s="34"/>
      <c r="C1012" s="35" t="str">
        <f>IFERROR(VLOOKUP(B1012,[7]DSML!E:J,6,0),"")</f>
        <v/>
      </c>
      <c r="D1012" s="35" t="str">
        <f>IFERROR(VLOOKUP(B1012,[7]DSML!E:G,3,0),"")</f>
        <v/>
      </c>
      <c r="E1012" s="35"/>
      <c r="F1012" s="35"/>
      <c r="G1012" s="34"/>
      <c r="H1012" s="34"/>
      <c r="I1012" s="34"/>
      <c r="J1012" s="136"/>
      <c r="K1012" s="233"/>
      <c r="L1012" s="153"/>
      <c r="M1012" s="153"/>
      <c r="N1012" s="247"/>
      <c r="O1012" s="153"/>
      <c r="P1012" s="153"/>
      <c r="Q1012" s="34"/>
      <c r="R1012" s="34"/>
      <c r="S1012" s="34"/>
      <c r="T1012" s="136"/>
    </row>
    <row r="1013" spans="1:20" ht="15" customHeight="1">
      <c r="A1013" s="35">
        <v>1037</v>
      </c>
      <c r="B1013" s="34"/>
      <c r="C1013" s="35" t="str">
        <f>IFERROR(VLOOKUP(B1013,[7]DSML!E:J,6,0),"")</f>
        <v/>
      </c>
      <c r="D1013" s="35" t="str">
        <f>IFERROR(VLOOKUP(B1013,[7]DSML!E:G,3,0),"")</f>
        <v/>
      </c>
      <c r="E1013" s="35"/>
      <c r="F1013" s="35"/>
      <c r="G1013" s="34"/>
      <c r="H1013" s="34"/>
      <c r="I1013" s="34"/>
      <c r="J1013" s="136"/>
      <c r="K1013" s="233"/>
      <c r="L1013" s="153"/>
      <c r="M1013" s="153"/>
      <c r="N1013" s="247"/>
      <c r="O1013" s="153"/>
      <c r="P1013" s="153"/>
      <c r="Q1013" s="34"/>
      <c r="R1013" s="34"/>
      <c r="S1013" s="34"/>
      <c r="T1013" s="136"/>
    </row>
    <row r="1014" spans="1:20" ht="15" customHeight="1">
      <c r="A1014" s="35">
        <v>1038</v>
      </c>
      <c r="B1014" s="34"/>
      <c r="C1014" s="35" t="str">
        <f>IFERROR(VLOOKUP(B1014,[7]DSML!E:J,6,0),"")</f>
        <v/>
      </c>
      <c r="D1014" s="35" t="str">
        <f>IFERROR(VLOOKUP(B1014,[7]DSML!E:G,3,0),"")</f>
        <v/>
      </c>
      <c r="E1014" s="35"/>
      <c r="F1014" s="35"/>
      <c r="G1014" s="34"/>
      <c r="H1014" s="34"/>
      <c r="I1014" s="34"/>
      <c r="J1014" s="136"/>
      <c r="K1014" s="233"/>
      <c r="L1014" s="153"/>
      <c r="M1014" s="153"/>
      <c r="N1014" s="247"/>
      <c r="O1014" s="153"/>
      <c r="P1014" s="153"/>
      <c r="Q1014" s="34"/>
      <c r="R1014" s="34"/>
      <c r="S1014" s="34"/>
      <c r="T1014" s="136"/>
    </row>
    <row r="1015" spans="1:20" ht="15" customHeight="1">
      <c r="A1015" s="35">
        <v>1039</v>
      </c>
      <c r="B1015" s="34"/>
      <c r="C1015" s="35" t="str">
        <f>IFERROR(VLOOKUP(B1015,[7]DSML!E:J,6,0),"")</f>
        <v/>
      </c>
      <c r="D1015" s="35" t="str">
        <f>IFERROR(VLOOKUP(B1015,[7]DSML!E:G,3,0),"")</f>
        <v/>
      </c>
      <c r="E1015" s="35"/>
      <c r="F1015" s="35"/>
      <c r="G1015" s="34"/>
      <c r="H1015" s="34"/>
      <c r="I1015" s="34"/>
      <c r="J1015" s="136"/>
      <c r="K1015" s="233"/>
      <c r="L1015" s="153"/>
      <c r="M1015" s="153"/>
      <c r="N1015" s="247"/>
      <c r="O1015" s="153"/>
      <c r="P1015" s="153"/>
      <c r="Q1015" s="34"/>
      <c r="R1015" s="34"/>
      <c r="S1015" s="34"/>
      <c r="T1015" s="136"/>
    </row>
    <row r="1016" spans="1:20" ht="15" customHeight="1">
      <c r="A1016" s="35">
        <v>1040</v>
      </c>
      <c r="B1016" s="34"/>
      <c r="C1016" s="35" t="str">
        <f>IFERROR(VLOOKUP(B1016,[7]DSML!E:J,6,0),"")</f>
        <v/>
      </c>
      <c r="D1016" s="35" t="str">
        <f>IFERROR(VLOOKUP(B1016,[7]DSML!E:G,3,0),"")</f>
        <v/>
      </c>
      <c r="E1016" s="35"/>
      <c r="F1016" s="35"/>
      <c r="G1016" s="34"/>
      <c r="H1016" s="34"/>
      <c r="I1016" s="34"/>
      <c r="J1016" s="136"/>
      <c r="K1016" s="233"/>
      <c r="L1016" s="153"/>
      <c r="M1016" s="153"/>
      <c r="N1016" s="247"/>
      <c r="O1016" s="153"/>
      <c r="P1016" s="153"/>
      <c r="Q1016" s="34"/>
      <c r="R1016" s="34"/>
      <c r="S1016" s="34"/>
      <c r="T1016" s="136"/>
    </row>
    <row r="1017" spans="1:20" ht="15" customHeight="1">
      <c r="A1017" s="35">
        <v>1041</v>
      </c>
      <c r="B1017" s="34"/>
      <c r="C1017" s="35" t="str">
        <f>IFERROR(VLOOKUP(B1017,[7]DSML!E:J,6,0),"")</f>
        <v/>
      </c>
      <c r="D1017" s="35" t="str">
        <f>IFERROR(VLOOKUP(B1017,[7]DSML!E:G,3,0),"")</f>
        <v/>
      </c>
      <c r="E1017" s="35"/>
      <c r="F1017" s="35"/>
      <c r="G1017" s="34"/>
      <c r="H1017" s="34"/>
      <c r="I1017" s="34"/>
      <c r="J1017" s="136"/>
      <c r="K1017" s="233"/>
      <c r="L1017" s="153"/>
      <c r="M1017" s="153"/>
      <c r="N1017" s="247"/>
      <c r="O1017" s="153"/>
      <c r="P1017" s="153"/>
      <c r="Q1017" s="34"/>
      <c r="R1017" s="34"/>
      <c r="S1017" s="34"/>
      <c r="T1017" s="136"/>
    </row>
    <row r="1018" spans="1:20" ht="15" customHeight="1">
      <c r="A1018" s="35">
        <v>1042</v>
      </c>
      <c r="B1018" s="34"/>
      <c r="C1018" s="35" t="str">
        <f>IFERROR(VLOOKUP(B1018,[7]DSML!E:J,6,0),"")</f>
        <v/>
      </c>
      <c r="D1018" s="35" t="str">
        <f>IFERROR(VLOOKUP(B1018,[7]DSML!E:G,3,0),"")</f>
        <v/>
      </c>
      <c r="E1018" s="35"/>
      <c r="F1018" s="35"/>
      <c r="G1018" s="34"/>
      <c r="H1018" s="34"/>
      <c r="I1018" s="34"/>
      <c r="J1018" s="136"/>
      <c r="K1018" s="233"/>
      <c r="L1018" s="153"/>
      <c r="M1018" s="153"/>
      <c r="N1018" s="247"/>
      <c r="O1018" s="153"/>
      <c r="P1018" s="153"/>
      <c r="Q1018" s="34"/>
      <c r="R1018" s="34"/>
      <c r="S1018" s="34"/>
      <c r="T1018" s="136"/>
    </row>
    <row r="1019" spans="1:20" ht="15" customHeight="1">
      <c r="A1019" s="35">
        <v>1043</v>
      </c>
      <c r="B1019" s="34"/>
      <c r="C1019" s="35" t="str">
        <f>IFERROR(VLOOKUP(B1019,[7]DSML!E:J,6,0),"")</f>
        <v/>
      </c>
      <c r="D1019" s="35" t="str">
        <f>IFERROR(VLOOKUP(B1019,[7]DSML!E:G,3,0),"")</f>
        <v/>
      </c>
      <c r="E1019" s="35"/>
      <c r="F1019" s="35"/>
      <c r="G1019" s="34"/>
      <c r="H1019" s="34"/>
      <c r="I1019" s="34"/>
      <c r="J1019" s="136"/>
      <c r="K1019" s="233"/>
      <c r="L1019" s="153"/>
      <c r="M1019" s="153"/>
      <c r="N1019" s="247"/>
      <c r="O1019" s="153"/>
      <c r="P1019" s="153"/>
      <c r="Q1019" s="34"/>
      <c r="R1019" s="34"/>
      <c r="S1019" s="34"/>
      <c r="T1019" s="136"/>
    </row>
    <row r="1020" spans="1:20" ht="15" customHeight="1">
      <c r="A1020" s="35">
        <v>1044</v>
      </c>
      <c r="B1020" s="34"/>
      <c r="C1020" s="35" t="str">
        <f>IFERROR(VLOOKUP(B1020,[7]DSML!E:J,6,0),"")</f>
        <v/>
      </c>
      <c r="D1020" s="35" t="str">
        <f>IFERROR(VLOOKUP(B1020,[7]DSML!E:G,3,0),"")</f>
        <v/>
      </c>
      <c r="E1020" s="35"/>
      <c r="F1020" s="35"/>
      <c r="G1020" s="34"/>
      <c r="H1020" s="34"/>
      <c r="I1020" s="34"/>
      <c r="J1020" s="136"/>
      <c r="K1020" s="233"/>
      <c r="L1020" s="153"/>
      <c r="M1020" s="153"/>
      <c r="N1020" s="247"/>
      <c r="O1020" s="153"/>
      <c r="P1020" s="153"/>
      <c r="Q1020" s="34"/>
      <c r="R1020" s="34"/>
      <c r="S1020" s="34"/>
      <c r="T1020" s="136"/>
    </row>
    <row r="1021" spans="1:20" ht="15" customHeight="1">
      <c r="A1021" s="35">
        <v>1045</v>
      </c>
      <c r="B1021" s="34"/>
      <c r="C1021" s="35" t="str">
        <f>IFERROR(VLOOKUP(B1021,[7]DSML!E:J,6,0),"")</f>
        <v/>
      </c>
      <c r="D1021" s="35" t="str">
        <f>IFERROR(VLOOKUP(B1021,[7]DSML!E:G,3,0),"")</f>
        <v/>
      </c>
      <c r="E1021" s="35"/>
      <c r="F1021" s="35"/>
      <c r="G1021" s="34"/>
      <c r="H1021" s="34"/>
      <c r="I1021" s="34"/>
      <c r="J1021" s="136"/>
      <c r="K1021" s="233"/>
      <c r="L1021" s="153"/>
      <c r="M1021" s="153"/>
      <c r="N1021" s="247"/>
      <c r="O1021" s="153"/>
      <c r="P1021" s="153"/>
      <c r="Q1021" s="34"/>
      <c r="R1021" s="34"/>
      <c r="S1021" s="34"/>
      <c r="T1021" s="136"/>
    </row>
    <row r="1022" spans="1:20" ht="15" customHeight="1">
      <c r="A1022" s="35">
        <v>1046</v>
      </c>
      <c r="B1022" s="34"/>
      <c r="C1022" s="35" t="str">
        <f>IFERROR(VLOOKUP(B1022,[7]DSML!E:J,6,0),"")</f>
        <v/>
      </c>
      <c r="D1022" s="35" t="str">
        <f>IFERROR(VLOOKUP(B1022,[7]DSML!E:G,3,0),"")</f>
        <v/>
      </c>
      <c r="E1022" s="35"/>
      <c r="F1022" s="35"/>
      <c r="G1022" s="34"/>
      <c r="H1022" s="34"/>
      <c r="I1022" s="34"/>
      <c r="J1022" s="136"/>
      <c r="K1022" s="233"/>
      <c r="L1022" s="153"/>
      <c r="M1022" s="153"/>
      <c r="N1022" s="247"/>
      <c r="O1022" s="153"/>
      <c r="P1022" s="153"/>
      <c r="Q1022" s="34"/>
      <c r="R1022" s="34"/>
      <c r="S1022" s="34"/>
      <c r="T1022" s="136"/>
    </row>
    <row r="1023" spans="1:20" ht="15" customHeight="1">
      <c r="A1023" s="35">
        <v>1047</v>
      </c>
      <c r="B1023" s="34"/>
      <c r="C1023" s="35" t="str">
        <f>IFERROR(VLOOKUP(B1023,[7]DSML!E:J,6,0),"")</f>
        <v/>
      </c>
      <c r="D1023" s="35" t="str">
        <f>IFERROR(VLOOKUP(B1023,[7]DSML!E:G,3,0),"")</f>
        <v/>
      </c>
      <c r="E1023" s="35"/>
      <c r="F1023" s="35"/>
      <c r="G1023" s="34"/>
      <c r="H1023" s="34"/>
      <c r="I1023" s="34"/>
      <c r="J1023" s="136"/>
      <c r="K1023" s="233"/>
      <c r="L1023" s="153"/>
      <c r="M1023" s="153"/>
      <c r="N1023" s="247"/>
      <c r="O1023" s="153"/>
      <c r="P1023" s="153"/>
      <c r="Q1023" s="34"/>
      <c r="R1023" s="34"/>
      <c r="S1023" s="34"/>
      <c r="T1023" s="136"/>
    </row>
    <row r="1024" spans="1:20" ht="15" customHeight="1">
      <c r="A1024" s="35">
        <v>1048</v>
      </c>
      <c r="B1024" s="34"/>
      <c r="C1024" s="35" t="str">
        <f>IFERROR(VLOOKUP(B1024,[7]DSML!E:J,6,0),"")</f>
        <v/>
      </c>
      <c r="D1024" s="35" t="str">
        <f>IFERROR(VLOOKUP(B1024,[7]DSML!E:G,3,0),"")</f>
        <v/>
      </c>
      <c r="E1024" s="35"/>
      <c r="F1024" s="35"/>
      <c r="G1024" s="34"/>
      <c r="H1024" s="34"/>
      <c r="I1024" s="34"/>
      <c r="J1024" s="136"/>
      <c r="K1024" s="233"/>
      <c r="L1024" s="153"/>
      <c r="M1024" s="153"/>
      <c r="N1024" s="247"/>
      <c r="O1024" s="153"/>
      <c r="P1024" s="153"/>
      <c r="Q1024" s="34"/>
      <c r="R1024" s="34"/>
      <c r="S1024" s="34"/>
      <c r="T1024" s="136"/>
    </row>
    <row r="1025" spans="1:20" ht="15" customHeight="1">
      <c r="A1025" s="35">
        <v>1049</v>
      </c>
      <c r="B1025" s="34"/>
      <c r="C1025" s="35" t="str">
        <f>IFERROR(VLOOKUP(B1025,[7]DSML!E:J,6,0),"")</f>
        <v/>
      </c>
      <c r="D1025" s="35" t="str">
        <f>IFERROR(VLOOKUP(B1025,[7]DSML!E:G,3,0),"")</f>
        <v/>
      </c>
      <c r="E1025" s="35"/>
      <c r="F1025" s="35"/>
      <c r="G1025" s="34"/>
      <c r="H1025" s="34"/>
      <c r="I1025" s="34"/>
      <c r="J1025" s="136"/>
      <c r="K1025" s="233"/>
      <c r="L1025" s="153"/>
      <c r="M1025" s="153"/>
      <c r="N1025" s="247"/>
      <c r="O1025" s="153"/>
      <c r="P1025" s="153"/>
      <c r="Q1025" s="34"/>
      <c r="R1025" s="34"/>
      <c r="S1025" s="34"/>
      <c r="T1025" s="136"/>
    </row>
    <row r="1026" spans="1:20" ht="15" customHeight="1">
      <c r="A1026" s="35">
        <v>1050</v>
      </c>
      <c r="B1026" s="34"/>
      <c r="C1026" s="35" t="str">
        <f>IFERROR(VLOOKUP(B1026,[7]DSML!E:J,6,0),"")</f>
        <v/>
      </c>
      <c r="D1026" s="35" t="str">
        <f>IFERROR(VLOOKUP(B1026,[7]DSML!E:G,3,0),"")</f>
        <v/>
      </c>
      <c r="E1026" s="35"/>
      <c r="F1026" s="35"/>
      <c r="G1026" s="34"/>
      <c r="H1026" s="34"/>
      <c r="I1026" s="34"/>
      <c r="J1026" s="136"/>
      <c r="K1026" s="233"/>
      <c r="L1026" s="153"/>
      <c r="M1026" s="153"/>
      <c r="N1026" s="247"/>
      <c r="O1026" s="153"/>
      <c r="P1026" s="153"/>
      <c r="Q1026" s="34"/>
      <c r="R1026" s="34"/>
      <c r="S1026" s="34"/>
      <c r="T1026" s="136"/>
    </row>
    <row r="1027" spans="1:20" ht="15" customHeight="1">
      <c r="A1027" s="35">
        <v>1051</v>
      </c>
      <c r="B1027" s="34"/>
      <c r="C1027" s="35" t="str">
        <f>IFERROR(VLOOKUP(B1027,[7]DSML!E:J,6,0),"")</f>
        <v/>
      </c>
      <c r="D1027" s="35" t="str">
        <f>IFERROR(VLOOKUP(B1027,[7]DSML!E:G,3,0),"")</f>
        <v/>
      </c>
      <c r="E1027" s="35"/>
      <c r="F1027" s="35"/>
      <c r="G1027" s="34"/>
      <c r="H1027" s="34"/>
      <c r="I1027" s="34"/>
      <c r="J1027" s="136"/>
      <c r="K1027" s="233"/>
      <c r="L1027" s="153"/>
      <c r="M1027" s="153"/>
      <c r="N1027" s="247"/>
      <c r="O1027" s="153"/>
      <c r="P1027" s="153"/>
      <c r="Q1027" s="34"/>
      <c r="R1027" s="34"/>
      <c r="S1027" s="34"/>
      <c r="T1027" s="136"/>
    </row>
    <row r="1028" spans="1:20" ht="15" customHeight="1">
      <c r="A1028" s="35">
        <v>1052</v>
      </c>
      <c r="B1028" s="34"/>
      <c r="C1028" s="35" t="str">
        <f>IFERROR(VLOOKUP(B1028,[7]DSML!E:J,6,0),"")</f>
        <v/>
      </c>
      <c r="D1028" s="35" t="str">
        <f>IFERROR(VLOOKUP(B1028,[7]DSML!E:G,3,0),"")</f>
        <v/>
      </c>
      <c r="E1028" s="35"/>
      <c r="F1028" s="35"/>
      <c r="G1028" s="34"/>
      <c r="H1028" s="34"/>
      <c r="I1028" s="34"/>
      <c r="J1028" s="136"/>
      <c r="K1028" s="233"/>
      <c r="L1028" s="153"/>
      <c r="M1028" s="153"/>
      <c r="N1028" s="247"/>
      <c r="O1028" s="153"/>
      <c r="P1028" s="153"/>
      <c r="Q1028" s="34"/>
      <c r="R1028" s="34"/>
      <c r="S1028" s="34"/>
      <c r="T1028" s="136"/>
    </row>
    <row r="1029" spans="1:20" ht="15" customHeight="1">
      <c r="A1029" s="35">
        <v>1053</v>
      </c>
      <c r="B1029" s="34"/>
      <c r="C1029" s="35" t="str">
        <f>IFERROR(VLOOKUP(B1029,[7]DSML!E:J,6,0),"")</f>
        <v/>
      </c>
      <c r="D1029" s="35" t="str">
        <f>IFERROR(VLOOKUP(B1029,[7]DSML!E:G,3,0),"")</f>
        <v/>
      </c>
      <c r="E1029" s="35"/>
      <c r="F1029" s="35"/>
      <c r="G1029" s="34"/>
      <c r="H1029" s="34"/>
      <c r="I1029" s="34"/>
      <c r="J1029" s="136"/>
      <c r="K1029" s="233"/>
      <c r="L1029" s="153"/>
      <c r="M1029" s="153"/>
      <c r="N1029" s="247"/>
      <c r="O1029" s="153"/>
      <c r="P1029" s="153"/>
      <c r="Q1029" s="34"/>
      <c r="R1029" s="34"/>
      <c r="S1029" s="34"/>
      <c r="T1029" s="136"/>
    </row>
    <row r="1030" spans="1:20" ht="15" customHeight="1">
      <c r="A1030" s="35">
        <v>1054</v>
      </c>
      <c r="B1030" s="34"/>
      <c r="C1030" s="35" t="str">
        <f>IFERROR(VLOOKUP(B1030,[7]DSML!E:J,6,0),"")</f>
        <v/>
      </c>
      <c r="D1030" s="35" t="str">
        <f>IFERROR(VLOOKUP(B1030,[7]DSML!E:G,3,0),"")</f>
        <v/>
      </c>
      <c r="E1030" s="35"/>
      <c r="F1030" s="35"/>
      <c r="G1030" s="34"/>
      <c r="H1030" s="34"/>
      <c r="I1030" s="34"/>
      <c r="J1030" s="136"/>
      <c r="K1030" s="233"/>
      <c r="L1030" s="153"/>
      <c r="M1030" s="153"/>
      <c r="N1030" s="247"/>
      <c r="O1030" s="153"/>
      <c r="P1030" s="153"/>
      <c r="Q1030" s="34"/>
      <c r="R1030" s="34"/>
      <c r="S1030" s="34"/>
      <c r="T1030" s="136"/>
    </row>
    <row r="1031" spans="1:20" ht="15" customHeight="1">
      <c r="A1031" s="35">
        <v>1055</v>
      </c>
      <c r="B1031" s="34"/>
      <c r="C1031" s="35" t="str">
        <f>IFERROR(VLOOKUP(B1031,[7]DSML!E:J,6,0),"")</f>
        <v/>
      </c>
      <c r="D1031" s="35" t="str">
        <f>IFERROR(VLOOKUP(B1031,[7]DSML!E:G,3,0),"")</f>
        <v/>
      </c>
      <c r="E1031" s="35"/>
      <c r="F1031" s="35"/>
      <c r="G1031" s="34"/>
      <c r="H1031" s="34"/>
      <c r="I1031" s="34"/>
      <c r="J1031" s="136"/>
      <c r="K1031" s="233"/>
      <c r="L1031" s="153"/>
      <c r="M1031" s="153"/>
      <c r="N1031" s="247"/>
      <c r="O1031" s="153"/>
      <c r="P1031" s="153"/>
      <c r="Q1031" s="34"/>
      <c r="R1031" s="34"/>
      <c r="S1031" s="34"/>
      <c r="T1031" s="136"/>
    </row>
    <row r="1032" spans="1:20" ht="15" customHeight="1">
      <c r="A1032" s="35">
        <v>1056</v>
      </c>
      <c r="B1032" s="34"/>
      <c r="C1032" s="35" t="str">
        <f>IFERROR(VLOOKUP(B1032,[7]DSML!E:J,6,0),"")</f>
        <v/>
      </c>
      <c r="D1032" s="35" t="str">
        <f>IFERROR(VLOOKUP(B1032,[7]DSML!E:G,3,0),"")</f>
        <v/>
      </c>
      <c r="E1032" s="35"/>
      <c r="F1032" s="35"/>
      <c r="G1032" s="34"/>
      <c r="H1032" s="34"/>
      <c r="I1032" s="34"/>
      <c r="J1032" s="136"/>
      <c r="K1032" s="233"/>
      <c r="L1032" s="153"/>
      <c r="M1032" s="153"/>
      <c r="N1032" s="247"/>
      <c r="O1032" s="153"/>
      <c r="P1032" s="153"/>
      <c r="Q1032" s="34"/>
      <c r="R1032" s="34"/>
      <c r="S1032" s="34"/>
      <c r="T1032" s="136"/>
    </row>
    <row r="1033" spans="1:20" ht="15" customHeight="1">
      <c r="A1033" s="35">
        <v>1057</v>
      </c>
      <c r="B1033" s="34"/>
      <c r="C1033" s="35" t="str">
        <f>IFERROR(VLOOKUP(B1033,[7]DSML!E:J,6,0),"")</f>
        <v/>
      </c>
      <c r="D1033" s="35" t="str">
        <f>IFERROR(VLOOKUP(B1033,[7]DSML!E:G,3,0),"")</f>
        <v/>
      </c>
      <c r="E1033" s="35"/>
      <c r="F1033" s="35"/>
      <c r="G1033" s="34"/>
      <c r="H1033" s="34"/>
      <c r="I1033" s="34"/>
      <c r="J1033" s="136"/>
      <c r="K1033" s="233"/>
      <c r="L1033" s="153"/>
      <c r="M1033" s="153"/>
      <c r="N1033" s="247"/>
      <c r="O1033" s="153"/>
      <c r="P1033" s="153"/>
      <c r="Q1033" s="34"/>
      <c r="R1033" s="34"/>
      <c r="S1033" s="34"/>
      <c r="T1033" s="136"/>
    </row>
    <row r="1034" spans="1:20" ht="15" customHeight="1">
      <c r="A1034" s="35">
        <v>1058</v>
      </c>
      <c r="B1034" s="34"/>
      <c r="C1034" s="35" t="str">
        <f>IFERROR(VLOOKUP(B1034,[7]DSML!E:J,6,0),"")</f>
        <v/>
      </c>
      <c r="D1034" s="35" t="str">
        <f>IFERROR(VLOOKUP(B1034,[7]DSML!E:G,3,0),"")</f>
        <v/>
      </c>
      <c r="E1034" s="35"/>
      <c r="F1034" s="35"/>
      <c r="G1034" s="34"/>
      <c r="H1034" s="34"/>
      <c r="I1034" s="34"/>
      <c r="J1034" s="136"/>
      <c r="K1034" s="233"/>
      <c r="L1034" s="153"/>
      <c r="M1034" s="153"/>
      <c r="N1034" s="247"/>
      <c r="O1034" s="153"/>
      <c r="P1034" s="153"/>
      <c r="Q1034" s="34"/>
      <c r="R1034" s="34"/>
      <c r="S1034" s="34"/>
      <c r="T1034" s="136"/>
    </row>
    <row r="1035" spans="1:20" ht="15" customHeight="1">
      <c r="A1035" s="35">
        <v>1059</v>
      </c>
      <c r="B1035" s="34"/>
      <c r="C1035" s="35" t="str">
        <f>IFERROR(VLOOKUP(B1035,[7]DSML!E:J,6,0),"")</f>
        <v/>
      </c>
      <c r="D1035" s="35" t="str">
        <f>IFERROR(VLOOKUP(B1035,[7]DSML!E:G,3,0),"")</f>
        <v/>
      </c>
      <c r="E1035" s="35"/>
      <c r="F1035" s="35"/>
      <c r="G1035" s="34"/>
      <c r="H1035" s="34"/>
      <c r="I1035" s="34"/>
      <c r="J1035" s="136"/>
      <c r="K1035" s="233"/>
      <c r="L1035" s="153"/>
      <c r="M1035" s="153"/>
      <c r="N1035" s="247"/>
      <c r="O1035" s="153"/>
      <c r="P1035" s="153"/>
      <c r="Q1035" s="34"/>
      <c r="R1035" s="34"/>
      <c r="S1035" s="34"/>
      <c r="T1035" s="136"/>
    </row>
    <row r="1036" spans="1:20" ht="15" customHeight="1">
      <c r="A1036" s="35">
        <v>1060</v>
      </c>
      <c r="B1036" s="34"/>
      <c r="C1036" s="35" t="str">
        <f>IFERROR(VLOOKUP(B1036,[7]DSML!E:J,6,0),"")</f>
        <v/>
      </c>
      <c r="D1036" s="35" t="str">
        <f>IFERROR(VLOOKUP(B1036,[7]DSML!E:G,3,0),"")</f>
        <v/>
      </c>
      <c r="E1036" s="35"/>
      <c r="F1036" s="35"/>
      <c r="G1036" s="34"/>
      <c r="H1036" s="34"/>
      <c r="I1036" s="34"/>
      <c r="J1036" s="136"/>
      <c r="K1036" s="233"/>
      <c r="L1036" s="153"/>
      <c r="M1036" s="153"/>
      <c r="N1036" s="247"/>
      <c r="O1036" s="153"/>
      <c r="P1036" s="153"/>
      <c r="Q1036" s="34"/>
      <c r="R1036" s="34"/>
      <c r="S1036" s="34"/>
      <c r="T1036" s="136"/>
    </row>
    <row r="1037" spans="1:20" ht="15" customHeight="1">
      <c r="A1037" s="35">
        <v>1061</v>
      </c>
      <c r="B1037" s="34"/>
      <c r="C1037" s="35" t="str">
        <f>IFERROR(VLOOKUP(B1037,[7]DSML!E:J,6,0),"")</f>
        <v/>
      </c>
      <c r="D1037" s="35" t="str">
        <f>IFERROR(VLOOKUP(B1037,[7]DSML!E:G,3,0),"")</f>
        <v/>
      </c>
      <c r="E1037" s="35"/>
      <c r="F1037" s="35"/>
      <c r="G1037" s="34"/>
      <c r="H1037" s="34"/>
      <c r="I1037" s="34"/>
      <c r="J1037" s="136"/>
      <c r="K1037" s="233"/>
      <c r="L1037" s="153"/>
      <c r="M1037" s="153"/>
      <c r="N1037" s="247"/>
      <c r="O1037" s="153"/>
      <c r="P1037" s="153"/>
      <c r="Q1037" s="34"/>
      <c r="R1037" s="34"/>
      <c r="S1037" s="34"/>
      <c r="T1037" s="136"/>
    </row>
    <row r="1038" spans="1:20" ht="15" customHeight="1">
      <c r="A1038" s="35">
        <v>1062</v>
      </c>
      <c r="B1038" s="34"/>
      <c r="C1038" s="35" t="str">
        <f>IFERROR(VLOOKUP(B1038,[7]DSML!E:J,6,0),"")</f>
        <v/>
      </c>
      <c r="D1038" s="35" t="str">
        <f>IFERROR(VLOOKUP(B1038,[7]DSML!E:G,3,0),"")</f>
        <v/>
      </c>
      <c r="E1038" s="35"/>
      <c r="F1038" s="35"/>
      <c r="G1038" s="34"/>
      <c r="H1038" s="34"/>
      <c r="I1038" s="34"/>
      <c r="J1038" s="136"/>
      <c r="K1038" s="233"/>
      <c r="L1038" s="153"/>
      <c r="M1038" s="153"/>
      <c r="N1038" s="247"/>
      <c r="O1038" s="153"/>
      <c r="P1038" s="153"/>
      <c r="Q1038" s="34"/>
      <c r="R1038" s="34"/>
      <c r="S1038" s="34"/>
      <c r="T1038" s="136"/>
    </row>
    <row r="1039" spans="1:20" ht="15" customHeight="1">
      <c r="A1039" s="35">
        <v>1063</v>
      </c>
      <c r="B1039" s="34"/>
      <c r="C1039" s="35" t="str">
        <f>IFERROR(VLOOKUP(B1039,[7]DSML!E:J,6,0),"")</f>
        <v/>
      </c>
      <c r="D1039" s="35" t="str">
        <f>IFERROR(VLOOKUP(B1039,[7]DSML!E:G,3,0),"")</f>
        <v/>
      </c>
      <c r="E1039" s="35"/>
      <c r="F1039" s="35"/>
      <c r="G1039" s="34"/>
      <c r="H1039" s="34"/>
      <c r="I1039" s="34"/>
      <c r="J1039" s="136"/>
      <c r="K1039" s="233"/>
      <c r="L1039" s="153"/>
      <c r="M1039" s="153"/>
      <c r="N1039" s="247"/>
      <c r="O1039" s="153"/>
      <c r="P1039" s="153"/>
      <c r="Q1039" s="34"/>
      <c r="R1039" s="34"/>
      <c r="S1039" s="34"/>
      <c r="T1039" s="136"/>
    </row>
    <row r="1040" spans="1:20" ht="15" customHeight="1">
      <c r="A1040" s="35">
        <v>1064</v>
      </c>
      <c r="B1040" s="34"/>
      <c r="C1040" s="35" t="str">
        <f>IFERROR(VLOOKUP(B1040,[7]DSML!E:J,6,0),"")</f>
        <v/>
      </c>
      <c r="D1040" s="35" t="str">
        <f>IFERROR(VLOOKUP(B1040,[7]DSML!E:G,3,0),"")</f>
        <v/>
      </c>
      <c r="E1040" s="35"/>
      <c r="F1040" s="35"/>
      <c r="G1040" s="34"/>
      <c r="H1040" s="34"/>
      <c r="I1040" s="34"/>
      <c r="J1040" s="136"/>
      <c r="K1040" s="233"/>
      <c r="L1040" s="153"/>
      <c r="M1040" s="153"/>
      <c r="N1040" s="247"/>
      <c r="O1040" s="153"/>
      <c r="P1040" s="153"/>
      <c r="Q1040" s="34"/>
      <c r="R1040" s="34"/>
      <c r="S1040" s="34"/>
      <c r="T1040" s="136"/>
    </row>
    <row r="1041" spans="1:20" ht="15" customHeight="1">
      <c r="A1041" s="35">
        <v>1065</v>
      </c>
      <c r="B1041" s="34"/>
      <c r="C1041" s="35" t="str">
        <f>IFERROR(VLOOKUP(B1041,[7]DSML!E:J,6,0),"")</f>
        <v/>
      </c>
      <c r="D1041" s="35" t="str">
        <f>IFERROR(VLOOKUP(B1041,[7]DSML!E:G,3,0),"")</f>
        <v/>
      </c>
      <c r="E1041" s="35"/>
      <c r="F1041" s="35"/>
      <c r="G1041" s="34"/>
      <c r="H1041" s="34"/>
      <c r="I1041" s="34"/>
      <c r="J1041" s="136"/>
      <c r="K1041" s="233"/>
      <c r="L1041" s="153"/>
      <c r="M1041" s="153"/>
      <c r="N1041" s="247"/>
      <c r="O1041" s="153"/>
      <c r="P1041" s="153"/>
      <c r="Q1041" s="34"/>
      <c r="R1041" s="34"/>
      <c r="S1041" s="34"/>
      <c r="T1041" s="136"/>
    </row>
    <row r="1042" spans="1:20" ht="15" customHeight="1">
      <c r="A1042" s="35">
        <v>1066</v>
      </c>
      <c r="B1042" s="34"/>
      <c r="C1042" s="35" t="str">
        <f>IFERROR(VLOOKUP(B1042,[7]DSML!E:J,6,0),"")</f>
        <v/>
      </c>
      <c r="D1042" s="35" t="str">
        <f>IFERROR(VLOOKUP(B1042,[7]DSML!E:G,3,0),"")</f>
        <v/>
      </c>
      <c r="E1042" s="35"/>
      <c r="F1042" s="35"/>
      <c r="G1042" s="34"/>
      <c r="H1042" s="34"/>
      <c r="I1042" s="34"/>
      <c r="J1042" s="136"/>
      <c r="K1042" s="233"/>
      <c r="L1042" s="153"/>
      <c r="M1042" s="153"/>
      <c r="N1042" s="247"/>
      <c r="O1042" s="153"/>
      <c r="P1042" s="153"/>
      <c r="Q1042" s="34"/>
      <c r="R1042" s="34"/>
      <c r="S1042" s="34"/>
      <c r="T1042" s="136"/>
    </row>
    <row r="1043" spans="1:20" ht="15" customHeight="1">
      <c r="A1043" s="35">
        <v>1067</v>
      </c>
      <c r="B1043" s="34"/>
      <c r="C1043" s="35" t="str">
        <f>IFERROR(VLOOKUP(B1043,[7]DSML!E:J,6,0),"")</f>
        <v/>
      </c>
      <c r="D1043" s="35" t="str">
        <f>IFERROR(VLOOKUP(B1043,[7]DSML!E:G,3,0),"")</f>
        <v/>
      </c>
      <c r="E1043" s="35"/>
      <c r="F1043" s="35"/>
      <c r="G1043" s="34"/>
      <c r="H1043" s="34"/>
      <c r="I1043" s="34"/>
      <c r="J1043" s="136"/>
      <c r="K1043" s="233"/>
      <c r="L1043" s="153"/>
      <c r="M1043" s="153"/>
      <c r="N1043" s="247"/>
      <c r="O1043" s="153"/>
      <c r="P1043" s="153"/>
      <c r="Q1043" s="34"/>
      <c r="R1043" s="34"/>
      <c r="S1043" s="34"/>
      <c r="T1043" s="136"/>
    </row>
    <row r="1044" spans="1:20" ht="15" customHeight="1">
      <c r="A1044" s="35">
        <v>1068</v>
      </c>
      <c r="B1044" s="34"/>
      <c r="C1044" s="35" t="str">
        <f>IFERROR(VLOOKUP(B1044,[7]DSML!E:J,6,0),"")</f>
        <v/>
      </c>
      <c r="D1044" s="35" t="str">
        <f>IFERROR(VLOOKUP(B1044,[7]DSML!E:G,3,0),"")</f>
        <v/>
      </c>
      <c r="E1044" s="35"/>
      <c r="F1044" s="35"/>
      <c r="G1044" s="34"/>
      <c r="H1044" s="34"/>
      <c r="I1044" s="34"/>
      <c r="J1044" s="136"/>
      <c r="K1044" s="233"/>
      <c r="L1044" s="153"/>
      <c r="M1044" s="153"/>
      <c r="N1044" s="247"/>
      <c r="O1044" s="153"/>
      <c r="P1044" s="153"/>
      <c r="Q1044" s="34"/>
      <c r="R1044" s="34"/>
      <c r="S1044" s="34"/>
      <c r="T1044" s="136"/>
    </row>
    <row r="1045" spans="1:20" ht="15" customHeight="1">
      <c r="A1045" s="35">
        <v>1069</v>
      </c>
      <c r="B1045" s="34"/>
      <c r="C1045" s="35" t="str">
        <f>IFERROR(VLOOKUP(B1045,[7]DSML!E:J,6,0),"")</f>
        <v/>
      </c>
      <c r="D1045" s="35" t="str">
        <f>IFERROR(VLOOKUP(B1045,[7]DSML!E:G,3,0),"")</f>
        <v/>
      </c>
      <c r="E1045" s="35"/>
      <c r="F1045" s="35"/>
      <c r="G1045" s="34"/>
      <c r="H1045" s="34"/>
      <c r="I1045" s="34"/>
      <c r="J1045" s="136"/>
      <c r="K1045" s="233"/>
      <c r="L1045" s="153"/>
      <c r="M1045" s="153"/>
      <c r="N1045" s="247"/>
      <c r="O1045" s="153"/>
      <c r="P1045" s="153"/>
      <c r="Q1045" s="34"/>
      <c r="R1045" s="34"/>
      <c r="S1045" s="34"/>
      <c r="T1045" s="136"/>
    </row>
    <row r="1046" spans="1:20" ht="15" customHeight="1">
      <c r="A1046" s="35">
        <v>1070</v>
      </c>
      <c r="B1046" s="34"/>
      <c r="C1046" s="35" t="str">
        <f>IFERROR(VLOOKUP(B1046,[7]DSML!E:J,6,0),"")</f>
        <v/>
      </c>
      <c r="D1046" s="35" t="str">
        <f>IFERROR(VLOOKUP(B1046,[7]DSML!E:G,3,0),"")</f>
        <v/>
      </c>
      <c r="E1046" s="35"/>
      <c r="F1046" s="35"/>
      <c r="G1046" s="34"/>
      <c r="H1046" s="34"/>
      <c r="I1046" s="34"/>
      <c r="J1046" s="136"/>
      <c r="K1046" s="233"/>
      <c r="L1046" s="153"/>
      <c r="M1046" s="153"/>
      <c r="N1046" s="247"/>
      <c r="O1046" s="153"/>
      <c r="P1046" s="153"/>
      <c r="Q1046" s="34"/>
      <c r="R1046" s="34"/>
      <c r="S1046" s="34"/>
      <c r="T1046" s="136"/>
    </row>
    <row r="1047" spans="1:20" ht="15" customHeight="1">
      <c r="A1047" s="35">
        <v>1071</v>
      </c>
      <c r="B1047" s="34"/>
      <c r="C1047" s="35" t="str">
        <f>IFERROR(VLOOKUP(B1047,[7]DSML!E:J,6,0),"")</f>
        <v/>
      </c>
      <c r="D1047" s="35" t="str">
        <f>IFERROR(VLOOKUP(B1047,[7]DSML!E:G,3,0),"")</f>
        <v/>
      </c>
      <c r="E1047" s="35"/>
      <c r="F1047" s="35"/>
      <c r="G1047" s="34"/>
      <c r="H1047" s="34"/>
      <c r="I1047" s="34"/>
      <c r="J1047" s="136"/>
      <c r="K1047" s="233"/>
      <c r="L1047" s="153"/>
      <c r="M1047" s="153"/>
      <c r="N1047" s="247"/>
      <c r="O1047" s="153"/>
      <c r="P1047" s="153"/>
      <c r="Q1047" s="34"/>
      <c r="R1047" s="34"/>
      <c r="S1047" s="34"/>
      <c r="T1047" s="136"/>
    </row>
    <row r="1048" spans="1:20" ht="15" customHeight="1">
      <c r="A1048" s="35">
        <v>1072</v>
      </c>
      <c r="B1048" s="34"/>
      <c r="C1048" s="35" t="str">
        <f>IFERROR(VLOOKUP(B1048,[7]DSML!E:J,6,0),"")</f>
        <v/>
      </c>
      <c r="D1048" s="35" t="str">
        <f>IFERROR(VLOOKUP(B1048,[7]DSML!E:G,3,0),"")</f>
        <v/>
      </c>
      <c r="E1048" s="35"/>
      <c r="F1048" s="35"/>
      <c r="G1048" s="34"/>
      <c r="H1048" s="34"/>
      <c r="I1048" s="34"/>
      <c r="J1048" s="136"/>
      <c r="K1048" s="233"/>
      <c r="L1048" s="153"/>
      <c r="M1048" s="153"/>
      <c r="N1048" s="247"/>
      <c r="O1048" s="153"/>
      <c r="P1048" s="153"/>
      <c r="Q1048" s="34"/>
      <c r="R1048" s="34"/>
      <c r="S1048" s="34"/>
      <c r="T1048" s="136"/>
    </row>
    <row r="1049" spans="1:20" ht="15" customHeight="1">
      <c r="A1049" s="35">
        <v>1073</v>
      </c>
      <c r="B1049" s="34"/>
      <c r="C1049" s="35" t="str">
        <f>IFERROR(VLOOKUP(B1049,[7]DSML!E:J,6,0),"")</f>
        <v/>
      </c>
      <c r="D1049" s="35" t="str">
        <f>IFERROR(VLOOKUP(B1049,[7]DSML!E:G,3,0),"")</f>
        <v/>
      </c>
      <c r="E1049" s="35"/>
      <c r="F1049" s="35"/>
      <c r="G1049" s="34"/>
      <c r="H1049" s="34"/>
      <c r="I1049" s="34"/>
      <c r="J1049" s="136"/>
      <c r="K1049" s="233"/>
      <c r="L1049" s="153"/>
      <c r="M1049" s="153"/>
      <c r="N1049" s="247"/>
      <c r="O1049" s="153"/>
      <c r="P1049" s="153"/>
      <c r="Q1049" s="34"/>
      <c r="R1049" s="34"/>
      <c r="S1049" s="34"/>
      <c r="T1049" s="136"/>
    </row>
    <row r="1050" spans="1:20" ht="15" customHeight="1">
      <c r="A1050" s="35">
        <v>1074</v>
      </c>
      <c r="B1050" s="34"/>
      <c r="C1050" s="35" t="str">
        <f>IFERROR(VLOOKUP(B1050,[7]DSML!E:J,6,0),"")</f>
        <v/>
      </c>
      <c r="D1050" s="35" t="str">
        <f>IFERROR(VLOOKUP(B1050,[7]DSML!E:G,3,0),"")</f>
        <v/>
      </c>
      <c r="E1050" s="35"/>
      <c r="F1050" s="35"/>
      <c r="G1050" s="34"/>
      <c r="H1050" s="34"/>
      <c r="I1050" s="34"/>
      <c r="J1050" s="136"/>
      <c r="K1050" s="233"/>
      <c r="L1050" s="153"/>
      <c r="M1050" s="153"/>
      <c r="N1050" s="247"/>
      <c r="O1050" s="153"/>
      <c r="P1050" s="153"/>
      <c r="Q1050" s="34"/>
      <c r="R1050" s="34"/>
      <c r="S1050" s="34"/>
      <c r="T1050" s="136"/>
    </row>
    <row r="1051" spans="1:20" ht="15" customHeight="1">
      <c r="A1051" s="35">
        <v>1075</v>
      </c>
      <c r="B1051" s="34"/>
      <c r="C1051" s="35" t="str">
        <f>IFERROR(VLOOKUP(B1051,[7]DSML!E:J,6,0),"")</f>
        <v/>
      </c>
      <c r="D1051" s="35" t="str">
        <f>IFERROR(VLOOKUP(B1051,[7]DSML!E:G,3,0),"")</f>
        <v/>
      </c>
      <c r="E1051" s="35"/>
      <c r="F1051" s="35"/>
      <c r="G1051" s="34"/>
      <c r="H1051" s="34"/>
      <c r="I1051" s="34"/>
      <c r="J1051" s="136"/>
      <c r="K1051" s="233"/>
      <c r="L1051" s="153"/>
      <c r="M1051" s="153"/>
      <c r="N1051" s="247"/>
      <c r="O1051" s="153"/>
      <c r="P1051" s="153"/>
      <c r="Q1051" s="34"/>
      <c r="R1051" s="34"/>
      <c r="S1051" s="34"/>
      <c r="T1051" s="136"/>
    </row>
    <row r="1052" spans="1:20" ht="15" customHeight="1">
      <c r="A1052" s="35">
        <v>1076</v>
      </c>
      <c r="B1052" s="34"/>
      <c r="C1052" s="35" t="str">
        <f>IFERROR(VLOOKUP(B1052,[7]DSML!E:J,6,0),"")</f>
        <v/>
      </c>
      <c r="D1052" s="35" t="str">
        <f>IFERROR(VLOOKUP(B1052,[7]DSML!E:G,3,0),"")</f>
        <v/>
      </c>
      <c r="E1052" s="35"/>
      <c r="F1052" s="35"/>
      <c r="G1052" s="34"/>
      <c r="H1052" s="34"/>
      <c r="I1052" s="34"/>
      <c r="J1052" s="136"/>
      <c r="K1052" s="233"/>
      <c r="L1052" s="153"/>
      <c r="M1052" s="153"/>
      <c r="N1052" s="247"/>
      <c r="O1052" s="153"/>
      <c r="P1052" s="153"/>
      <c r="Q1052" s="34"/>
      <c r="R1052" s="34"/>
      <c r="S1052" s="34"/>
      <c r="T1052" s="136"/>
    </row>
    <row r="1053" spans="1:20" ht="15" customHeight="1">
      <c r="A1053" s="35">
        <v>1077</v>
      </c>
      <c r="B1053" s="34"/>
      <c r="C1053" s="35" t="str">
        <f>IFERROR(VLOOKUP(B1053,[7]DSML!E:J,6,0),"")</f>
        <v/>
      </c>
      <c r="D1053" s="35" t="str">
        <f>IFERROR(VLOOKUP(B1053,[7]DSML!E:G,3,0),"")</f>
        <v/>
      </c>
      <c r="E1053" s="35"/>
      <c r="F1053" s="35"/>
      <c r="G1053" s="34"/>
      <c r="H1053" s="34"/>
      <c r="I1053" s="34"/>
      <c r="J1053" s="136"/>
      <c r="K1053" s="233"/>
      <c r="L1053" s="153"/>
      <c r="M1053" s="153"/>
      <c r="N1053" s="247"/>
      <c r="O1053" s="153"/>
      <c r="P1053" s="153"/>
      <c r="Q1053" s="34"/>
      <c r="R1053" s="34"/>
      <c r="S1053" s="34"/>
      <c r="T1053" s="136"/>
    </row>
    <row r="1054" spans="1:20" ht="15" customHeight="1">
      <c r="A1054" s="35">
        <v>1078</v>
      </c>
      <c r="B1054" s="34"/>
      <c r="C1054" s="35" t="str">
        <f>IFERROR(VLOOKUP(B1054,[7]DSML!E:J,6,0),"")</f>
        <v/>
      </c>
      <c r="D1054" s="35" t="str">
        <f>IFERROR(VLOOKUP(B1054,[7]DSML!E:G,3,0),"")</f>
        <v/>
      </c>
      <c r="E1054" s="35"/>
      <c r="F1054" s="35"/>
      <c r="G1054" s="34"/>
      <c r="H1054" s="34"/>
      <c r="I1054" s="34"/>
      <c r="J1054" s="136"/>
      <c r="K1054" s="233"/>
      <c r="L1054" s="153"/>
      <c r="M1054" s="153"/>
      <c r="N1054" s="247"/>
      <c r="O1054" s="153"/>
      <c r="P1054" s="153"/>
      <c r="Q1054" s="34"/>
      <c r="R1054" s="34"/>
      <c r="S1054" s="34"/>
      <c r="T1054" s="136"/>
    </row>
    <row r="1055" spans="1:20" ht="15" customHeight="1">
      <c r="A1055" s="35">
        <v>1079</v>
      </c>
      <c r="B1055" s="34"/>
      <c r="C1055" s="35" t="str">
        <f>IFERROR(VLOOKUP(B1055,[7]DSML!E:J,6,0),"")</f>
        <v/>
      </c>
      <c r="D1055" s="35" t="str">
        <f>IFERROR(VLOOKUP(B1055,[7]DSML!E:G,3,0),"")</f>
        <v/>
      </c>
      <c r="E1055" s="35"/>
      <c r="F1055" s="35"/>
      <c r="G1055" s="34"/>
      <c r="H1055" s="34"/>
      <c r="I1055" s="34"/>
      <c r="J1055" s="136"/>
      <c r="K1055" s="233"/>
      <c r="L1055" s="153"/>
      <c r="M1055" s="153"/>
      <c r="N1055" s="247"/>
      <c r="O1055" s="153"/>
      <c r="P1055" s="153"/>
      <c r="Q1055" s="34"/>
      <c r="R1055" s="34"/>
      <c r="S1055" s="34"/>
      <c r="T1055" s="136"/>
    </row>
    <row r="1056" spans="1:20" ht="15" customHeight="1">
      <c r="A1056" s="35">
        <v>1080</v>
      </c>
      <c r="B1056" s="34"/>
      <c r="C1056" s="35" t="str">
        <f>IFERROR(VLOOKUP(B1056,[7]DSML!E:J,6,0),"")</f>
        <v/>
      </c>
      <c r="D1056" s="35" t="str">
        <f>IFERROR(VLOOKUP(B1056,[7]DSML!E:G,3,0),"")</f>
        <v/>
      </c>
      <c r="E1056" s="35"/>
      <c r="F1056" s="35"/>
      <c r="G1056" s="34"/>
      <c r="H1056" s="34"/>
      <c r="I1056" s="34"/>
      <c r="J1056" s="136"/>
      <c r="K1056" s="233"/>
      <c r="L1056" s="153"/>
      <c r="M1056" s="153"/>
      <c r="N1056" s="247"/>
      <c r="O1056" s="153"/>
      <c r="P1056" s="153"/>
      <c r="Q1056" s="34"/>
      <c r="R1056" s="34"/>
      <c r="S1056" s="34"/>
      <c r="T1056" s="136"/>
    </row>
    <row r="1057" spans="1:20" ht="15" customHeight="1">
      <c r="A1057" s="35">
        <v>1081</v>
      </c>
      <c r="B1057" s="34"/>
      <c r="C1057" s="35" t="str">
        <f>IFERROR(VLOOKUP(B1057,[7]DSML!E:J,6,0),"")</f>
        <v/>
      </c>
      <c r="D1057" s="35" t="str">
        <f>IFERROR(VLOOKUP(B1057,[7]DSML!E:G,3,0),"")</f>
        <v/>
      </c>
      <c r="E1057" s="35"/>
      <c r="F1057" s="35"/>
      <c r="G1057" s="34"/>
      <c r="H1057" s="34"/>
      <c r="I1057" s="34"/>
      <c r="J1057" s="136"/>
      <c r="K1057" s="233"/>
      <c r="L1057" s="153"/>
      <c r="M1057" s="153"/>
      <c r="N1057" s="247"/>
      <c r="O1057" s="153"/>
      <c r="P1057" s="153"/>
      <c r="Q1057" s="34"/>
      <c r="R1057" s="34"/>
      <c r="S1057" s="34"/>
      <c r="T1057" s="136"/>
    </row>
    <row r="1058" spans="1:20" ht="15" customHeight="1">
      <c r="A1058" s="35">
        <v>1082</v>
      </c>
      <c r="B1058" s="34"/>
      <c r="C1058" s="35" t="str">
        <f>IFERROR(VLOOKUP(B1058,[7]DSML!E:J,6,0),"")</f>
        <v/>
      </c>
      <c r="D1058" s="35" t="str">
        <f>IFERROR(VLOOKUP(B1058,[7]DSML!E:G,3,0),"")</f>
        <v/>
      </c>
      <c r="E1058" s="35"/>
      <c r="F1058" s="35"/>
      <c r="G1058" s="34"/>
      <c r="H1058" s="34"/>
      <c r="I1058" s="34"/>
      <c r="J1058" s="136"/>
      <c r="K1058" s="233"/>
      <c r="L1058" s="153"/>
      <c r="M1058" s="153"/>
      <c r="N1058" s="247"/>
      <c r="O1058" s="153"/>
      <c r="P1058" s="153"/>
      <c r="Q1058" s="34"/>
      <c r="R1058" s="34"/>
      <c r="S1058" s="34"/>
      <c r="T1058" s="136"/>
    </row>
    <row r="1059" spans="1:20" ht="15" customHeight="1">
      <c r="A1059" s="35">
        <v>1083</v>
      </c>
      <c r="B1059" s="34"/>
      <c r="C1059" s="35" t="str">
        <f>IFERROR(VLOOKUP(B1059,[7]DSML!E:J,6,0),"")</f>
        <v/>
      </c>
      <c r="D1059" s="35" t="str">
        <f>IFERROR(VLOOKUP(B1059,[7]DSML!E:G,3,0),"")</f>
        <v/>
      </c>
      <c r="E1059" s="35"/>
      <c r="F1059" s="35"/>
      <c r="G1059" s="34"/>
      <c r="H1059" s="34"/>
      <c r="I1059" s="34"/>
      <c r="J1059" s="136"/>
      <c r="K1059" s="233"/>
      <c r="L1059" s="153"/>
      <c r="M1059" s="153"/>
      <c r="N1059" s="247"/>
      <c r="O1059" s="153"/>
      <c r="P1059" s="153"/>
      <c r="Q1059" s="34"/>
      <c r="R1059" s="34"/>
      <c r="S1059" s="34"/>
      <c r="T1059" s="136"/>
    </row>
    <row r="1060" spans="1:20" ht="15" customHeight="1">
      <c r="A1060" s="35">
        <v>1084</v>
      </c>
      <c r="B1060" s="34"/>
      <c r="C1060" s="35" t="str">
        <f>IFERROR(VLOOKUP(B1060,[7]DSML!E:J,6,0),"")</f>
        <v/>
      </c>
      <c r="D1060" s="35" t="str">
        <f>IFERROR(VLOOKUP(B1060,[7]DSML!E:G,3,0),"")</f>
        <v/>
      </c>
      <c r="E1060" s="35"/>
      <c r="F1060" s="35"/>
      <c r="G1060" s="34"/>
      <c r="H1060" s="34"/>
      <c r="I1060" s="34"/>
      <c r="J1060" s="136"/>
      <c r="K1060" s="233"/>
      <c r="L1060" s="153"/>
      <c r="M1060" s="153"/>
      <c r="N1060" s="247"/>
      <c r="O1060" s="153"/>
      <c r="P1060" s="153"/>
      <c r="Q1060" s="34"/>
      <c r="R1060" s="34"/>
      <c r="S1060" s="34"/>
      <c r="T1060" s="136"/>
    </row>
    <row r="1061" spans="1:20" ht="15" customHeight="1">
      <c r="A1061" s="35">
        <v>1085</v>
      </c>
      <c r="B1061" s="34"/>
      <c r="C1061" s="35" t="str">
        <f>IFERROR(VLOOKUP(B1061,[7]DSML!E:J,6,0),"")</f>
        <v/>
      </c>
      <c r="D1061" s="35" t="str">
        <f>IFERROR(VLOOKUP(B1061,[7]DSML!E:G,3,0),"")</f>
        <v/>
      </c>
      <c r="E1061" s="35"/>
      <c r="F1061" s="35"/>
      <c r="G1061" s="34"/>
      <c r="H1061" s="34"/>
      <c r="I1061" s="34"/>
      <c r="J1061" s="136"/>
      <c r="K1061" s="233"/>
      <c r="L1061" s="153"/>
      <c r="M1061" s="153"/>
      <c r="N1061" s="247"/>
      <c r="O1061" s="153"/>
      <c r="P1061" s="153"/>
      <c r="Q1061" s="34"/>
      <c r="R1061" s="34"/>
      <c r="S1061" s="34"/>
      <c r="T1061" s="136"/>
    </row>
    <row r="1062" spans="1:20" ht="15" customHeight="1">
      <c r="A1062" s="35">
        <v>1086</v>
      </c>
      <c r="B1062" s="34"/>
      <c r="C1062" s="35" t="str">
        <f>IFERROR(VLOOKUP(B1062,[7]DSML!E:J,6,0),"")</f>
        <v/>
      </c>
      <c r="D1062" s="35" t="str">
        <f>IFERROR(VLOOKUP(B1062,[7]DSML!E:G,3,0),"")</f>
        <v/>
      </c>
      <c r="E1062" s="35"/>
      <c r="F1062" s="35"/>
      <c r="G1062" s="34"/>
      <c r="H1062" s="34"/>
      <c r="I1062" s="34"/>
      <c r="J1062" s="136"/>
      <c r="K1062" s="233"/>
      <c r="L1062" s="153"/>
      <c r="M1062" s="153"/>
      <c r="N1062" s="247"/>
      <c r="O1062" s="153"/>
      <c r="P1062" s="153"/>
      <c r="Q1062" s="34"/>
      <c r="R1062" s="34"/>
      <c r="S1062" s="34"/>
      <c r="T1062" s="136"/>
    </row>
    <row r="1063" spans="1:20" ht="15" customHeight="1">
      <c r="A1063" s="35">
        <v>1087</v>
      </c>
      <c r="B1063" s="34"/>
      <c r="C1063" s="35" t="str">
        <f>IFERROR(VLOOKUP(B1063,[7]DSML!E:J,6,0),"")</f>
        <v/>
      </c>
      <c r="D1063" s="35" t="str">
        <f>IFERROR(VLOOKUP(B1063,[7]DSML!E:G,3,0),"")</f>
        <v/>
      </c>
      <c r="E1063" s="35"/>
      <c r="F1063" s="35"/>
      <c r="G1063" s="34"/>
      <c r="H1063" s="34"/>
      <c r="I1063" s="34"/>
      <c r="J1063" s="136"/>
      <c r="K1063" s="233"/>
      <c r="L1063" s="153"/>
      <c r="M1063" s="153"/>
      <c r="N1063" s="247"/>
      <c r="O1063" s="153"/>
      <c r="P1063" s="153"/>
      <c r="Q1063" s="34"/>
      <c r="R1063" s="34"/>
      <c r="S1063" s="34"/>
      <c r="T1063" s="136"/>
    </row>
    <row r="1064" spans="1:20" ht="15" customHeight="1">
      <c r="A1064" s="100"/>
      <c r="B1064" s="100"/>
      <c r="C1064" s="100"/>
      <c r="D1064" s="100"/>
      <c r="E1064" s="35" t="s">
        <v>1120</v>
      </c>
      <c r="F1064" s="100"/>
      <c r="G1064" s="100"/>
      <c r="H1064" s="100"/>
      <c r="I1064" s="100"/>
      <c r="J1064" s="101"/>
      <c r="L1064" s="21"/>
      <c r="M1064" s="21"/>
      <c r="N1064" s="22"/>
      <c r="O1064" s="21"/>
      <c r="P1064" s="21"/>
      <c r="Q1064" s="100"/>
      <c r="R1064" s="100"/>
      <c r="S1064" s="100"/>
      <c r="T1064" s="101"/>
    </row>
    <row r="1075" spans="7:7" ht="15" customHeight="1">
      <c r="G1075" s="27" t="s">
        <v>1187</v>
      </c>
    </row>
    <row r="1076" spans="7:7" ht="15" customHeight="1">
      <c r="G1076" s="27">
        <v>110</v>
      </c>
    </row>
  </sheetData>
  <autoFilter ref="A1:T1064" xr:uid="{00000000-0009-0000-0000-000000000000}">
    <filterColumn colId="12">
      <filters>
        <filter val="6"/>
      </filters>
    </filterColumn>
  </autoFilter>
  <conditionalFormatting sqref="G1">
    <cfRule type="duplicateValues" dxfId="65" priority="41"/>
  </conditionalFormatting>
  <conditionalFormatting sqref="J1">
    <cfRule type="duplicateValues" dxfId="64" priority="42"/>
  </conditionalFormatting>
  <conditionalFormatting sqref="J1:J148 J262:J271 J275 J284 J340:J345 J362:J373 J397:J1048576">
    <cfRule type="duplicateValues" dxfId="63" priority="26"/>
  </conditionalFormatting>
  <conditionalFormatting sqref="J71">
    <cfRule type="duplicateValues" dxfId="62" priority="37"/>
  </conditionalFormatting>
  <conditionalFormatting sqref="J72:J77">
    <cfRule type="duplicateValues" dxfId="61" priority="36"/>
  </conditionalFormatting>
  <conditionalFormatting sqref="J78">
    <cfRule type="duplicateValues" dxfId="60" priority="35"/>
  </conditionalFormatting>
  <conditionalFormatting sqref="J79:J82">
    <cfRule type="duplicateValues" dxfId="59" priority="34"/>
  </conditionalFormatting>
  <conditionalFormatting sqref="J83:J84">
    <cfRule type="duplicateValues" dxfId="58" priority="33"/>
  </conditionalFormatting>
  <conditionalFormatting sqref="J85">
    <cfRule type="duplicateValues" dxfId="57" priority="32"/>
  </conditionalFormatting>
  <conditionalFormatting sqref="J86">
    <cfRule type="duplicateValues" dxfId="56" priority="31"/>
  </conditionalFormatting>
  <conditionalFormatting sqref="J87">
    <cfRule type="duplicateValues" dxfId="55" priority="39"/>
  </conditionalFormatting>
  <conditionalFormatting sqref="J88:J90">
    <cfRule type="duplicateValues" dxfId="54" priority="30"/>
  </conditionalFormatting>
  <conditionalFormatting sqref="J91:J110">
    <cfRule type="duplicateValues" dxfId="53" priority="38"/>
  </conditionalFormatting>
  <conditionalFormatting sqref="J112">
    <cfRule type="duplicateValues" dxfId="52" priority="29"/>
  </conditionalFormatting>
  <conditionalFormatting sqref="J117">
    <cfRule type="duplicateValues" dxfId="51" priority="28"/>
  </conditionalFormatting>
  <conditionalFormatting sqref="J126">
    <cfRule type="duplicateValues" dxfId="50" priority="27"/>
  </conditionalFormatting>
  <conditionalFormatting sqref="J155:J156">
    <cfRule type="duplicateValues" dxfId="49" priority="24"/>
  </conditionalFormatting>
  <conditionalFormatting sqref="J160">
    <cfRule type="duplicateValues" dxfId="48" priority="23"/>
  </conditionalFormatting>
  <conditionalFormatting sqref="J164">
    <cfRule type="duplicateValues" dxfId="47" priority="22"/>
  </conditionalFormatting>
  <conditionalFormatting sqref="J185">
    <cfRule type="duplicateValues" dxfId="46" priority="21"/>
  </conditionalFormatting>
  <conditionalFormatting sqref="J190">
    <cfRule type="duplicateValues" dxfId="45" priority="25"/>
  </conditionalFormatting>
  <conditionalFormatting sqref="J218">
    <cfRule type="duplicateValues" dxfId="44" priority="18"/>
  </conditionalFormatting>
  <conditionalFormatting sqref="J219:J224">
    <cfRule type="duplicateValues" dxfId="43" priority="17"/>
  </conditionalFormatting>
  <conditionalFormatting sqref="J225">
    <cfRule type="duplicateValues" dxfId="42" priority="16"/>
  </conditionalFormatting>
  <conditionalFormatting sqref="J226:J229">
    <cfRule type="duplicateValues" dxfId="41" priority="15"/>
  </conditionalFormatting>
  <conditionalFormatting sqref="J230:J231">
    <cfRule type="duplicateValues" dxfId="40" priority="14"/>
  </conditionalFormatting>
  <conditionalFormatting sqref="J232">
    <cfRule type="duplicateValues" dxfId="39" priority="13"/>
  </conditionalFormatting>
  <conditionalFormatting sqref="J233">
    <cfRule type="duplicateValues" dxfId="38" priority="12"/>
  </conditionalFormatting>
  <conditionalFormatting sqref="J234">
    <cfRule type="duplicateValues" dxfId="37" priority="20"/>
  </conditionalFormatting>
  <conditionalFormatting sqref="J235:J237">
    <cfRule type="duplicateValues" dxfId="36" priority="11"/>
  </conditionalFormatting>
  <conditionalFormatting sqref="J238">
    <cfRule type="duplicateValues" dxfId="35" priority="10"/>
  </conditionalFormatting>
  <conditionalFormatting sqref="J239:J258">
    <cfRule type="duplicateValues" dxfId="34" priority="19"/>
  </conditionalFormatting>
  <conditionalFormatting sqref="J259">
    <cfRule type="duplicateValues" dxfId="33" priority="8"/>
    <cfRule type="duplicateValues" dxfId="32" priority="9"/>
  </conditionalFormatting>
  <conditionalFormatting sqref="J260:J261">
    <cfRule type="duplicateValues" dxfId="31" priority="6"/>
    <cfRule type="duplicateValues" dxfId="30" priority="7"/>
  </conditionalFormatting>
  <conditionalFormatting sqref="J302">
    <cfRule type="duplicateValues" dxfId="29" priority="2"/>
  </conditionalFormatting>
  <conditionalFormatting sqref="J303:J304">
    <cfRule type="duplicateValues" dxfId="28" priority="1"/>
  </conditionalFormatting>
  <conditionalFormatting sqref="J332">
    <cfRule type="duplicateValues" dxfId="27" priority="5"/>
  </conditionalFormatting>
  <conditionalFormatting sqref="J333:J334">
    <cfRule type="duplicateValues" dxfId="26" priority="4"/>
  </conditionalFormatting>
  <conditionalFormatting sqref="K38">
    <cfRule type="notContainsBlanks" dxfId="25" priority="40">
      <formula>LEN(TRIM(K38))&gt;0</formula>
    </cfRule>
  </conditionalFormatting>
  <conditionalFormatting sqref="K350">
    <cfRule type="notContainsBlanks" dxfId="24" priority="3">
      <formula>LEN(TRIM(K350))&gt;0</formula>
    </cfRule>
  </conditionalFormatting>
  <dataValidations count="2">
    <dataValidation type="list" allowBlank="1" showInputMessage="1" showErrorMessage="1" sqref="N1 N259 N261:N263 N284 N378:N1048576" xr:uid="{00000000-0002-0000-0000-000000000000}">
      <formula1>"VAY,HUY ĐỘNG,THẺ TÍN DỤNG,PAYROLL,KHÁC"</formula1>
    </dataValidation>
    <dataValidation type="list" allowBlank="1" showErrorMessage="1" sqref="I151:I152" xr:uid="{00000000-0002-0000-0000-000001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DSML!$R$2:$R$5</xm:f>
          </x14:formula1>
          <xm:sqref>P277 P72:P275 P1 P284 P397:P1048576</xm:sqref>
        </x14:dataValidation>
        <x14:dataValidation type="list" allowBlank="1" showInputMessage="1" showErrorMessage="1" xr:uid="{00000000-0002-0000-0000-000003000000}">
          <x14:formula1>
            <xm:f>DSML!$T$2:$T$9</xm:f>
          </x14:formula1>
          <xm:sqref>I1 I262:I263 I284 I397:I1048576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36"/>
  <sheetViews>
    <sheetView workbookViewId="0">
      <pane ySplit="4" topLeftCell="A24" activePane="bottomLeft" state="frozen"/>
      <selection pane="bottomLeft" activeCell="F5" sqref="F5:T35"/>
    </sheetView>
    <sheetView workbookViewId="1"/>
  </sheetViews>
  <sheetFormatPr defaultColWidth="14.44140625" defaultRowHeight="15" customHeight="1"/>
  <cols>
    <col min="1" max="1" width="7.33203125" style="601" customWidth="1"/>
    <col min="2" max="2" width="14.21875" style="601" customWidth="1"/>
    <col min="3" max="3" width="17" style="601" customWidth="1"/>
    <col min="4" max="4" width="18.77734375" style="601" customWidth="1"/>
    <col min="5" max="6" width="17.33203125" style="601" customWidth="1"/>
    <col min="7" max="7" width="15.44140625" style="601" customWidth="1"/>
    <col min="8" max="8" width="15.6640625" style="601" customWidth="1"/>
    <col min="9" max="9" width="16.21875" style="601" customWidth="1"/>
    <col min="10" max="10" width="23.44140625" style="601" customWidth="1"/>
    <col min="11" max="11" width="10.44140625" style="601" customWidth="1"/>
    <col min="12" max="12" width="7.33203125" style="601" customWidth="1"/>
    <col min="13" max="13" width="8" style="601" customWidth="1"/>
    <col min="14" max="14" width="15.33203125" style="601" customWidth="1"/>
    <col min="15" max="15" width="12.21875" style="601" customWidth="1"/>
    <col min="16" max="16" width="26.33203125" style="601" customWidth="1"/>
    <col min="17" max="17" width="25.77734375" style="601" customWidth="1"/>
    <col min="18" max="18" width="20.33203125" style="601" customWidth="1"/>
    <col min="19" max="19" width="33.21875" style="601" customWidth="1"/>
    <col min="20" max="20" width="18.21875" style="601" customWidth="1"/>
    <col min="21" max="21" width="8.77734375" style="601" customWidth="1"/>
    <col min="22" max="22" width="19.33203125" style="601" customWidth="1"/>
    <col min="23" max="23" width="27.21875" style="601" customWidth="1"/>
    <col min="24" max="24" width="8.77734375" style="601" customWidth="1"/>
    <col min="25" max="25" width="15.44140625" style="601" customWidth="1"/>
    <col min="26" max="28" width="8.77734375" style="601" customWidth="1"/>
    <col min="29" max="16384" width="14.44140625" style="601"/>
  </cols>
  <sheetData>
    <row r="1" spans="1:28" ht="14.25" customHeight="1">
      <c r="A1" s="592">
        <v>349</v>
      </c>
      <c r="B1" s="592"/>
      <c r="C1" s="593"/>
      <c r="D1" s="593"/>
      <c r="E1" s="592"/>
      <c r="F1" s="592"/>
      <c r="G1" s="592" t="s">
        <v>1883</v>
      </c>
      <c r="H1" s="593"/>
      <c r="I1" s="594"/>
      <c r="J1" s="595"/>
      <c r="K1" s="596"/>
      <c r="L1" s="597"/>
      <c r="M1" s="597"/>
      <c r="N1" s="592"/>
      <c r="O1" s="598"/>
      <c r="P1" s="597"/>
      <c r="Q1" s="593"/>
      <c r="R1" s="593"/>
      <c r="S1" s="593"/>
      <c r="T1" s="599"/>
      <c r="U1" s="600"/>
      <c r="V1" s="600"/>
      <c r="W1" s="600"/>
      <c r="X1" s="600"/>
      <c r="Y1" s="600"/>
      <c r="Z1" s="600"/>
      <c r="AA1" s="600"/>
      <c r="AB1" s="600"/>
    </row>
    <row r="2" spans="1:28" ht="15.75" customHeight="1">
      <c r="A2" s="892" t="s">
        <v>1858</v>
      </c>
      <c r="B2" s="893"/>
      <c r="C2" s="893"/>
      <c r="D2" s="893"/>
      <c r="E2" s="893"/>
      <c r="F2" s="893"/>
      <c r="G2" s="893"/>
      <c r="H2" s="893"/>
      <c r="I2" s="893"/>
      <c r="J2" s="893"/>
      <c r="K2" s="893"/>
      <c r="L2" s="893"/>
      <c r="M2" s="893"/>
      <c r="N2" s="893"/>
      <c r="O2" s="893"/>
      <c r="P2" s="893"/>
      <c r="Q2" s="893"/>
      <c r="R2" s="893"/>
      <c r="S2" s="893"/>
      <c r="T2" s="894"/>
      <c r="U2" s="600"/>
      <c r="V2" s="600"/>
      <c r="W2" s="600"/>
      <c r="X2" s="600"/>
      <c r="Y2" s="600"/>
      <c r="Z2" s="600"/>
      <c r="AA2" s="600"/>
      <c r="AB2" s="600"/>
    </row>
    <row r="3" spans="1:28" ht="15" customHeight="1">
      <c r="A3" s="602"/>
      <c r="B3" s="895" t="s">
        <v>1823</v>
      </c>
      <c r="C3" s="893"/>
      <c r="D3" s="893"/>
      <c r="E3" s="893"/>
      <c r="F3" s="893"/>
      <c r="G3" s="893"/>
      <c r="H3" s="893"/>
      <c r="I3" s="894"/>
      <c r="J3" s="896" t="s">
        <v>1824</v>
      </c>
      <c r="K3" s="894"/>
      <c r="L3" s="897" t="s">
        <v>1825</v>
      </c>
      <c r="M3" s="893"/>
      <c r="N3" s="893"/>
      <c r="O3" s="893"/>
      <c r="P3" s="894"/>
      <c r="Q3" s="898" t="s">
        <v>1826</v>
      </c>
      <c r="R3" s="893"/>
      <c r="S3" s="893"/>
      <c r="T3" s="894"/>
      <c r="U3" s="600"/>
      <c r="V3" s="600"/>
      <c r="W3" s="600"/>
      <c r="X3" s="600"/>
      <c r="Y3" s="600"/>
      <c r="Z3" s="600"/>
      <c r="AA3" s="600"/>
      <c r="AB3" s="600"/>
    </row>
    <row r="4" spans="1:28" ht="39" customHeight="1">
      <c r="A4" s="602" t="s">
        <v>0</v>
      </c>
      <c r="B4" s="603" t="s">
        <v>9</v>
      </c>
      <c r="C4" s="604" t="s">
        <v>10</v>
      </c>
      <c r="D4" s="604" t="s">
        <v>1</v>
      </c>
      <c r="E4" s="605" t="s">
        <v>1827</v>
      </c>
      <c r="F4" s="605" t="s">
        <v>1828</v>
      </c>
      <c r="G4" s="606" t="s">
        <v>11</v>
      </c>
      <c r="H4" s="604" t="s">
        <v>2</v>
      </c>
      <c r="I4" s="604" t="s">
        <v>3</v>
      </c>
      <c r="J4" s="607" t="s">
        <v>12</v>
      </c>
      <c r="K4" s="608" t="s">
        <v>4</v>
      </c>
      <c r="L4" s="605" t="s">
        <v>8</v>
      </c>
      <c r="M4" s="605" t="s">
        <v>14</v>
      </c>
      <c r="N4" s="609" t="s">
        <v>15</v>
      </c>
      <c r="O4" s="610" t="s">
        <v>6</v>
      </c>
      <c r="P4" s="611" t="s">
        <v>7</v>
      </c>
      <c r="Q4" s="612" t="s">
        <v>23</v>
      </c>
      <c r="R4" s="612" t="s">
        <v>24</v>
      </c>
      <c r="S4" s="612" t="s">
        <v>25</v>
      </c>
      <c r="T4" s="613" t="s">
        <v>733</v>
      </c>
      <c r="U4" s="600"/>
      <c r="V4" s="600"/>
      <c r="W4" s="600"/>
      <c r="X4" s="600"/>
      <c r="Y4" s="600"/>
      <c r="Z4" s="600"/>
      <c r="AA4" s="600"/>
      <c r="AB4" s="600"/>
    </row>
    <row r="5" spans="1:28" ht="15.75" customHeight="1">
      <c r="A5" s="614">
        <f t="shared" ref="A5:A51" si="0">ROW(A5)-4</f>
        <v>1</v>
      </c>
      <c r="B5" s="615">
        <v>9349</v>
      </c>
      <c r="C5" s="615" t="str">
        <f>IFERROR(VLOOKUP(B5,[47]DSML!E:J,6,0),"")</f>
        <v>CN Trần Nguyên Hãn</v>
      </c>
      <c r="D5" s="615" t="str">
        <f>IFERROR(VLOOKUP(B5,[47]DSML!E:G,3,0),"")</f>
        <v>Khu vực Miền Bắc</v>
      </c>
      <c r="E5" s="616" t="s">
        <v>1393</v>
      </c>
      <c r="F5" s="616" t="s">
        <v>1711</v>
      </c>
      <c r="G5" s="616">
        <v>10011566</v>
      </c>
      <c r="H5" s="616" t="s">
        <v>740</v>
      </c>
      <c r="I5" s="617" t="s">
        <v>712</v>
      </c>
      <c r="J5" s="616" t="s">
        <v>1428</v>
      </c>
      <c r="K5" s="618">
        <v>31936</v>
      </c>
      <c r="L5" s="619">
        <v>1</v>
      </c>
      <c r="M5" s="619">
        <v>6</v>
      </c>
      <c r="N5" s="620" t="s">
        <v>20</v>
      </c>
      <c r="O5" s="619">
        <v>16000000</v>
      </c>
      <c r="P5" s="619" t="s">
        <v>21</v>
      </c>
      <c r="Q5" s="616" t="s">
        <v>1429</v>
      </c>
      <c r="R5" s="616"/>
      <c r="S5" s="616"/>
      <c r="T5" s="616"/>
      <c r="U5" s="616"/>
      <c r="V5" s="616"/>
      <c r="W5" s="616"/>
      <c r="X5" s="616"/>
      <c r="Y5" s="616"/>
      <c r="Z5" s="616"/>
      <c r="AA5" s="616"/>
      <c r="AB5" s="620"/>
    </row>
    <row r="6" spans="1:28" ht="15.75" customHeight="1">
      <c r="A6" s="614">
        <f t="shared" si="0"/>
        <v>2</v>
      </c>
      <c r="B6" s="615">
        <v>9354</v>
      </c>
      <c r="C6" s="615" t="str">
        <f>IFERROR(VLOOKUP(B6,[47]DSML!E:J,6,0),"")</f>
        <v>CN Thái Bình</v>
      </c>
      <c r="D6" s="615" t="str">
        <f>IFERROR(VLOOKUP(B6,[47]DSML!E:G,3,0),"")</f>
        <v>Khu vực Miền Bắc</v>
      </c>
      <c r="E6" s="616" t="s">
        <v>1393</v>
      </c>
      <c r="F6" s="616" t="s">
        <v>1265</v>
      </c>
      <c r="G6" s="621">
        <v>10713812</v>
      </c>
      <c r="H6" s="616" t="s">
        <v>846</v>
      </c>
      <c r="I6" s="617" t="s">
        <v>713</v>
      </c>
      <c r="J6" s="616" t="s">
        <v>1751</v>
      </c>
      <c r="K6" s="622">
        <v>34885</v>
      </c>
      <c r="L6" s="619">
        <v>2</v>
      </c>
      <c r="M6" s="619">
        <v>6</v>
      </c>
      <c r="N6" s="620" t="s">
        <v>17</v>
      </c>
      <c r="O6" s="619">
        <v>15547000</v>
      </c>
      <c r="P6" s="623" t="s">
        <v>21</v>
      </c>
      <c r="Q6" s="616" t="s">
        <v>1472</v>
      </c>
      <c r="R6" s="616"/>
      <c r="S6" s="616"/>
      <c r="T6" s="616"/>
      <c r="U6" s="616"/>
      <c r="V6" s="616"/>
      <c r="W6" s="616"/>
      <c r="X6" s="616"/>
      <c r="Y6" s="616"/>
      <c r="Z6" s="616"/>
      <c r="AA6" s="616"/>
      <c r="AB6" s="620"/>
    </row>
    <row r="7" spans="1:28" ht="15.75" customHeight="1">
      <c r="A7" s="614">
        <f t="shared" si="0"/>
        <v>3</v>
      </c>
      <c r="B7" s="615">
        <v>9354</v>
      </c>
      <c r="C7" s="615" t="str">
        <f>IFERROR(VLOOKUP(B7,[47]DSML!E:J,6,0),"")</f>
        <v>CN Thái Bình</v>
      </c>
      <c r="D7" s="615" t="str">
        <f>IFERROR(VLOOKUP(B7,[47]DSML!E:G,3,0),"")</f>
        <v>Khu vực Miền Bắc</v>
      </c>
      <c r="E7" s="616" t="s">
        <v>1393</v>
      </c>
      <c r="F7" s="616" t="s">
        <v>1265</v>
      </c>
      <c r="G7" s="616">
        <v>11354182</v>
      </c>
      <c r="H7" s="616" t="s">
        <v>1426</v>
      </c>
      <c r="I7" s="617" t="s">
        <v>713</v>
      </c>
      <c r="J7" s="616" t="s">
        <v>1473</v>
      </c>
      <c r="K7" s="622">
        <v>26947</v>
      </c>
      <c r="L7" s="619">
        <v>2</v>
      </c>
      <c r="M7" s="619">
        <v>6</v>
      </c>
      <c r="N7" s="620" t="s">
        <v>17</v>
      </c>
      <c r="O7" s="619">
        <v>15759000</v>
      </c>
      <c r="P7" s="623" t="s">
        <v>21</v>
      </c>
      <c r="Q7" s="616" t="s">
        <v>1474</v>
      </c>
      <c r="R7" s="616"/>
      <c r="S7" s="616"/>
      <c r="T7" s="616"/>
      <c r="U7" s="616"/>
      <c r="V7" s="616"/>
      <c r="W7" s="616"/>
      <c r="X7" s="616"/>
      <c r="Y7" s="616"/>
      <c r="Z7" s="616"/>
      <c r="AA7" s="616"/>
      <c r="AB7" s="620"/>
    </row>
    <row r="8" spans="1:28" ht="15.75" customHeight="1">
      <c r="A8" s="614">
        <f t="shared" si="0"/>
        <v>4</v>
      </c>
      <c r="B8" s="615">
        <v>9354</v>
      </c>
      <c r="C8" s="615" t="str">
        <f>IFERROR(VLOOKUP(B8,[47]DSML!E:J,6,0),"")</f>
        <v>CN Thái Bình</v>
      </c>
      <c r="D8" s="615" t="str">
        <f>IFERROR(VLOOKUP(B8,[47]DSML!E:G,3,0),"")</f>
        <v>Khu vực Miền Bắc</v>
      </c>
      <c r="E8" s="616" t="s">
        <v>1393</v>
      </c>
      <c r="F8" s="616" t="s">
        <v>1265</v>
      </c>
      <c r="G8" s="616">
        <v>10853804</v>
      </c>
      <c r="H8" s="616" t="s">
        <v>823</v>
      </c>
      <c r="I8" s="617" t="s">
        <v>712</v>
      </c>
      <c r="J8" s="616" t="s">
        <v>1475</v>
      </c>
      <c r="K8" s="622">
        <v>32941</v>
      </c>
      <c r="L8" s="619">
        <v>2</v>
      </c>
      <c r="M8" s="619">
        <v>6</v>
      </c>
      <c r="N8" s="620" t="s">
        <v>17</v>
      </c>
      <c r="O8" s="619">
        <v>15140000</v>
      </c>
      <c r="P8" s="623" t="s">
        <v>21</v>
      </c>
      <c r="Q8" s="616" t="s">
        <v>1476</v>
      </c>
      <c r="R8" s="616"/>
      <c r="S8" s="616"/>
      <c r="T8" s="618"/>
      <c r="U8" s="616"/>
      <c r="V8" s="616"/>
      <c r="W8" s="616"/>
      <c r="X8" s="616"/>
      <c r="Y8" s="616"/>
      <c r="Z8" s="616"/>
      <c r="AA8" s="616"/>
      <c r="AB8" s="616"/>
    </row>
    <row r="9" spans="1:28" ht="15.75" customHeight="1">
      <c r="A9" s="614">
        <f t="shared" si="0"/>
        <v>5</v>
      </c>
      <c r="B9" s="615">
        <v>9352</v>
      </c>
      <c r="C9" s="615" t="str">
        <f>IFERROR(VLOOKUP(B9,[47]DSML!E:J,6,0),"")</f>
        <v>CN Tô Hiệu</v>
      </c>
      <c r="D9" s="615" t="str">
        <f>IFERROR(VLOOKUP(B9,[47]DSML!E:G,3,0),"")</f>
        <v>Khu vực Miền Bắc</v>
      </c>
      <c r="E9" s="616" t="s">
        <v>1393</v>
      </c>
      <c r="F9" s="624" t="s">
        <v>1269</v>
      </c>
      <c r="G9" s="624">
        <v>11155227</v>
      </c>
      <c r="H9" s="624" t="s">
        <v>1477</v>
      </c>
      <c r="I9" s="617" t="s">
        <v>712</v>
      </c>
      <c r="J9" s="624" t="s">
        <v>1477</v>
      </c>
      <c r="K9" s="625">
        <v>36051</v>
      </c>
      <c r="L9" s="623">
        <v>5</v>
      </c>
      <c r="M9" s="623">
        <v>6</v>
      </c>
      <c r="N9" s="620" t="s">
        <v>20</v>
      </c>
      <c r="O9" s="623">
        <v>14160000</v>
      </c>
      <c r="P9" s="619" t="s">
        <v>21</v>
      </c>
      <c r="Q9" s="624" t="s">
        <v>1478</v>
      </c>
      <c r="R9" s="616"/>
      <c r="S9" s="616"/>
      <c r="T9" s="618"/>
      <c r="U9" s="616"/>
      <c r="V9" s="616"/>
      <c r="W9" s="616"/>
      <c r="X9" s="616"/>
      <c r="Y9" s="616"/>
      <c r="Z9" s="616"/>
      <c r="AA9" s="616"/>
      <c r="AB9" s="616"/>
    </row>
    <row r="10" spans="1:28" ht="15.75" customHeight="1">
      <c r="A10" s="614">
        <f t="shared" si="0"/>
        <v>6</v>
      </c>
      <c r="B10" s="615">
        <v>9350</v>
      </c>
      <c r="C10" s="615" t="str">
        <f>IFERROR(VLOOKUP(B10,[47]DSML!E:J,6,0),"")</f>
        <v>CN Hồng Bàng</v>
      </c>
      <c r="D10" s="615" t="str">
        <f>IFERROR(VLOOKUP(B10,[47]DSML!E:G,3,0),"")</f>
        <v>Khu vực Miền Bắc</v>
      </c>
      <c r="E10" s="616" t="s">
        <v>1393</v>
      </c>
      <c r="F10" s="617" t="s">
        <v>1281</v>
      </c>
      <c r="G10" s="617">
        <v>10887587</v>
      </c>
      <c r="H10" s="617" t="s">
        <v>1479</v>
      </c>
      <c r="I10" s="617" t="s">
        <v>712</v>
      </c>
      <c r="J10" s="615" t="s">
        <v>1480</v>
      </c>
      <c r="K10" s="626" t="s">
        <v>1752</v>
      </c>
      <c r="L10" s="619">
        <v>5</v>
      </c>
      <c r="M10" s="619">
        <v>6</v>
      </c>
      <c r="N10" s="620" t="s">
        <v>20</v>
      </c>
      <c r="O10" s="627">
        <v>14500000</v>
      </c>
      <c r="P10" s="619" t="s">
        <v>21</v>
      </c>
      <c r="Q10" s="616" t="s">
        <v>1481</v>
      </c>
      <c r="R10" s="616"/>
      <c r="S10" s="616"/>
      <c r="T10" s="618"/>
      <c r="U10" s="616"/>
      <c r="V10" s="616"/>
      <c r="W10" s="616"/>
      <c r="X10" s="616"/>
      <c r="Y10" s="616"/>
      <c r="Z10" s="616"/>
      <c r="AA10" s="616"/>
      <c r="AB10" s="616"/>
    </row>
    <row r="11" spans="1:28" ht="14.25" customHeight="1">
      <c r="A11" s="614">
        <f t="shared" si="0"/>
        <v>7</v>
      </c>
      <c r="B11" s="615">
        <v>9351</v>
      </c>
      <c r="C11" s="615" t="str">
        <f>IFERROR(VLOOKUP(B11,[47]DSML!E:J,6,0),"")</f>
        <v>CN Điện Biên Phủ</v>
      </c>
      <c r="D11" s="615" t="str">
        <f>IFERROR(VLOOKUP(B11,[47]DSML!E:G,3,0),"")</f>
        <v>Khu vực Miền Bắc</v>
      </c>
      <c r="E11" s="616" t="s">
        <v>1393</v>
      </c>
      <c r="F11" s="617" t="s">
        <v>1482</v>
      </c>
      <c r="G11" s="628">
        <v>10859639</v>
      </c>
      <c r="H11" s="617" t="s">
        <v>1483</v>
      </c>
      <c r="I11" s="617" t="s">
        <v>709</v>
      </c>
      <c r="J11" s="620" t="s">
        <v>1484</v>
      </c>
      <c r="K11" s="629">
        <v>35687</v>
      </c>
      <c r="L11" s="619">
        <v>6</v>
      </c>
      <c r="M11" s="619">
        <v>6</v>
      </c>
      <c r="N11" s="620" t="s">
        <v>20</v>
      </c>
      <c r="O11" s="627">
        <v>19000000</v>
      </c>
      <c r="P11" s="619" t="s">
        <v>21</v>
      </c>
      <c r="Q11" s="616" t="s">
        <v>1485</v>
      </c>
      <c r="R11" s="616"/>
      <c r="S11" s="616"/>
      <c r="T11" s="618"/>
      <c r="U11" s="616"/>
      <c r="V11" s="616"/>
      <c r="W11" s="616"/>
      <c r="X11" s="616"/>
      <c r="Y11" s="616"/>
      <c r="Z11" s="616"/>
      <c r="AA11" s="616"/>
      <c r="AB11" s="616"/>
    </row>
    <row r="12" spans="1:28" ht="14.25" customHeight="1">
      <c r="A12" s="614">
        <f t="shared" si="0"/>
        <v>8</v>
      </c>
      <c r="B12" s="615">
        <v>9352</v>
      </c>
      <c r="C12" s="615" t="str">
        <f>IFERROR(VLOOKUP(B12,[47]DSML!E:J,6,0),"")</f>
        <v>CN Tô Hiệu</v>
      </c>
      <c r="D12" s="615" t="str">
        <f>IFERROR(VLOOKUP(B12,[47]DSML!E:G,3,0),"")</f>
        <v>Khu vực Miền Bắc</v>
      </c>
      <c r="E12" s="616" t="s">
        <v>1393</v>
      </c>
      <c r="F12" s="624" t="s">
        <v>1269</v>
      </c>
      <c r="G12" s="615">
        <v>10011041</v>
      </c>
      <c r="H12" s="615" t="s">
        <v>1486</v>
      </c>
      <c r="I12" s="617" t="s">
        <v>712</v>
      </c>
      <c r="J12" s="615" t="s">
        <v>1487</v>
      </c>
      <c r="K12" s="629">
        <v>29931</v>
      </c>
      <c r="L12" s="619">
        <v>6</v>
      </c>
      <c r="M12" s="619">
        <v>6</v>
      </c>
      <c r="N12" s="620" t="s">
        <v>17</v>
      </c>
      <c r="O12" s="627">
        <v>15000000</v>
      </c>
      <c r="P12" s="619" t="s">
        <v>21</v>
      </c>
      <c r="Q12" s="624" t="s">
        <v>1478</v>
      </c>
      <c r="R12" s="616"/>
      <c r="S12" s="616"/>
      <c r="T12" s="618"/>
      <c r="U12" s="616"/>
      <c r="V12" s="616"/>
      <c r="W12" s="616"/>
      <c r="X12" s="616"/>
      <c r="Y12" s="616"/>
      <c r="Z12" s="616"/>
      <c r="AA12" s="616"/>
      <c r="AB12" s="616"/>
    </row>
    <row r="13" spans="1:28" ht="14.25" customHeight="1">
      <c r="A13" s="614">
        <f t="shared" si="0"/>
        <v>9</v>
      </c>
      <c r="B13" s="615">
        <v>9349</v>
      </c>
      <c r="C13" s="615" t="str">
        <f>IFERROR(VLOOKUP(B13,[47]DSML!E:J,6,0),"")</f>
        <v>CN Trần Nguyên Hãn</v>
      </c>
      <c r="D13" s="615" t="str">
        <f>IFERROR(VLOOKUP(B13,[47]DSML!E:G,3,0),"")</f>
        <v>Khu vực Miền Bắc</v>
      </c>
      <c r="E13" s="616" t="s">
        <v>1393</v>
      </c>
      <c r="F13" s="615" t="s">
        <v>1711</v>
      </c>
      <c r="G13" s="616">
        <v>10011566</v>
      </c>
      <c r="H13" s="615" t="s">
        <v>740</v>
      </c>
      <c r="I13" s="617" t="s">
        <v>712</v>
      </c>
      <c r="J13" s="615" t="s">
        <v>910</v>
      </c>
      <c r="K13" s="629">
        <v>34336</v>
      </c>
      <c r="L13" s="619">
        <v>6</v>
      </c>
      <c r="M13" s="619">
        <v>6</v>
      </c>
      <c r="N13" s="620" t="s">
        <v>20</v>
      </c>
      <c r="O13" s="627">
        <v>16000000</v>
      </c>
      <c r="P13" s="619" t="s">
        <v>21</v>
      </c>
      <c r="Q13" s="616" t="s">
        <v>1488</v>
      </c>
      <c r="R13" s="616"/>
      <c r="S13" s="616"/>
      <c r="T13" s="618"/>
      <c r="U13" s="616"/>
      <c r="V13" s="616"/>
      <c r="W13" s="616"/>
      <c r="X13" s="616"/>
      <c r="Y13" s="616"/>
      <c r="Z13" s="616"/>
      <c r="AA13" s="616"/>
      <c r="AB13" s="616"/>
    </row>
    <row r="14" spans="1:28" ht="14.25" customHeight="1">
      <c r="A14" s="614">
        <f t="shared" si="0"/>
        <v>10</v>
      </c>
      <c r="B14" s="615">
        <v>9351</v>
      </c>
      <c r="C14" s="615" t="str">
        <f>IFERROR(VLOOKUP(B14,[47]DSML!E:J,6,0),"")</f>
        <v>CN Điện Biên Phủ</v>
      </c>
      <c r="D14" s="615" t="str">
        <f>IFERROR(VLOOKUP(B14,[47]DSML!E:G,3,0),"")</f>
        <v>Khu vực Miền Bắc</v>
      </c>
      <c r="E14" s="616" t="s">
        <v>1393</v>
      </c>
      <c r="F14" s="617" t="s">
        <v>1482</v>
      </c>
      <c r="G14" s="630">
        <v>11417971</v>
      </c>
      <c r="H14" s="631" t="s">
        <v>1396</v>
      </c>
      <c r="I14" s="617" t="s">
        <v>709</v>
      </c>
      <c r="J14" s="624" t="s">
        <v>1542</v>
      </c>
      <c r="K14" s="632">
        <v>35172</v>
      </c>
      <c r="L14" s="623">
        <v>7</v>
      </c>
      <c r="M14" s="623">
        <v>6</v>
      </c>
      <c r="N14" s="620" t="s">
        <v>20</v>
      </c>
      <c r="O14" s="623">
        <v>15000000</v>
      </c>
      <c r="P14" s="623" t="s">
        <v>21</v>
      </c>
      <c r="Q14" s="624" t="s">
        <v>1166</v>
      </c>
      <c r="R14" s="616"/>
      <c r="S14" s="616"/>
      <c r="T14" s="618"/>
      <c r="U14" s="616"/>
      <c r="V14" s="616"/>
      <c r="W14" s="616"/>
      <c r="X14" s="616"/>
      <c r="Y14" s="616"/>
      <c r="Z14" s="616"/>
      <c r="AA14" s="616"/>
      <c r="AB14" s="616"/>
    </row>
    <row r="15" spans="1:28" ht="14.25" customHeight="1">
      <c r="A15" s="614">
        <f t="shared" si="0"/>
        <v>11</v>
      </c>
      <c r="B15" s="615">
        <v>9350</v>
      </c>
      <c r="C15" s="615" t="str">
        <f>IFERROR(VLOOKUP(B15,[47]DSML!E:J,6,0),"")</f>
        <v>CN Hồng Bàng</v>
      </c>
      <c r="D15" s="615" t="str">
        <f>IFERROR(VLOOKUP(B15,[47]DSML!E:G,3,0),"")</f>
        <v>Khu vực Miền Bắc</v>
      </c>
      <c r="E15" s="616" t="s">
        <v>1393</v>
      </c>
      <c r="F15" s="617" t="s">
        <v>1281</v>
      </c>
      <c r="G15" s="617">
        <v>10389737</v>
      </c>
      <c r="H15" s="633" t="s">
        <v>1250</v>
      </c>
      <c r="I15" s="617" t="s">
        <v>712</v>
      </c>
      <c r="J15" s="620" t="s">
        <v>1543</v>
      </c>
      <c r="K15" s="634">
        <v>31725</v>
      </c>
      <c r="L15" s="635">
        <v>7</v>
      </c>
      <c r="M15" s="635">
        <v>6</v>
      </c>
      <c r="N15" s="620" t="s">
        <v>20</v>
      </c>
      <c r="O15" s="636">
        <v>16000000</v>
      </c>
      <c r="P15" s="623" t="s">
        <v>21</v>
      </c>
      <c r="Q15" s="617" t="s">
        <v>1544</v>
      </c>
      <c r="R15" s="616"/>
      <c r="S15" s="616"/>
      <c r="T15" s="618"/>
      <c r="U15" s="616"/>
      <c r="V15" s="616"/>
      <c r="W15" s="616"/>
      <c r="X15" s="616"/>
      <c r="Y15" s="616"/>
      <c r="Z15" s="616"/>
      <c r="AA15" s="616"/>
      <c r="AB15" s="616"/>
    </row>
    <row r="16" spans="1:28" ht="14.25" customHeight="1">
      <c r="A16" s="614">
        <f t="shared" si="0"/>
        <v>12</v>
      </c>
      <c r="B16" s="615">
        <v>9352</v>
      </c>
      <c r="C16" s="615" t="str">
        <f>IFERROR(VLOOKUP(B16,[47]DSML!E:J,6,0),"")</f>
        <v>CN Tô Hiệu</v>
      </c>
      <c r="D16" s="615" t="str">
        <f>IFERROR(VLOOKUP(B16,[47]DSML!E:G,3,0),"")</f>
        <v>Khu vực Miền Bắc</v>
      </c>
      <c r="E16" s="616" t="s">
        <v>1393</v>
      </c>
      <c r="F16" s="617" t="s">
        <v>1269</v>
      </c>
      <c r="G16" s="617">
        <v>11206321</v>
      </c>
      <c r="H16" s="620" t="s">
        <v>802</v>
      </c>
      <c r="I16" s="617" t="s">
        <v>711</v>
      </c>
      <c r="J16" s="620" t="s">
        <v>1545</v>
      </c>
      <c r="K16" s="634">
        <v>30978</v>
      </c>
      <c r="L16" s="635">
        <v>7</v>
      </c>
      <c r="M16" s="635">
        <v>6</v>
      </c>
      <c r="N16" s="620" t="s">
        <v>16</v>
      </c>
      <c r="O16" s="636">
        <v>28000000</v>
      </c>
      <c r="P16" s="623" t="s">
        <v>21</v>
      </c>
      <c r="Q16" s="617" t="s">
        <v>1546</v>
      </c>
      <c r="R16" s="616"/>
      <c r="S16" s="616"/>
      <c r="T16" s="618"/>
      <c r="U16" s="616"/>
      <c r="V16" s="616"/>
      <c r="W16" s="616"/>
      <c r="X16" s="616"/>
      <c r="Y16" s="616"/>
      <c r="Z16" s="616"/>
      <c r="AA16" s="616"/>
      <c r="AB16" s="616"/>
    </row>
    <row r="17" spans="1:28" ht="14.25" customHeight="1">
      <c r="A17" s="614">
        <f t="shared" si="0"/>
        <v>13</v>
      </c>
      <c r="B17" s="615">
        <v>9354</v>
      </c>
      <c r="C17" s="615" t="str">
        <f>IFERROR(VLOOKUP(B17,[47]DSML!E:J,6,0),"")</f>
        <v>CN Thái Bình</v>
      </c>
      <c r="D17" s="615" t="str">
        <f>IFERROR(VLOOKUP(B17,[47]DSML!E:G,3,0),"")</f>
        <v>Khu vực Miền Bắc</v>
      </c>
      <c r="E17" s="616" t="s">
        <v>1393</v>
      </c>
      <c r="F17" s="616" t="s">
        <v>1265</v>
      </c>
      <c r="G17" s="616">
        <v>10598441</v>
      </c>
      <c r="H17" s="616" t="s">
        <v>1547</v>
      </c>
      <c r="I17" s="617" t="s">
        <v>713</v>
      </c>
      <c r="J17" s="616" t="s">
        <v>1548</v>
      </c>
      <c r="K17" s="637">
        <v>26870</v>
      </c>
      <c r="L17" s="619">
        <v>8</v>
      </c>
      <c r="M17" s="619">
        <v>6</v>
      </c>
      <c r="N17" s="620" t="s">
        <v>17</v>
      </c>
      <c r="O17" s="619">
        <v>10013000</v>
      </c>
      <c r="P17" s="623" t="s">
        <v>734</v>
      </c>
      <c r="Q17" s="624"/>
      <c r="R17" s="616"/>
      <c r="S17" s="616"/>
      <c r="T17" s="624"/>
      <c r="U17" s="616"/>
      <c r="V17" s="616"/>
      <c r="W17" s="616"/>
      <c r="X17" s="616"/>
      <c r="Y17" s="616"/>
      <c r="Z17" s="616"/>
      <c r="AA17" s="616"/>
      <c r="AB17" s="616"/>
    </row>
    <row r="18" spans="1:28" ht="14.25" customHeight="1">
      <c r="A18" s="614">
        <f t="shared" si="0"/>
        <v>14</v>
      </c>
      <c r="B18" s="615">
        <v>9354</v>
      </c>
      <c r="C18" s="615" t="str">
        <f>IFERROR(VLOOKUP(B18,[47]DSML!E:J,6,0),"")</f>
        <v>CN Thái Bình</v>
      </c>
      <c r="D18" s="615" t="str">
        <f>IFERROR(VLOOKUP(B18,[47]DSML!E:G,3,0),"")</f>
        <v>Khu vực Miền Bắc</v>
      </c>
      <c r="E18" s="616" t="s">
        <v>1393</v>
      </c>
      <c r="F18" s="616" t="s">
        <v>1265</v>
      </c>
      <c r="G18" s="624">
        <v>10853804</v>
      </c>
      <c r="H18" s="616" t="s">
        <v>823</v>
      </c>
      <c r="I18" s="617" t="s">
        <v>713</v>
      </c>
      <c r="J18" s="616" t="s">
        <v>1549</v>
      </c>
      <c r="K18" s="622">
        <v>32136</v>
      </c>
      <c r="L18" s="619">
        <v>8</v>
      </c>
      <c r="M18" s="619">
        <v>6</v>
      </c>
      <c r="N18" s="620" t="s">
        <v>17</v>
      </c>
      <c r="O18" s="619">
        <v>17849000</v>
      </c>
      <c r="P18" s="623" t="s">
        <v>21</v>
      </c>
      <c r="Q18" s="617" t="s">
        <v>1550</v>
      </c>
      <c r="R18" s="616"/>
      <c r="S18" s="616"/>
      <c r="T18" s="618"/>
      <c r="U18" s="616"/>
      <c r="V18" s="616"/>
      <c r="W18" s="616"/>
      <c r="X18" s="616"/>
      <c r="Y18" s="616"/>
      <c r="Z18" s="616"/>
      <c r="AA18" s="616"/>
      <c r="AB18" s="616"/>
    </row>
    <row r="19" spans="1:28" ht="14.25" customHeight="1">
      <c r="A19" s="614">
        <f t="shared" si="0"/>
        <v>15</v>
      </c>
      <c r="B19" s="615">
        <v>9347</v>
      </c>
      <c r="C19" s="615" t="str">
        <f>IFERROR(VLOOKUP(B19,[47]DSML!E:J,6,0),"")</f>
        <v>CN Hải Phòng</v>
      </c>
      <c r="D19" s="615" t="str">
        <f>IFERROR(VLOOKUP(B19,[47]DSML!E:G,3,0),"")</f>
        <v>Khu vực Miền Bắc</v>
      </c>
      <c r="E19" s="616" t="s">
        <v>1393</v>
      </c>
      <c r="F19" s="616" t="s">
        <v>1279</v>
      </c>
      <c r="G19" s="633">
        <v>11035261</v>
      </c>
      <c r="H19" s="616" t="s">
        <v>1551</v>
      </c>
      <c r="I19" s="617" t="s">
        <v>709</v>
      </c>
      <c r="J19" s="616" t="s">
        <v>1552</v>
      </c>
      <c r="K19" s="622">
        <v>31894</v>
      </c>
      <c r="L19" s="619">
        <v>8</v>
      </c>
      <c r="M19" s="619">
        <v>6</v>
      </c>
      <c r="N19" s="620" t="s">
        <v>16</v>
      </c>
      <c r="O19" s="619">
        <v>30417000</v>
      </c>
      <c r="P19" s="623" t="s">
        <v>734</v>
      </c>
      <c r="Q19" s="616" t="s">
        <v>1282</v>
      </c>
      <c r="R19" s="616"/>
      <c r="S19" s="616"/>
      <c r="T19" s="618"/>
      <c r="U19" s="616"/>
      <c r="V19" s="616"/>
      <c r="W19" s="616"/>
      <c r="X19" s="616"/>
      <c r="Y19" s="616"/>
      <c r="Z19" s="616"/>
      <c r="AA19" s="616"/>
      <c r="AB19" s="616"/>
    </row>
    <row r="20" spans="1:28" ht="14.25" customHeight="1">
      <c r="A20" s="614">
        <f t="shared" si="0"/>
        <v>16</v>
      </c>
      <c r="B20" s="615">
        <v>9348</v>
      </c>
      <c r="C20" s="615" t="str">
        <f>IFERROR(VLOOKUP(B20,[47]DSML!E:J,6,0),"")</f>
        <v>CN Hải An</v>
      </c>
      <c r="D20" s="615" t="str">
        <f>IFERROR(VLOOKUP(B20,[47]DSML!E:G,3,0),"")</f>
        <v>Khu vực Miền Bắc</v>
      </c>
      <c r="E20" s="616" t="s">
        <v>1393</v>
      </c>
      <c r="F20" s="616" t="s">
        <v>1553</v>
      </c>
      <c r="G20" s="638">
        <v>10833728</v>
      </c>
      <c r="H20" s="639" t="s">
        <v>1554</v>
      </c>
      <c r="I20" s="621" t="s">
        <v>709</v>
      </c>
      <c r="J20" s="621" t="s">
        <v>1555</v>
      </c>
      <c r="K20" s="625">
        <v>28619</v>
      </c>
      <c r="L20" s="623">
        <v>9</v>
      </c>
      <c r="M20" s="640">
        <v>6</v>
      </c>
      <c r="N20" s="621" t="s">
        <v>16</v>
      </c>
      <c r="O20" s="640">
        <v>40135000</v>
      </c>
      <c r="P20" s="640" t="s">
        <v>734</v>
      </c>
      <c r="Q20" s="621" t="s">
        <v>1556</v>
      </c>
      <c r="R20" s="621"/>
      <c r="S20" s="621"/>
      <c r="T20" s="618"/>
      <c r="U20" s="616"/>
      <c r="V20" s="616"/>
      <c r="W20" s="616"/>
      <c r="X20" s="616"/>
      <c r="Y20" s="616"/>
      <c r="Z20" s="616"/>
      <c r="AA20" s="616"/>
      <c r="AB20" s="616"/>
    </row>
    <row r="21" spans="1:28" ht="14.25" customHeight="1">
      <c r="A21" s="614">
        <f t="shared" si="0"/>
        <v>17</v>
      </c>
      <c r="B21" s="615">
        <v>9347</v>
      </c>
      <c r="C21" s="615" t="str">
        <f>IFERROR(VLOOKUP(B21,[47]DSML!E:J,6,0),"")</f>
        <v>CN Hải Phòng</v>
      </c>
      <c r="D21" s="615" t="str">
        <f>IFERROR(VLOOKUP(B21,[47]DSML!E:G,3,0),"")</f>
        <v>Khu vực Miền Bắc</v>
      </c>
      <c r="E21" s="616" t="s">
        <v>1393</v>
      </c>
      <c r="F21" s="616" t="s">
        <v>1279</v>
      </c>
      <c r="G21" s="624">
        <v>10977575</v>
      </c>
      <c r="H21" s="616" t="s">
        <v>1678</v>
      </c>
      <c r="I21" s="617" t="s">
        <v>709</v>
      </c>
      <c r="J21" s="616" t="s">
        <v>1679</v>
      </c>
      <c r="K21" s="622">
        <v>21801</v>
      </c>
      <c r="L21" s="619">
        <v>12</v>
      </c>
      <c r="M21" s="619">
        <v>6</v>
      </c>
      <c r="N21" s="620" t="s">
        <v>20</v>
      </c>
      <c r="O21" s="619">
        <v>35000000</v>
      </c>
      <c r="P21" s="640" t="s">
        <v>735</v>
      </c>
      <c r="Q21" s="624" t="s">
        <v>1681</v>
      </c>
      <c r="R21" s="616"/>
      <c r="S21" s="616"/>
      <c r="T21" s="618"/>
      <c r="U21" s="616"/>
      <c r="V21" s="616"/>
      <c r="W21" s="616"/>
      <c r="X21" s="616"/>
      <c r="Y21" s="616"/>
      <c r="Z21" s="616"/>
      <c r="AA21" s="616"/>
      <c r="AB21" s="616"/>
    </row>
    <row r="22" spans="1:28" ht="14.25" customHeight="1">
      <c r="A22" s="614">
        <f t="shared" si="0"/>
        <v>18</v>
      </c>
      <c r="B22" s="615">
        <v>9351</v>
      </c>
      <c r="C22" s="615" t="str">
        <f>IFERROR(VLOOKUP(B22,[47]DSML!E:J,6,0),"")</f>
        <v>CN Điện Biên Phủ</v>
      </c>
      <c r="D22" s="615" t="str">
        <f>IFERROR(VLOOKUP(B22,[47]DSML!E:G,3,0),"")</f>
        <v>Khu vực Miền Bắc</v>
      </c>
      <c r="E22" s="616" t="s">
        <v>1393</v>
      </c>
      <c r="F22" s="617" t="s">
        <v>1482</v>
      </c>
      <c r="G22" s="628">
        <v>10859639</v>
      </c>
      <c r="H22" s="617" t="s">
        <v>1483</v>
      </c>
      <c r="I22" s="617" t="s">
        <v>709</v>
      </c>
      <c r="J22" s="616" t="s">
        <v>1710</v>
      </c>
      <c r="K22" s="622">
        <v>28445</v>
      </c>
      <c r="L22" s="619">
        <v>13</v>
      </c>
      <c r="M22" s="619">
        <v>6</v>
      </c>
      <c r="N22" s="620" t="s">
        <v>16</v>
      </c>
      <c r="O22" s="619">
        <v>25820000</v>
      </c>
      <c r="P22" s="623" t="s">
        <v>734</v>
      </c>
      <c r="Q22" s="616"/>
      <c r="R22" s="616"/>
      <c r="S22" s="616"/>
      <c r="T22" s="618"/>
      <c r="U22" s="616"/>
      <c r="V22" s="616"/>
      <c r="W22" s="616"/>
      <c r="X22" s="616"/>
      <c r="Y22" s="616"/>
      <c r="Z22" s="616"/>
      <c r="AA22" s="616"/>
      <c r="AB22" s="616"/>
    </row>
    <row r="23" spans="1:28" ht="14.25" customHeight="1">
      <c r="A23" s="614">
        <f t="shared" si="0"/>
        <v>19</v>
      </c>
      <c r="B23" s="615">
        <v>9351</v>
      </c>
      <c r="C23" s="615" t="str">
        <f>IFERROR(VLOOKUP(B23,[47]DSML!E:J,6,0),"")</f>
        <v>CN Điện Biên Phủ</v>
      </c>
      <c r="D23" s="615" t="str">
        <f>IFERROR(VLOOKUP(B23,[47]DSML!E:G,3,0),"")</f>
        <v>Khu vực Miền Bắc</v>
      </c>
      <c r="E23" s="616" t="s">
        <v>1393</v>
      </c>
      <c r="F23" s="617" t="s">
        <v>1482</v>
      </c>
      <c r="G23" s="628">
        <v>10859639</v>
      </c>
      <c r="H23" s="617" t="s">
        <v>1483</v>
      </c>
      <c r="I23" s="617" t="s">
        <v>709</v>
      </c>
      <c r="J23" s="616" t="s">
        <v>1710</v>
      </c>
      <c r="K23" s="622">
        <v>28445</v>
      </c>
      <c r="L23" s="619">
        <v>13</v>
      </c>
      <c r="M23" s="619">
        <v>6</v>
      </c>
      <c r="N23" s="620" t="s">
        <v>16</v>
      </c>
      <c r="O23" s="619">
        <v>28181000</v>
      </c>
      <c r="P23" s="623" t="s">
        <v>734</v>
      </c>
      <c r="Q23" s="616"/>
      <c r="R23" s="616"/>
      <c r="S23" s="616"/>
      <c r="T23" s="618"/>
      <c r="U23" s="616"/>
      <c r="V23" s="616"/>
      <c r="W23" s="616"/>
      <c r="X23" s="616"/>
      <c r="Y23" s="616"/>
      <c r="Z23" s="616"/>
      <c r="AA23" s="616"/>
      <c r="AB23" s="616"/>
    </row>
    <row r="24" spans="1:28" ht="14.25" customHeight="1">
      <c r="A24" s="614">
        <f t="shared" si="0"/>
        <v>20</v>
      </c>
      <c r="B24" s="615">
        <v>9349</v>
      </c>
      <c r="C24" s="615" t="str">
        <f>IFERROR(VLOOKUP(B24,[47]DSML!E:J,6,0),"")</f>
        <v>CN Trần Nguyên Hãn</v>
      </c>
      <c r="D24" s="615" t="str">
        <f>IFERROR(VLOOKUP(B24,[47]DSML!E:G,3,0),"")</f>
        <v>Khu vực Miền Bắc</v>
      </c>
      <c r="E24" s="616" t="s">
        <v>1393</v>
      </c>
      <c r="F24" s="617" t="s">
        <v>1711</v>
      </c>
      <c r="G24" s="620">
        <v>11112557</v>
      </c>
      <c r="H24" s="616" t="s">
        <v>830</v>
      </c>
      <c r="I24" s="617" t="s">
        <v>709</v>
      </c>
      <c r="J24" s="616" t="s">
        <v>1712</v>
      </c>
      <c r="K24" s="622">
        <v>27580</v>
      </c>
      <c r="L24" s="619">
        <v>13</v>
      </c>
      <c r="M24" s="619">
        <v>6</v>
      </c>
      <c r="N24" s="620" t="s">
        <v>16</v>
      </c>
      <c r="O24" s="619">
        <v>15136000</v>
      </c>
      <c r="P24" s="623" t="s">
        <v>21</v>
      </c>
      <c r="Q24" s="616" t="s">
        <v>1713</v>
      </c>
      <c r="R24" s="616"/>
      <c r="S24" s="616"/>
      <c r="T24" s="618"/>
      <c r="U24" s="616"/>
      <c r="V24" s="616"/>
      <c r="W24" s="616"/>
      <c r="X24" s="616"/>
      <c r="Y24" s="616"/>
      <c r="Z24" s="616"/>
      <c r="AA24" s="616"/>
      <c r="AB24" s="616"/>
    </row>
    <row r="25" spans="1:28" ht="14.25" customHeight="1">
      <c r="A25" s="614">
        <f t="shared" si="0"/>
        <v>21</v>
      </c>
      <c r="B25" s="624">
        <v>9348</v>
      </c>
      <c r="C25" s="621" t="s">
        <v>446</v>
      </c>
      <c r="D25" s="621" t="s">
        <v>438</v>
      </c>
      <c r="E25" s="616" t="s">
        <v>1393</v>
      </c>
      <c r="F25" s="616" t="s">
        <v>1553</v>
      </c>
      <c r="G25" s="624">
        <v>10507114</v>
      </c>
      <c r="H25" s="621" t="s">
        <v>912</v>
      </c>
      <c r="I25" s="621" t="s">
        <v>712</v>
      </c>
      <c r="J25" s="621" t="s">
        <v>912</v>
      </c>
      <c r="K25" s="641">
        <v>34920</v>
      </c>
      <c r="L25" s="623">
        <v>13</v>
      </c>
      <c r="M25" s="640">
        <v>6</v>
      </c>
      <c r="N25" s="621" t="s">
        <v>17</v>
      </c>
      <c r="O25" s="640">
        <v>20000000</v>
      </c>
      <c r="P25" s="640" t="s">
        <v>734</v>
      </c>
      <c r="Q25" s="624" t="s">
        <v>1714</v>
      </c>
      <c r="R25" s="621" t="s">
        <v>1753</v>
      </c>
      <c r="S25" s="621"/>
      <c r="T25" s="618"/>
      <c r="U25" s="616"/>
      <c r="V25" s="616"/>
      <c r="W25" s="616"/>
      <c r="X25" s="616"/>
      <c r="Y25" s="616"/>
      <c r="Z25" s="616"/>
      <c r="AA25" s="616"/>
      <c r="AB25" s="616"/>
    </row>
    <row r="26" spans="1:28" ht="14.25" customHeight="1">
      <c r="A26" s="614">
        <f t="shared" si="0"/>
        <v>22</v>
      </c>
      <c r="B26" s="615">
        <v>9350</v>
      </c>
      <c r="C26" s="615" t="str">
        <f>IFERROR(VLOOKUP(B26,[47]DSML!E:J,6,0),"")</f>
        <v>CN Hồng Bàng</v>
      </c>
      <c r="D26" s="615" t="str">
        <f>IFERROR(VLOOKUP(B26,[47]DSML!E:G,3,0),"")</f>
        <v>Khu vực Miền Bắc</v>
      </c>
      <c r="E26" s="616" t="s">
        <v>1393</v>
      </c>
      <c r="F26" s="624" t="s">
        <v>1281</v>
      </c>
      <c r="G26" s="624">
        <v>10011058</v>
      </c>
      <c r="H26" s="624" t="s">
        <v>1172</v>
      </c>
      <c r="I26" s="617" t="s">
        <v>712</v>
      </c>
      <c r="J26" s="624" t="s">
        <v>1715</v>
      </c>
      <c r="K26" s="642">
        <v>29079</v>
      </c>
      <c r="L26" s="619">
        <v>13</v>
      </c>
      <c r="M26" s="619">
        <v>6</v>
      </c>
      <c r="N26" s="620" t="s">
        <v>20</v>
      </c>
      <c r="O26" s="619">
        <v>17000000</v>
      </c>
      <c r="P26" s="623" t="s">
        <v>21</v>
      </c>
      <c r="Q26" s="616" t="s">
        <v>1716</v>
      </c>
      <c r="R26" s="616"/>
      <c r="S26" s="616"/>
      <c r="T26" s="618"/>
      <c r="U26" s="616"/>
      <c r="V26" s="616"/>
      <c r="W26" s="616"/>
      <c r="X26" s="616"/>
      <c r="Y26" s="616"/>
      <c r="Z26" s="616"/>
      <c r="AA26" s="616"/>
      <c r="AB26" s="616"/>
    </row>
    <row r="27" spans="1:28" ht="14.25" customHeight="1">
      <c r="A27" s="614">
        <f t="shared" si="0"/>
        <v>23</v>
      </c>
      <c r="B27" s="615">
        <v>9352</v>
      </c>
      <c r="C27" s="615" t="str">
        <f>IFERROR(VLOOKUP(B27,[47]DSML!E:J,6,0),"")</f>
        <v>CN Tô Hiệu</v>
      </c>
      <c r="D27" s="615" t="str">
        <f>IFERROR(VLOOKUP(B27,[47]DSML!E:G,3,0),"")</f>
        <v>Khu vực Miền Bắc</v>
      </c>
      <c r="E27" s="616" t="s">
        <v>1393</v>
      </c>
      <c r="F27" s="616" t="s">
        <v>1269</v>
      </c>
      <c r="G27" s="616">
        <v>11061765</v>
      </c>
      <c r="H27" s="616" t="s">
        <v>1717</v>
      </c>
      <c r="I27" s="617" t="s">
        <v>712</v>
      </c>
      <c r="J27" s="616" t="s">
        <v>1718</v>
      </c>
      <c r="K27" s="622">
        <v>29607</v>
      </c>
      <c r="L27" s="619">
        <v>13</v>
      </c>
      <c r="M27" s="619">
        <v>6</v>
      </c>
      <c r="N27" s="620" t="s">
        <v>20</v>
      </c>
      <c r="O27" s="619">
        <v>20000000</v>
      </c>
      <c r="P27" s="623" t="s">
        <v>21</v>
      </c>
      <c r="Q27" s="616" t="s">
        <v>1719</v>
      </c>
      <c r="R27" s="616"/>
      <c r="S27" s="616"/>
      <c r="T27" s="618"/>
      <c r="U27" s="616"/>
      <c r="V27" s="616"/>
      <c r="W27" s="616"/>
      <c r="X27" s="616"/>
      <c r="Y27" s="616"/>
      <c r="Z27" s="616"/>
      <c r="AA27" s="616"/>
      <c r="AB27" s="616"/>
    </row>
    <row r="28" spans="1:28" ht="14.25" customHeight="1">
      <c r="A28" s="614">
        <f t="shared" si="0"/>
        <v>24</v>
      </c>
      <c r="B28" s="615">
        <v>9347</v>
      </c>
      <c r="C28" s="615" t="str">
        <f>IFERROR(VLOOKUP(B28,[47]DSML!E:J,6,0),"")</f>
        <v>CN Hải Phòng</v>
      </c>
      <c r="D28" s="615" t="str">
        <f>IFERROR(VLOOKUP(B28,[47]DSML!E:G,3,0),"")</f>
        <v>Khu vực Miền Bắc</v>
      </c>
      <c r="E28" s="616" t="s">
        <v>1393</v>
      </c>
      <c r="F28" s="616" t="s">
        <v>1279</v>
      </c>
      <c r="G28" s="624">
        <v>11182882</v>
      </c>
      <c r="H28" s="616" t="s">
        <v>1724</v>
      </c>
      <c r="I28" s="617" t="s">
        <v>712</v>
      </c>
      <c r="J28" s="616" t="s">
        <v>1725</v>
      </c>
      <c r="K28" s="622">
        <v>21039</v>
      </c>
      <c r="L28" s="619">
        <v>14</v>
      </c>
      <c r="M28" s="619">
        <v>6</v>
      </c>
      <c r="N28" s="620" t="s">
        <v>17</v>
      </c>
      <c r="O28" s="619">
        <v>15000000</v>
      </c>
      <c r="P28" s="623" t="s">
        <v>735</v>
      </c>
      <c r="Q28" s="616" t="s">
        <v>1726</v>
      </c>
      <c r="R28" s="616"/>
      <c r="S28" s="616"/>
      <c r="T28" s="618"/>
      <c r="U28" s="616"/>
      <c r="V28" s="616"/>
      <c r="W28" s="616"/>
      <c r="X28" s="616"/>
      <c r="Y28" s="616"/>
      <c r="Z28" s="616"/>
      <c r="AA28" s="616"/>
      <c r="AB28" s="616"/>
    </row>
    <row r="29" spans="1:28" ht="14.25" customHeight="1">
      <c r="A29" s="614">
        <f t="shared" si="0"/>
        <v>25</v>
      </c>
      <c r="B29" s="615">
        <v>9350</v>
      </c>
      <c r="C29" s="615" t="str">
        <f>IFERROR(VLOOKUP(B29,[47]DSML!E:J,6,0),"")</f>
        <v>CN Hồng Bàng</v>
      </c>
      <c r="D29" s="615" t="str">
        <f>IFERROR(VLOOKUP(B29,[47]DSML!E:G,3,0),"")</f>
        <v>Khu vực Miền Bắc</v>
      </c>
      <c r="E29" s="616" t="s">
        <v>1393</v>
      </c>
      <c r="F29" s="616" t="s">
        <v>1281</v>
      </c>
      <c r="G29" s="616">
        <v>10045861</v>
      </c>
      <c r="H29" s="616" t="s">
        <v>849</v>
      </c>
      <c r="I29" s="617" t="s">
        <v>709</v>
      </c>
      <c r="J29" s="616" t="s">
        <v>1727</v>
      </c>
      <c r="K29" s="618">
        <v>31415</v>
      </c>
      <c r="L29" s="619">
        <v>14</v>
      </c>
      <c r="M29" s="619">
        <v>6</v>
      </c>
      <c r="N29" s="620" t="s">
        <v>16</v>
      </c>
      <c r="O29" s="619">
        <v>20000000</v>
      </c>
      <c r="P29" s="623" t="s">
        <v>735</v>
      </c>
      <c r="Q29" s="616" t="s">
        <v>1728</v>
      </c>
      <c r="R29" s="616"/>
      <c r="S29" s="616"/>
      <c r="T29" s="618"/>
      <c r="U29" s="616"/>
      <c r="V29" s="616"/>
      <c r="W29" s="616"/>
      <c r="X29" s="616"/>
      <c r="Y29" s="616"/>
      <c r="Z29" s="616"/>
      <c r="AA29" s="616"/>
      <c r="AB29" s="616"/>
    </row>
    <row r="30" spans="1:28" ht="14.25" customHeight="1">
      <c r="A30" s="614">
        <f t="shared" si="0"/>
        <v>26</v>
      </c>
      <c r="B30" s="615">
        <v>9350</v>
      </c>
      <c r="C30" s="615" t="str">
        <f>IFERROR(VLOOKUP(B30,[47]DSML!E:J,6,0),"")</f>
        <v>CN Hồng Bàng</v>
      </c>
      <c r="D30" s="615" t="str">
        <f>IFERROR(VLOOKUP(B30,[47]DSML!E:G,3,0),"")</f>
        <v>Khu vực Miền Bắc</v>
      </c>
      <c r="E30" s="616" t="s">
        <v>1393</v>
      </c>
      <c r="F30" s="616" t="s">
        <v>1281</v>
      </c>
      <c r="G30" s="616">
        <v>10045861</v>
      </c>
      <c r="H30" s="616" t="s">
        <v>849</v>
      </c>
      <c r="I30" s="617" t="s">
        <v>709</v>
      </c>
      <c r="J30" s="616" t="s">
        <v>1729</v>
      </c>
      <c r="K30" s="618">
        <v>31784</v>
      </c>
      <c r="L30" s="619">
        <v>14</v>
      </c>
      <c r="M30" s="619">
        <v>6</v>
      </c>
      <c r="N30" s="620" t="s">
        <v>16</v>
      </c>
      <c r="O30" s="619">
        <v>16000000</v>
      </c>
      <c r="P30" s="623" t="s">
        <v>734</v>
      </c>
      <c r="Q30" s="616" t="s">
        <v>1730</v>
      </c>
      <c r="R30" s="616"/>
      <c r="S30" s="616"/>
      <c r="T30" s="618"/>
      <c r="U30" s="616"/>
      <c r="V30" s="616"/>
      <c r="W30" s="616"/>
      <c r="X30" s="616"/>
      <c r="Y30" s="616"/>
      <c r="Z30" s="616"/>
      <c r="AA30" s="616"/>
      <c r="AB30" s="616"/>
    </row>
    <row r="31" spans="1:28" ht="14.25" customHeight="1">
      <c r="A31" s="614">
        <f t="shared" si="0"/>
        <v>27</v>
      </c>
      <c r="B31" s="624">
        <v>9349</v>
      </c>
      <c r="C31" s="615" t="str">
        <f>IFERROR(VLOOKUP(B31,[47]DSML!E:J,6,0),"")</f>
        <v>CN Trần Nguyên Hãn</v>
      </c>
      <c r="D31" s="615" t="str">
        <f>IFERROR(VLOOKUP(B31,[47]DSML!E:G,3,0),"")</f>
        <v>Khu vực Miền Bắc</v>
      </c>
      <c r="E31" s="616" t="s">
        <v>1393</v>
      </c>
      <c r="F31" s="638" t="s">
        <v>1711</v>
      </c>
      <c r="G31" s="624">
        <v>10011566</v>
      </c>
      <c r="H31" s="624" t="s">
        <v>740</v>
      </c>
      <c r="I31" s="617" t="s">
        <v>712</v>
      </c>
      <c r="J31" s="624" t="s">
        <v>1731</v>
      </c>
      <c r="K31" s="643">
        <v>32052</v>
      </c>
      <c r="L31" s="619">
        <v>14</v>
      </c>
      <c r="M31" s="623">
        <v>6</v>
      </c>
      <c r="N31" s="620" t="s">
        <v>17</v>
      </c>
      <c r="O31" s="623">
        <v>15363000</v>
      </c>
      <c r="P31" s="623" t="s">
        <v>21</v>
      </c>
      <c r="Q31" s="624" t="s">
        <v>1732</v>
      </c>
      <c r="R31" s="624"/>
      <c r="S31" s="624"/>
      <c r="T31" s="618"/>
      <c r="U31" s="616"/>
      <c r="V31" s="616"/>
      <c r="W31" s="616"/>
      <c r="X31" s="616"/>
      <c r="Y31" s="616"/>
      <c r="Z31" s="616"/>
      <c r="AA31" s="616"/>
      <c r="AB31" s="616"/>
    </row>
    <row r="32" spans="1:28" ht="14.25" customHeight="1">
      <c r="A32" s="614">
        <f t="shared" si="0"/>
        <v>28</v>
      </c>
      <c r="B32" s="624">
        <v>9348</v>
      </c>
      <c r="C32" s="621" t="s">
        <v>446</v>
      </c>
      <c r="D32" s="621" t="s">
        <v>438</v>
      </c>
      <c r="E32" s="616" t="s">
        <v>1393</v>
      </c>
      <c r="F32" s="616" t="s">
        <v>1553</v>
      </c>
      <c r="G32" s="644">
        <v>11212463</v>
      </c>
      <c r="H32" s="624" t="s">
        <v>909</v>
      </c>
      <c r="I32" s="621" t="s">
        <v>712</v>
      </c>
      <c r="J32" s="621" t="s">
        <v>1733</v>
      </c>
      <c r="K32" s="645">
        <v>26602</v>
      </c>
      <c r="L32" s="623">
        <v>14</v>
      </c>
      <c r="M32" s="640">
        <v>6</v>
      </c>
      <c r="N32" s="621" t="s">
        <v>17</v>
      </c>
      <c r="O32" s="640">
        <v>15000000</v>
      </c>
      <c r="P32" s="640" t="s">
        <v>734</v>
      </c>
      <c r="Q32" s="621" t="s">
        <v>1714</v>
      </c>
      <c r="R32" s="621" t="s">
        <v>1753</v>
      </c>
      <c r="S32" s="621"/>
      <c r="T32" s="618"/>
      <c r="U32" s="616"/>
      <c r="V32" s="616"/>
      <c r="W32" s="616"/>
      <c r="X32" s="616"/>
      <c r="Y32" s="616"/>
      <c r="Z32" s="616"/>
      <c r="AA32" s="616"/>
      <c r="AB32" s="616"/>
    </row>
    <row r="33" spans="1:28" ht="14.25" customHeight="1">
      <c r="A33" s="614">
        <f t="shared" si="0"/>
        <v>29</v>
      </c>
      <c r="B33" s="624">
        <v>9354</v>
      </c>
      <c r="C33" s="615" t="str">
        <f>IFERROR(VLOOKUP(B33,[47]DSML!E:J,6,0),"")</f>
        <v>CN Thái Bình</v>
      </c>
      <c r="D33" s="615" t="str">
        <f>IFERROR(VLOOKUP(B33,[47]DSML!E:G,3,0),"")</f>
        <v>Khu vực Miền Bắc</v>
      </c>
      <c r="E33" s="616" t="s">
        <v>1393</v>
      </c>
      <c r="F33" s="638" t="s">
        <v>1265</v>
      </c>
      <c r="G33" s="624">
        <v>11107756</v>
      </c>
      <c r="H33" s="624" t="s">
        <v>1754</v>
      </c>
      <c r="I33" s="617" t="s">
        <v>714</v>
      </c>
      <c r="J33" s="624" t="s">
        <v>1754</v>
      </c>
      <c r="K33" s="643">
        <v>29753</v>
      </c>
      <c r="L33" s="619">
        <v>15</v>
      </c>
      <c r="M33" s="623">
        <v>6</v>
      </c>
      <c r="N33" s="620" t="s">
        <v>20</v>
      </c>
      <c r="O33" s="623">
        <v>21573000</v>
      </c>
      <c r="P33" s="623" t="s">
        <v>734</v>
      </c>
      <c r="Q33" s="624"/>
      <c r="R33" s="624"/>
      <c r="S33" s="624"/>
      <c r="T33" s="618"/>
      <c r="U33" s="616"/>
      <c r="V33" s="616"/>
      <c r="W33" s="616"/>
      <c r="X33" s="616"/>
      <c r="Y33" s="616"/>
      <c r="Z33" s="616"/>
      <c r="AA33" s="616"/>
      <c r="AB33" s="616"/>
    </row>
    <row r="34" spans="1:28" ht="14.25" customHeight="1">
      <c r="A34" s="614">
        <f t="shared" si="0"/>
        <v>30</v>
      </c>
      <c r="B34" s="616">
        <v>9349</v>
      </c>
      <c r="C34" s="615" t="str">
        <f>IFERROR(VLOOKUP(B34,[47]DSML!E:J,6,0),"")</f>
        <v>CN Trần Nguyên Hãn</v>
      </c>
      <c r="D34" s="615" t="str">
        <f>IFERROR(VLOOKUP(B34,[47]DSML!E:G,3,0),"")</f>
        <v>Khu vực Miền Bắc</v>
      </c>
      <c r="E34" s="616" t="s">
        <v>1393</v>
      </c>
      <c r="F34" s="624" t="s">
        <v>1264</v>
      </c>
      <c r="G34" s="624">
        <v>10283929</v>
      </c>
      <c r="H34" s="624" t="s">
        <v>1167</v>
      </c>
      <c r="I34" s="617" t="s">
        <v>712</v>
      </c>
      <c r="J34" s="616" t="s">
        <v>1817</v>
      </c>
      <c r="K34" s="618">
        <v>29738</v>
      </c>
      <c r="L34" s="619">
        <v>16</v>
      </c>
      <c r="M34" s="619">
        <v>6</v>
      </c>
      <c r="N34" s="620" t="s">
        <v>17</v>
      </c>
      <c r="O34" s="619">
        <v>15571000</v>
      </c>
      <c r="P34" s="623" t="s">
        <v>21</v>
      </c>
      <c r="Q34" s="616" t="s">
        <v>1818</v>
      </c>
      <c r="R34" s="616"/>
      <c r="S34" s="616"/>
      <c r="T34" s="618"/>
      <c r="U34" s="616"/>
      <c r="V34" s="616"/>
      <c r="W34" s="616"/>
      <c r="X34" s="616"/>
      <c r="Y34" s="616"/>
      <c r="Z34" s="616"/>
      <c r="AA34" s="616"/>
      <c r="AB34" s="616"/>
    </row>
    <row r="35" spans="1:28" ht="14.25" customHeight="1">
      <c r="A35" s="614">
        <f t="shared" si="0"/>
        <v>31</v>
      </c>
      <c r="B35" s="616">
        <v>9354</v>
      </c>
      <c r="C35" s="615" t="str">
        <f>IFERROR(VLOOKUP(B35,[47]DSML!E:J,6,0),"")</f>
        <v>CN Thái Bình</v>
      </c>
      <c r="D35" s="615" t="str">
        <f>IFERROR(VLOOKUP(B35,[47]DSML!E:G,3,0),"")</f>
        <v>Khu vực Miền Bắc</v>
      </c>
      <c r="E35" s="616" t="s">
        <v>1393</v>
      </c>
      <c r="F35" s="638" t="s">
        <v>1265</v>
      </c>
      <c r="G35" s="646">
        <v>10496144</v>
      </c>
      <c r="H35" s="624" t="s">
        <v>1819</v>
      </c>
      <c r="I35" s="617" t="s">
        <v>712</v>
      </c>
      <c r="J35" s="616" t="s">
        <v>1820</v>
      </c>
      <c r="K35" s="622">
        <v>34034</v>
      </c>
      <c r="L35" s="619">
        <v>16</v>
      </c>
      <c r="M35" s="619">
        <v>6</v>
      </c>
      <c r="N35" s="620" t="s">
        <v>20</v>
      </c>
      <c r="O35" s="619">
        <v>15486000</v>
      </c>
      <c r="P35" s="623" t="s">
        <v>21</v>
      </c>
      <c r="Q35" s="616" t="s">
        <v>1716</v>
      </c>
      <c r="R35" s="616"/>
      <c r="S35" s="616"/>
      <c r="T35" s="618"/>
      <c r="U35" s="616"/>
      <c r="V35" s="616"/>
      <c r="W35" s="616"/>
      <c r="X35" s="616"/>
      <c r="Y35" s="616"/>
      <c r="Z35" s="616"/>
      <c r="AA35" s="616"/>
      <c r="AB35" s="616"/>
    </row>
    <row r="36" spans="1:28" ht="14.25" customHeight="1">
      <c r="A36" s="614">
        <f t="shared" si="0"/>
        <v>32</v>
      </c>
      <c r="B36" s="616"/>
      <c r="C36" s="615" t="str">
        <f>IFERROR(VLOOKUP(B36,[47]DSML!E:J,6,0),"")</f>
        <v/>
      </c>
      <c r="D36" s="615" t="str">
        <f>IFERROR(VLOOKUP(B36,[47]DSML!E:G,3,0),"")</f>
        <v/>
      </c>
      <c r="E36" s="616" t="s">
        <v>1393</v>
      </c>
      <c r="F36" s="616"/>
      <c r="G36" s="616"/>
      <c r="H36" s="616"/>
      <c r="I36" s="617"/>
      <c r="J36" s="616"/>
      <c r="K36" s="622"/>
      <c r="L36" s="619"/>
      <c r="M36" s="619"/>
      <c r="N36" s="620"/>
      <c r="O36" s="619"/>
      <c r="P36" s="623"/>
      <c r="Q36" s="616"/>
      <c r="R36" s="616"/>
      <c r="S36" s="616"/>
      <c r="T36" s="618"/>
      <c r="U36" s="616"/>
      <c r="V36" s="616"/>
      <c r="W36" s="616"/>
      <c r="X36" s="616"/>
      <c r="Y36" s="616"/>
      <c r="Z36" s="616"/>
      <c r="AA36" s="616"/>
      <c r="AB36" s="616"/>
    </row>
    <row r="37" spans="1:28" ht="14.25" customHeight="1">
      <c r="A37" s="614">
        <f t="shared" si="0"/>
        <v>33</v>
      </c>
      <c r="B37" s="624"/>
      <c r="C37" s="615" t="str">
        <f>IFERROR(VLOOKUP(B37,[47]DSML!E:J,6,0),"")</f>
        <v/>
      </c>
      <c r="D37" s="615" t="str">
        <f>IFERROR(VLOOKUP(B37,[47]DSML!E:G,3,0),"")</f>
        <v/>
      </c>
      <c r="E37" s="616" t="s">
        <v>1393</v>
      </c>
      <c r="F37" s="638"/>
      <c r="G37" s="638"/>
      <c r="H37" s="638"/>
      <c r="I37" s="617"/>
      <c r="J37" s="624"/>
      <c r="K37" s="632"/>
      <c r="L37" s="619"/>
      <c r="M37" s="623"/>
      <c r="N37" s="620"/>
      <c r="O37" s="623"/>
      <c r="P37" s="623"/>
      <c r="Q37" s="624"/>
      <c r="R37" s="624"/>
      <c r="S37" s="624"/>
      <c r="T37" s="618"/>
      <c r="U37" s="616"/>
      <c r="V37" s="616"/>
      <c r="W37" s="616"/>
      <c r="X37" s="616"/>
      <c r="Y37" s="616"/>
      <c r="Z37" s="616"/>
      <c r="AA37" s="616"/>
      <c r="AB37" s="616"/>
    </row>
    <row r="38" spans="1:28" ht="14.25" customHeight="1">
      <c r="A38" s="614">
        <f t="shared" si="0"/>
        <v>34</v>
      </c>
      <c r="B38" s="616"/>
      <c r="C38" s="615" t="str">
        <f>IFERROR(VLOOKUP(B38,[47]DSML!E:J,6,0),"")</f>
        <v/>
      </c>
      <c r="D38" s="615" t="str">
        <f>IFERROR(VLOOKUP(B38,[47]DSML!E:G,3,0),"")</f>
        <v/>
      </c>
      <c r="E38" s="616" t="s">
        <v>1393</v>
      </c>
      <c r="F38" s="616"/>
      <c r="G38" s="616"/>
      <c r="H38" s="616"/>
      <c r="I38" s="617"/>
      <c r="J38" s="616"/>
      <c r="K38" s="622"/>
      <c r="L38" s="619"/>
      <c r="M38" s="619"/>
      <c r="N38" s="620"/>
      <c r="O38" s="619"/>
      <c r="P38" s="623"/>
      <c r="Q38" s="616"/>
      <c r="R38" s="616"/>
      <c r="S38" s="616"/>
      <c r="T38" s="618"/>
      <c r="U38" s="616"/>
      <c r="V38" s="616"/>
      <c r="W38" s="616"/>
      <c r="X38" s="616"/>
      <c r="Y38" s="616"/>
      <c r="Z38" s="616"/>
      <c r="AA38" s="616"/>
      <c r="AB38" s="616"/>
    </row>
    <row r="39" spans="1:28" ht="14.25" customHeight="1">
      <c r="A39" s="614">
        <f t="shared" si="0"/>
        <v>35</v>
      </c>
      <c r="B39" s="616"/>
      <c r="C39" s="615" t="str">
        <f>IFERROR(VLOOKUP(B39,[47]DSML!E:J,6,0),"")</f>
        <v/>
      </c>
      <c r="D39" s="615" t="str">
        <f>IFERROR(VLOOKUP(B39,[47]DSML!E:G,3,0),"")</f>
        <v/>
      </c>
      <c r="E39" s="616" t="s">
        <v>1393</v>
      </c>
      <c r="F39" s="617"/>
      <c r="G39" s="617"/>
      <c r="H39" s="633"/>
      <c r="I39" s="617"/>
      <c r="J39" s="616"/>
      <c r="K39" s="622"/>
      <c r="L39" s="619"/>
      <c r="M39" s="619"/>
      <c r="N39" s="620"/>
      <c r="O39" s="619"/>
      <c r="P39" s="623"/>
      <c r="Q39" s="616"/>
      <c r="R39" s="616"/>
      <c r="S39" s="616"/>
      <c r="T39" s="618"/>
      <c r="U39" s="616"/>
      <c r="V39" s="616"/>
      <c r="W39" s="616"/>
      <c r="X39" s="616"/>
      <c r="Y39" s="616"/>
      <c r="Z39" s="616"/>
      <c r="AA39" s="616"/>
      <c r="AB39" s="616"/>
    </row>
    <row r="40" spans="1:28" ht="14.25" customHeight="1">
      <c r="A40" s="614">
        <f t="shared" si="0"/>
        <v>36</v>
      </c>
      <c r="B40" s="616"/>
      <c r="C40" s="615" t="str">
        <f>IFERROR(VLOOKUP(B40,[47]DSML!E:J,6,0),"")</f>
        <v/>
      </c>
      <c r="D40" s="615" t="str">
        <f>IFERROR(VLOOKUP(B40,[47]DSML!E:G,3,0),"")</f>
        <v/>
      </c>
      <c r="E40" s="616" t="s">
        <v>1393</v>
      </c>
      <c r="F40" s="624"/>
      <c r="G40" s="624"/>
      <c r="H40" s="616"/>
      <c r="I40" s="617"/>
      <c r="J40" s="616"/>
      <c r="K40" s="622"/>
      <c r="L40" s="619"/>
      <c r="M40" s="619"/>
      <c r="N40" s="620"/>
      <c r="O40" s="619"/>
      <c r="P40" s="623"/>
      <c r="Q40" s="616"/>
      <c r="R40" s="616"/>
      <c r="S40" s="616"/>
      <c r="T40" s="618"/>
      <c r="U40" s="616"/>
      <c r="V40" s="616"/>
      <c r="W40" s="616"/>
      <c r="X40" s="616"/>
      <c r="Y40" s="616"/>
      <c r="Z40" s="616"/>
      <c r="AA40" s="616"/>
      <c r="AB40" s="616"/>
    </row>
    <row r="41" spans="1:28" ht="14.25" customHeight="1">
      <c r="A41" s="614">
        <f t="shared" si="0"/>
        <v>37</v>
      </c>
      <c r="B41" s="624"/>
      <c r="C41" s="615" t="str">
        <f>IFERROR(VLOOKUP(B41,[47]DSML!E:J,6,0),"")</f>
        <v/>
      </c>
      <c r="D41" s="615" t="str">
        <f>IFERROR(VLOOKUP(B41,[47]DSML!E:G,3,0),"")</f>
        <v/>
      </c>
      <c r="E41" s="616" t="s">
        <v>1393</v>
      </c>
      <c r="F41" s="638"/>
      <c r="G41" s="638"/>
      <c r="H41" s="638"/>
      <c r="I41" s="617"/>
      <c r="J41" s="638"/>
      <c r="K41" s="632"/>
      <c r="L41" s="619"/>
      <c r="M41" s="623"/>
      <c r="N41" s="620"/>
      <c r="O41" s="623"/>
      <c r="P41" s="623"/>
      <c r="Q41" s="624"/>
      <c r="R41" s="624"/>
      <c r="S41" s="624"/>
      <c r="T41" s="618"/>
      <c r="U41" s="616"/>
      <c r="V41" s="616"/>
      <c r="W41" s="616"/>
      <c r="X41" s="616"/>
      <c r="Y41" s="616"/>
      <c r="Z41" s="616"/>
      <c r="AA41" s="616"/>
      <c r="AB41" s="616"/>
    </row>
    <row r="42" spans="1:28" ht="14.25" customHeight="1">
      <c r="A42" s="614">
        <f t="shared" si="0"/>
        <v>38</v>
      </c>
      <c r="B42" s="624"/>
      <c r="C42" s="615" t="str">
        <f>IFERROR(VLOOKUP(B42,[47]DSML!E:J,6,0),"")</f>
        <v/>
      </c>
      <c r="D42" s="615" t="str">
        <f>IFERROR(VLOOKUP(B42,[47]DSML!E:G,3,0),"")</f>
        <v/>
      </c>
      <c r="E42" s="616" t="s">
        <v>1393</v>
      </c>
      <c r="F42" s="638"/>
      <c r="G42" s="624"/>
      <c r="H42" s="624"/>
      <c r="I42" s="617"/>
      <c r="J42" s="638"/>
      <c r="K42" s="638"/>
      <c r="L42" s="619"/>
      <c r="M42" s="623"/>
      <c r="N42" s="620"/>
      <c r="O42" s="623"/>
      <c r="P42" s="623"/>
      <c r="Q42" s="624"/>
      <c r="R42" s="624"/>
      <c r="S42" s="624"/>
      <c r="T42" s="618"/>
      <c r="U42" s="616"/>
      <c r="V42" s="616"/>
      <c r="W42" s="616"/>
      <c r="X42" s="616"/>
      <c r="Y42" s="616"/>
      <c r="Z42" s="616"/>
      <c r="AA42" s="616"/>
      <c r="AB42" s="616"/>
    </row>
    <row r="43" spans="1:28" ht="14.25" customHeight="1">
      <c r="A43" s="614">
        <f t="shared" si="0"/>
        <v>39</v>
      </c>
      <c r="B43" s="616"/>
      <c r="C43" s="615" t="str">
        <f>IFERROR(VLOOKUP(B43,[47]DSML!E:J,6,0),"")</f>
        <v/>
      </c>
      <c r="D43" s="615" t="str">
        <f>IFERROR(VLOOKUP(B43,[47]DSML!E:G,3,0),"")</f>
        <v/>
      </c>
      <c r="E43" s="616" t="s">
        <v>1393</v>
      </c>
      <c r="F43" s="617"/>
      <c r="G43" s="620"/>
      <c r="H43" s="616"/>
      <c r="I43" s="617"/>
      <c r="J43" s="616"/>
      <c r="K43" s="622"/>
      <c r="L43" s="619"/>
      <c r="M43" s="619"/>
      <c r="N43" s="620"/>
      <c r="O43" s="619"/>
      <c r="P43" s="623"/>
      <c r="Q43" s="616"/>
      <c r="R43" s="616"/>
      <c r="S43" s="616"/>
      <c r="T43" s="618"/>
      <c r="U43" s="616"/>
      <c r="V43" s="616"/>
      <c r="W43" s="616"/>
      <c r="X43" s="616"/>
      <c r="Y43" s="616"/>
      <c r="Z43" s="616"/>
      <c r="AA43" s="616"/>
      <c r="AB43" s="616"/>
    </row>
    <row r="44" spans="1:28" ht="14.25" customHeight="1">
      <c r="A44" s="614">
        <f t="shared" si="0"/>
        <v>40</v>
      </c>
      <c r="B44" s="616"/>
      <c r="C44" s="615" t="str">
        <f>IFERROR(VLOOKUP(B44,[47]DSML!E:J,6,0),"")</f>
        <v/>
      </c>
      <c r="D44" s="615" t="str">
        <f>IFERROR(VLOOKUP(B44,[47]DSML!E:G,3,0),"")</f>
        <v/>
      </c>
      <c r="E44" s="616" t="s">
        <v>1393</v>
      </c>
      <c r="F44" s="617"/>
      <c r="G44" s="620"/>
      <c r="H44" s="616"/>
      <c r="I44" s="617"/>
      <c r="J44" s="616"/>
      <c r="K44" s="622"/>
      <c r="L44" s="619"/>
      <c r="M44" s="619"/>
      <c r="N44" s="620"/>
      <c r="O44" s="619"/>
      <c r="P44" s="623"/>
      <c r="Q44" s="616"/>
      <c r="R44" s="616"/>
      <c r="S44" s="616"/>
      <c r="T44" s="618"/>
      <c r="U44" s="616"/>
      <c r="V44" s="616"/>
      <c r="W44" s="616"/>
      <c r="X44" s="616"/>
      <c r="Y44" s="616"/>
      <c r="Z44" s="616"/>
      <c r="AA44" s="616"/>
      <c r="AB44" s="616"/>
    </row>
    <row r="45" spans="1:28" ht="14.25" customHeight="1">
      <c r="A45" s="614">
        <f t="shared" si="0"/>
        <v>41</v>
      </c>
      <c r="B45" s="616"/>
      <c r="C45" s="615" t="str">
        <f>IFERROR(VLOOKUP(B45,[47]DSML!E:J,6,0),"")</f>
        <v/>
      </c>
      <c r="D45" s="615" t="str">
        <f>IFERROR(VLOOKUP(B45,[47]DSML!E:G,3,0),"")</f>
        <v/>
      </c>
      <c r="E45" s="616" t="s">
        <v>1393</v>
      </c>
      <c r="F45" s="617"/>
      <c r="G45" s="617"/>
      <c r="H45" s="616"/>
      <c r="I45" s="617"/>
      <c r="J45" s="616"/>
      <c r="K45" s="622"/>
      <c r="L45" s="619"/>
      <c r="M45" s="619"/>
      <c r="N45" s="620"/>
      <c r="O45" s="619"/>
      <c r="P45" s="623"/>
      <c r="Q45" s="616"/>
      <c r="R45" s="616"/>
      <c r="S45" s="616"/>
      <c r="T45" s="647"/>
      <c r="U45" s="616"/>
      <c r="V45" s="616"/>
      <c r="W45" s="616"/>
      <c r="X45" s="616"/>
      <c r="Y45" s="616"/>
      <c r="Z45" s="616"/>
      <c r="AA45" s="616"/>
      <c r="AB45" s="616"/>
    </row>
    <row r="46" spans="1:28" ht="14.25" customHeight="1">
      <c r="A46" s="614">
        <f t="shared" si="0"/>
        <v>42</v>
      </c>
      <c r="B46" s="592"/>
      <c r="C46" s="615" t="str">
        <f>IFERROR(VLOOKUP(B46,[47]DSML!E:J,6,0),"")</f>
        <v/>
      </c>
      <c r="D46" s="615" t="str">
        <f>IFERROR(VLOOKUP(B46,[47]DSML!E:G,3,0),"")</f>
        <v/>
      </c>
      <c r="E46" s="648" t="s">
        <v>1393</v>
      </c>
      <c r="F46" s="592"/>
      <c r="G46" s="592"/>
      <c r="H46" s="593"/>
      <c r="I46" s="617"/>
      <c r="J46" s="649"/>
      <c r="K46" s="596"/>
      <c r="L46" s="597"/>
      <c r="M46" s="597"/>
      <c r="N46" s="620"/>
      <c r="O46" s="598"/>
      <c r="P46" s="650"/>
      <c r="Q46" s="593"/>
      <c r="R46" s="593"/>
      <c r="S46" s="593"/>
      <c r="T46" s="599"/>
      <c r="U46" s="600"/>
      <c r="V46" s="600"/>
      <c r="W46" s="600"/>
      <c r="X46" s="600"/>
      <c r="Y46" s="600"/>
      <c r="Z46" s="600"/>
      <c r="AA46" s="600"/>
      <c r="AB46" s="600"/>
    </row>
    <row r="47" spans="1:28" ht="14.25" customHeight="1">
      <c r="A47" s="614">
        <f t="shared" si="0"/>
        <v>43</v>
      </c>
      <c r="B47" s="651"/>
      <c r="C47" s="615" t="str">
        <f>IFERROR(VLOOKUP(B47,[47]DSML!E:J,6,0),"")</f>
        <v/>
      </c>
      <c r="D47" s="615" t="str">
        <f>IFERROR(VLOOKUP(B47,[47]DSML!E:G,3,0),"")</f>
        <v/>
      </c>
      <c r="E47" s="648" t="s">
        <v>1393</v>
      </c>
      <c r="F47" s="594"/>
      <c r="G47" s="652"/>
      <c r="H47" s="593"/>
      <c r="I47" s="617"/>
      <c r="J47" s="649"/>
      <c r="K47" s="653"/>
      <c r="L47" s="597"/>
      <c r="M47" s="597"/>
      <c r="N47" s="620"/>
      <c r="O47" s="598"/>
      <c r="P47" s="650"/>
      <c r="Q47" s="616"/>
      <c r="R47" s="593"/>
      <c r="S47" s="593"/>
      <c r="T47" s="599"/>
      <c r="U47" s="600"/>
      <c r="V47" s="600"/>
      <c r="W47" s="600"/>
      <c r="X47" s="600"/>
      <c r="Y47" s="600"/>
      <c r="Z47" s="600"/>
      <c r="AA47" s="600"/>
      <c r="AB47" s="600"/>
    </row>
    <row r="48" spans="1:28" ht="14.25" customHeight="1">
      <c r="A48" s="614">
        <f t="shared" si="0"/>
        <v>44</v>
      </c>
      <c r="B48" s="592"/>
      <c r="C48" s="615" t="str">
        <f>IFERROR(VLOOKUP(B48,[47]DSML!E:J,6,0),"")</f>
        <v/>
      </c>
      <c r="D48" s="615" t="str">
        <f>IFERROR(VLOOKUP(B48,[47]DSML!E:G,3,0),"")</f>
        <v/>
      </c>
      <c r="E48" s="648" t="s">
        <v>1393</v>
      </c>
      <c r="F48" s="654"/>
      <c r="G48" s="655"/>
      <c r="H48" s="656"/>
      <c r="I48" s="617"/>
      <c r="J48" s="649"/>
      <c r="K48" s="596"/>
      <c r="L48" s="597"/>
      <c r="M48" s="597"/>
      <c r="N48" s="620"/>
      <c r="O48" s="598"/>
      <c r="P48" s="650"/>
      <c r="Q48" s="593"/>
      <c r="R48" s="593"/>
      <c r="S48" s="593"/>
      <c r="T48" s="599"/>
      <c r="U48" s="600"/>
      <c r="V48" s="600"/>
      <c r="W48" s="600"/>
      <c r="X48" s="600"/>
      <c r="Y48" s="600"/>
      <c r="Z48" s="600"/>
      <c r="AA48" s="600"/>
      <c r="AB48" s="600"/>
    </row>
    <row r="49" spans="1:28" ht="14.25" customHeight="1">
      <c r="A49" s="614">
        <f t="shared" si="0"/>
        <v>45</v>
      </c>
      <c r="B49" s="592"/>
      <c r="C49" s="615" t="str">
        <f>IFERROR(VLOOKUP(B49,[47]DSML!E:J,6,0),"")</f>
        <v/>
      </c>
      <c r="D49" s="615" t="str">
        <f>IFERROR(VLOOKUP(B49,[47]DSML!E:G,3,0),"")</f>
        <v/>
      </c>
      <c r="E49" s="648" t="s">
        <v>1393</v>
      </c>
      <c r="F49" s="648"/>
      <c r="G49" s="592"/>
      <c r="H49" s="593"/>
      <c r="I49" s="617"/>
      <c r="J49" s="649"/>
      <c r="K49" s="596"/>
      <c r="L49" s="597"/>
      <c r="M49" s="597"/>
      <c r="N49" s="620"/>
      <c r="O49" s="598"/>
      <c r="P49" s="650"/>
      <c r="Q49" s="593"/>
      <c r="R49" s="593"/>
      <c r="S49" s="593"/>
      <c r="T49" s="599"/>
      <c r="U49" s="600"/>
      <c r="V49" s="600"/>
      <c r="W49" s="600"/>
      <c r="X49" s="600"/>
      <c r="Y49" s="600"/>
      <c r="Z49" s="600"/>
      <c r="AA49" s="600"/>
      <c r="AB49" s="600"/>
    </row>
    <row r="50" spans="1:28" ht="14.25" customHeight="1">
      <c r="A50" s="614">
        <f t="shared" si="0"/>
        <v>46</v>
      </c>
      <c r="B50" s="592"/>
      <c r="C50" s="615" t="str">
        <f>IFERROR(VLOOKUP(B50,[47]DSML!E:J,6,0),"")</f>
        <v/>
      </c>
      <c r="D50" s="615" t="str">
        <f>IFERROR(VLOOKUP(B50,[47]DSML!E:G,3,0),"")</f>
        <v/>
      </c>
      <c r="E50" s="648" t="s">
        <v>1393</v>
      </c>
      <c r="F50" s="648"/>
      <c r="G50" s="592"/>
      <c r="H50" s="593"/>
      <c r="I50" s="617"/>
      <c r="J50" s="649"/>
      <c r="K50" s="596"/>
      <c r="L50" s="597"/>
      <c r="M50" s="597"/>
      <c r="N50" s="620"/>
      <c r="O50" s="598"/>
      <c r="P50" s="650"/>
      <c r="Q50" s="593"/>
      <c r="R50" s="593"/>
      <c r="S50" s="593"/>
      <c r="T50" s="599"/>
      <c r="U50" s="600"/>
      <c r="V50" s="600"/>
      <c r="W50" s="600"/>
      <c r="X50" s="600"/>
      <c r="Y50" s="600"/>
      <c r="Z50" s="600"/>
      <c r="AA50" s="600"/>
      <c r="AB50" s="600"/>
    </row>
    <row r="51" spans="1:28" ht="14.25" customHeight="1">
      <c r="A51" s="614">
        <f t="shared" si="0"/>
        <v>47</v>
      </c>
      <c r="B51" s="592"/>
      <c r="C51" s="615" t="str">
        <f>IFERROR(VLOOKUP(B51,[47]DSML!E:J,6,0),"")</f>
        <v/>
      </c>
      <c r="D51" s="615" t="str">
        <f>IFERROR(VLOOKUP(B51,[47]DSML!E:G,3,0),"")</f>
        <v/>
      </c>
      <c r="E51" s="648" t="s">
        <v>1393</v>
      </c>
      <c r="F51" s="592"/>
      <c r="G51" s="592"/>
      <c r="H51" s="593"/>
      <c r="I51" s="617"/>
      <c r="J51" s="649"/>
      <c r="K51" s="596"/>
      <c r="L51" s="597"/>
      <c r="M51" s="597"/>
      <c r="N51" s="620"/>
      <c r="O51" s="598"/>
      <c r="P51" s="650"/>
      <c r="Q51" s="593"/>
      <c r="R51" s="593"/>
      <c r="S51" s="593"/>
      <c r="T51" s="599"/>
      <c r="U51" s="600"/>
      <c r="V51" s="600"/>
      <c r="W51" s="600"/>
      <c r="X51" s="600"/>
      <c r="Y51" s="600"/>
      <c r="Z51" s="600"/>
      <c r="AA51" s="600"/>
      <c r="AB51" s="600"/>
    </row>
    <row r="52" spans="1:28" ht="14.25" customHeight="1">
      <c r="A52" s="657">
        <v>75</v>
      </c>
      <c r="B52" s="652"/>
      <c r="C52" s="615" t="str">
        <f>IFERROR(VLOOKUP(B52,[47]DSML!E:J,6,0),"")</f>
        <v/>
      </c>
      <c r="D52" s="615" t="str">
        <f>IFERROR(VLOOKUP(B52,[47]DSML!E:G,3,0),"")</f>
        <v/>
      </c>
      <c r="E52" s="648" t="s">
        <v>1393</v>
      </c>
      <c r="F52" s="658"/>
      <c r="G52" s="658"/>
      <c r="H52" s="659"/>
      <c r="I52" s="617"/>
      <c r="J52" s="658"/>
      <c r="K52" s="660"/>
      <c r="L52" s="597"/>
      <c r="M52" s="661"/>
      <c r="N52" s="620"/>
      <c r="O52" s="661"/>
      <c r="P52" s="650"/>
      <c r="Q52" s="659"/>
      <c r="R52" s="659"/>
      <c r="S52" s="659"/>
      <c r="T52" s="662"/>
      <c r="U52" s="663"/>
      <c r="V52" s="663"/>
      <c r="W52" s="663"/>
      <c r="X52" s="663"/>
      <c r="Y52" s="663"/>
      <c r="Z52" s="663"/>
      <c r="AA52" s="663"/>
      <c r="AB52" s="663"/>
    </row>
    <row r="53" spans="1:28" ht="14.25" customHeight="1">
      <c r="A53" s="614">
        <f t="shared" ref="A53:A83" si="1">ROW(A53)-4</f>
        <v>49</v>
      </c>
      <c r="B53" s="592"/>
      <c r="C53" s="615" t="str">
        <f>IFERROR(VLOOKUP(B53,[47]DSML!E:J,6,0),"")</f>
        <v/>
      </c>
      <c r="D53" s="615" t="str">
        <f>IFERROR(VLOOKUP(B53,[47]DSML!E:G,3,0),"")</f>
        <v/>
      </c>
      <c r="E53" s="648" t="s">
        <v>1393</v>
      </c>
      <c r="F53" s="654"/>
      <c r="G53" s="664"/>
      <c r="H53" s="665"/>
      <c r="I53" s="617"/>
      <c r="J53" s="649"/>
      <c r="K53" s="596"/>
      <c r="L53" s="597"/>
      <c r="M53" s="597"/>
      <c r="N53" s="620"/>
      <c r="O53" s="598"/>
      <c r="P53" s="650"/>
      <c r="Q53" s="593"/>
      <c r="R53" s="593"/>
      <c r="S53" s="593"/>
      <c r="T53" s="599"/>
      <c r="U53" s="600"/>
      <c r="V53" s="600"/>
      <c r="W53" s="600"/>
      <c r="X53" s="600"/>
      <c r="Y53" s="600"/>
      <c r="Z53" s="600"/>
      <c r="AA53" s="600"/>
      <c r="AB53" s="600"/>
    </row>
    <row r="54" spans="1:28" ht="14.25" customHeight="1">
      <c r="A54" s="614">
        <f t="shared" si="1"/>
        <v>50</v>
      </c>
      <c r="B54" s="592"/>
      <c r="C54" s="615" t="str">
        <f>IFERROR(VLOOKUP(B54,[47]DSML!E:J,6,0),"")</f>
        <v/>
      </c>
      <c r="D54" s="615" t="str">
        <f>IFERROR(VLOOKUP(B54,[47]DSML!E:G,3,0),"")</f>
        <v/>
      </c>
      <c r="E54" s="648" t="s">
        <v>1393</v>
      </c>
      <c r="F54" s="648"/>
      <c r="G54" s="592"/>
      <c r="H54" s="593"/>
      <c r="I54" s="617"/>
      <c r="J54" s="649"/>
      <c r="K54" s="596"/>
      <c r="L54" s="597"/>
      <c r="M54" s="597"/>
      <c r="N54" s="620"/>
      <c r="O54" s="598"/>
      <c r="P54" s="650"/>
      <c r="Q54" s="593"/>
      <c r="R54" s="593"/>
      <c r="S54" s="593"/>
      <c r="T54" s="599"/>
      <c r="U54" s="600"/>
      <c r="V54" s="600"/>
      <c r="W54" s="600"/>
      <c r="X54" s="600"/>
      <c r="Y54" s="600"/>
      <c r="Z54" s="600"/>
      <c r="AA54" s="600"/>
      <c r="AB54" s="600"/>
    </row>
    <row r="55" spans="1:28" ht="14.25" customHeight="1">
      <c r="A55" s="614">
        <f t="shared" si="1"/>
        <v>51</v>
      </c>
      <c r="B55" s="592"/>
      <c r="C55" s="615" t="str">
        <f>IFERROR(VLOOKUP(B55,[47]DSML!E:J,6,0),"")</f>
        <v/>
      </c>
      <c r="D55" s="615" t="str">
        <f>IFERROR(VLOOKUP(B55,[47]DSML!E:G,3,0),"")</f>
        <v/>
      </c>
      <c r="E55" s="648" t="s">
        <v>1393</v>
      </c>
      <c r="F55" s="648"/>
      <c r="G55" s="592"/>
      <c r="H55" s="593"/>
      <c r="I55" s="617"/>
      <c r="J55" s="649"/>
      <c r="K55" s="596"/>
      <c r="L55" s="597"/>
      <c r="M55" s="597"/>
      <c r="N55" s="620"/>
      <c r="O55" s="598"/>
      <c r="P55" s="650"/>
      <c r="Q55" s="593"/>
      <c r="R55" s="593"/>
      <c r="S55" s="593"/>
      <c r="T55" s="599"/>
      <c r="U55" s="600"/>
      <c r="V55" s="600"/>
      <c r="W55" s="600"/>
      <c r="X55" s="600"/>
      <c r="Y55" s="600"/>
      <c r="Z55" s="600"/>
      <c r="AA55" s="600"/>
      <c r="AB55" s="600"/>
    </row>
    <row r="56" spans="1:28" ht="14.25" customHeight="1">
      <c r="A56" s="614">
        <f t="shared" si="1"/>
        <v>52</v>
      </c>
      <c r="B56" s="592"/>
      <c r="C56" s="615" t="str">
        <f>IFERROR(VLOOKUP(B56,[47]DSML!E:J,6,0),"")</f>
        <v/>
      </c>
      <c r="D56" s="615" t="str">
        <f>IFERROR(VLOOKUP(B56,[47]DSML!E:G,3,0),"")</f>
        <v/>
      </c>
      <c r="E56" s="648" t="s">
        <v>1393</v>
      </c>
      <c r="F56" s="652"/>
      <c r="G56" s="652"/>
      <c r="H56" s="658"/>
      <c r="I56" s="617"/>
      <c r="J56" s="649"/>
      <c r="K56" s="596"/>
      <c r="L56" s="597"/>
      <c r="M56" s="597"/>
      <c r="N56" s="620"/>
      <c r="O56" s="598"/>
      <c r="P56" s="650"/>
      <c r="Q56" s="593"/>
      <c r="R56" s="593"/>
      <c r="S56" s="593"/>
      <c r="T56" s="599"/>
      <c r="U56" s="600"/>
      <c r="V56" s="600"/>
      <c r="W56" s="600"/>
      <c r="X56" s="600"/>
      <c r="Y56" s="600"/>
      <c r="Z56" s="600"/>
      <c r="AA56" s="600"/>
      <c r="AB56" s="600"/>
    </row>
    <row r="57" spans="1:28" ht="14.25" customHeight="1">
      <c r="A57" s="614">
        <f t="shared" si="1"/>
        <v>53</v>
      </c>
      <c r="B57" s="592"/>
      <c r="C57" s="615" t="str">
        <f>IFERROR(VLOOKUP(B57,[47]DSML!E:J,6,0),"")</f>
        <v/>
      </c>
      <c r="D57" s="615" t="str">
        <f>IFERROR(VLOOKUP(B57,[47]DSML!E:G,3,0),"")</f>
        <v/>
      </c>
      <c r="E57" s="648" t="s">
        <v>1393</v>
      </c>
      <c r="F57" s="648"/>
      <c r="G57" s="592"/>
      <c r="H57" s="593"/>
      <c r="I57" s="617"/>
      <c r="J57" s="649"/>
      <c r="K57" s="596"/>
      <c r="L57" s="597"/>
      <c r="M57" s="597"/>
      <c r="N57" s="620"/>
      <c r="O57" s="598"/>
      <c r="P57" s="650"/>
      <c r="Q57" s="593"/>
      <c r="R57" s="593"/>
      <c r="S57" s="593"/>
      <c r="T57" s="599"/>
      <c r="U57" s="600"/>
      <c r="V57" s="600"/>
      <c r="W57" s="600"/>
      <c r="X57" s="600"/>
      <c r="Y57" s="600"/>
      <c r="Z57" s="600"/>
      <c r="AA57" s="600"/>
      <c r="AB57" s="600"/>
    </row>
    <row r="58" spans="1:28" ht="14.25" customHeight="1">
      <c r="A58" s="614">
        <f t="shared" si="1"/>
        <v>54</v>
      </c>
      <c r="B58" s="592"/>
      <c r="C58" s="615" t="str">
        <f>IFERROR(VLOOKUP(B58,[47]DSML!E:J,6,0),"")</f>
        <v/>
      </c>
      <c r="D58" s="615" t="str">
        <f>IFERROR(VLOOKUP(B58,[47]DSML!E:G,3,0),"")</f>
        <v/>
      </c>
      <c r="E58" s="648" t="s">
        <v>1393</v>
      </c>
      <c r="F58" s="648"/>
      <c r="G58" s="592"/>
      <c r="H58" s="593"/>
      <c r="I58" s="617"/>
      <c r="J58" s="649"/>
      <c r="K58" s="592"/>
      <c r="L58" s="597"/>
      <c r="M58" s="597"/>
      <c r="N58" s="620"/>
      <c r="O58" s="598"/>
      <c r="P58" s="650"/>
      <c r="Q58" s="593"/>
      <c r="R58" s="593"/>
      <c r="S58" s="593"/>
      <c r="T58" s="599"/>
      <c r="U58" s="600"/>
      <c r="V58" s="600"/>
      <c r="W58" s="600"/>
      <c r="X58" s="600"/>
      <c r="Y58" s="600"/>
      <c r="Z58" s="600"/>
      <c r="AA58" s="600"/>
      <c r="AB58" s="600"/>
    </row>
    <row r="59" spans="1:28" ht="14.25" customHeight="1">
      <c r="A59" s="614">
        <f t="shared" si="1"/>
        <v>55</v>
      </c>
      <c r="B59" s="592"/>
      <c r="C59" s="615" t="str">
        <f>IFERROR(VLOOKUP(B59,[47]DSML!E:J,6,0),"")</f>
        <v/>
      </c>
      <c r="D59" s="615" t="str">
        <f>IFERROR(VLOOKUP(B59,[47]DSML!E:G,3,0),"")</f>
        <v/>
      </c>
      <c r="E59" s="648" t="s">
        <v>1393</v>
      </c>
      <c r="F59" s="648"/>
      <c r="G59" s="592"/>
      <c r="H59" s="593"/>
      <c r="I59" s="617"/>
      <c r="J59" s="649"/>
      <c r="K59" s="596"/>
      <c r="L59" s="597"/>
      <c r="M59" s="597"/>
      <c r="N59" s="620"/>
      <c r="O59" s="598"/>
      <c r="P59" s="650"/>
      <c r="Q59" s="593"/>
      <c r="R59" s="593"/>
      <c r="S59" s="593"/>
      <c r="T59" s="599"/>
      <c r="U59" s="600"/>
      <c r="V59" s="600"/>
      <c r="W59" s="600"/>
      <c r="X59" s="600"/>
      <c r="Y59" s="600"/>
      <c r="Z59" s="600"/>
      <c r="AA59" s="600"/>
      <c r="AB59" s="600"/>
    </row>
    <row r="60" spans="1:28" ht="14.25" customHeight="1">
      <c r="A60" s="614">
        <f t="shared" si="1"/>
        <v>56</v>
      </c>
      <c r="B60" s="592"/>
      <c r="C60" s="615" t="str">
        <f>IFERROR(VLOOKUP(B60,[47]DSML!E:J,6,0),"")</f>
        <v/>
      </c>
      <c r="D60" s="615" t="str">
        <f>IFERROR(VLOOKUP(B60,[47]DSML!E:G,3,0),"")</f>
        <v/>
      </c>
      <c r="E60" s="648" t="s">
        <v>1393</v>
      </c>
      <c r="F60" s="654"/>
      <c r="G60" s="664"/>
      <c r="H60" s="593"/>
      <c r="I60" s="617"/>
      <c r="J60" s="649"/>
      <c r="K60" s="596"/>
      <c r="L60" s="597"/>
      <c r="M60" s="597"/>
      <c r="N60" s="620"/>
      <c r="O60" s="598"/>
      <c r="P60" s="650"/>
      <c r="Q60" s="593"/>
      <c r="R60" s="593"/>
      <c r="S60" s="593"/>
      <c r="T60" s="599"/>
      <c r="U60" s="600"/>
      <c r="V60" s="600"/>
      <c r="W60" s="600"/>
      <c r="X60" s="600"/>
      <c r="Y60" s="600"/>
      <c r="Z60" s="600"/>
      <c r="AA60" s="600"/>
      <c r="AB60" s="600"/>
    </row>
    <row r="61" spans="1:28" ht="14.25" customHeight="1">
      <c r="A61" s="614">
        <f t="shared" si="1"/>
        <v>57</v>
      </c>
      <c r="B61" s="592"/>
      <c r="C61" s="615" t="str">
        <f>IFERROR(VLOOKUP(B61,[47]DSML!E:J,6,0),"")</f>
        <v/>
      </c>
      <c r="D61" s="615" t="str">
        <f>IFERROR(VLOOKUP(B61,[47]DSML!E:G,3,0),"")</f>
        <v/>
      </c>
      <c r="E61" s="648" t="s">
        <v>1393</v>
      </c>
      <c r="F61" s="654"/>
      <c r="G61" s="664"/>
      <c r="H61" s="593"/>
      <c r="I61" s="617"/>
      <c r="J61" s="649"/>
      <c r="K61" s="596"/>
      <c r="L61" s="597"/>
      <c r="M61" s="597"/>
      <c r="N61" s="620"/>
      <c r="O61" s="598"/>
      <c r="P61" s="650"/>
      <c r="Q61" s="593"/>
      <c r="R61" s="593"/>
      <c r="S61" s="593"/>
      <c r="T61" s="599"/>
      <c r="U61" s="600"/>
      <c r="V61" s="600"/>
      <c r="W61" s="600"/>
      <c r="X61" s="600"/>
      <c r="Y61" s="600"/>
      <c r="Z61" s="600"/>
      <c r="AA61" s="600"/>
      <c r="AB61" s="600"/>
    </row>
    <row r="62" spans="1:28" ht="14.25" customHeight="1">
      <c r="A62" s="614">
        <f t="shared" si="1"/>
        <v>58</v>
      </c>
      <c r="B62" s="592"/>
      <c r="C62" s="615" t="str">
        <f>IFERROR(VLOOKUP(B62,[47]DSML!E:J,6,0),"")</f>
        <v/>
      </c>
      <c r="D62" s="615" t="str">
        <f>IFERROR(VLOOKUP(B62,[47]DSML!E:G,3,0),"")</f>
        <v/>
      </c>
      <c r="E62" s="648" t="s">
        <v>1393</v>
      </c>
      <c r="F62" s="654"/>
      <c r="G62" s="664"/>
      <c r="H62" s="593"/>
      <c r="I62" s="617"/>
      <c r="J62" s="649"/>
      <c r="K62" s="596"/>
      <c r="L62" s="597"/>
      <c r="M62" s="597"/>
      <c r="N62" s="620"/>
      <c r="O62" s="598"/>
      <c r="P62" s="650"/>
      <c r="Q62" s="593"/>
      <c r="R62" s="593"/>
      <c r="S62" s="593"/>
      <c r="T62" s="599"/>
      <c r="U62" s="600"/>
      <c r="V62" s="600"/>
      <c r="W62" s="600"/>
      <c r="X62" s="600"/>
      <c r="Y62" s="600"/>
      <c r="Z62" s="600"/>
      <c r="AA62" s="600"/>
      <c r="AB62" s="600"/>
    </row>
    <row r="63" spans="1:28" ht="14.25" customHeight="1">
      <c r="A63" s="614">
        <f t="shared" si="1"/>
        <v>59</v>
      </c>
      <c r="B63" s="592"/>
      <c r="C63" s="615" t="str">
        <f>IFERROR(VLOOKUP(B63,[47]DSML!E:J,6,0),"")</f>
        <v/>
      </c>
      <c r="D63" s="615" t="str">
        <f>IFERROR(VLOOKUP(B63,[47]DSML!E:G,3,0),"")</f>
        <v/>
      </c>
      <c r="E63" s="648" t="s">
        <v>1393</v>
      </c>
      <c r="F63" s="592"/>
      <c r="G63" s="592"/>
      <c r="H63" s="593"/>
      <c r="I63" s="617"/>
      <c r="J63" s="649"/>
      <c r="K63" s="596"/>
      <c r="L63" s="597"/>
      <c r="M63" s="597"/>
      <c r="N63" s="620"/>
      <c r="O63" s="598"/>
      <c r="P63" s="650"/>
      <c r="Q63" s="593"/>
      <c r="R63" s="593"/>
      <c r="S63" s="593"/>
      <c r="T63" s="599"/>
      <c r="U63" s="600"/>
      <c r="V63" s="600"/>
      <c r="W63" s="600"/>
      <c r="X63" s="600"/>
      <c r="Y63" s="600"/>
      <c r="Z63" s="600"/>
      <c r="AA63" s="600"/>
      <c r="AB63" s="600"/>
    </row>
    <row r="64" spans="1:28" ht="14.25" customHeight="1">
      <c r="A64" s="614">
        <f t="shared" si="1"/>
        <v>60</v>
      </c>
      <c r="B64" s="652"/>
      <c r="C64" s="615" t="str">
        <f>IFERROR(VLOOKUP(B64,[47]DSML!E:J,6,0),"")</f>
        <v/>
      </c>
      <c r="D64" s="615" t="str">
        <f>IFERROR(VLOOKUP(B64,[47]DSML!E:G,3,0),"")</f>
        <v/>
      </c>
      <c r="E64" s="648" t="s">
        <v>1393</v>
      </c>
      <c r="F64" s="666"/>
      <c r="G64" s="652"/>
      <c r="H64" s="659"/>
      <c r="I64" s="617"/>
      <c r="J64" s="652"/>
      <c r="K64" s="660"/>
      <c r="L64" s="661"/>
      <c r="M64" s="661"/>
      <c r="N64" s="620"/>
      <c r="O64" s="661"/>
      <c r="P64" s="667"/>
      <c r="Q64" s="659"/>
      <c r="R64" s="659"/>
      <c r="S64" s="659"/>
      <c r="T64" s="599"/>
      <c r="U64" s="600"/>
      <c r="V64" s="600"/>
      <c r="W64" s="600"/>
      <c r="X64" s="600"/>
      <c r="Y64" s="600"/>
      <c r="Z64" s="600"/>
      <c r="AA64" s="600"/>
      <c r="AB64" s="600"/>
    </row>
    <row r="65" spans="1:28" ht="14.25" customHeight="1">
      <c r="A65" s="614">
        <f t="shared" si="1"/>
        <v>61</v>
      </c>
      <c r="B65" s="652"/>
      <c r="C65" s="615" t="str">
        <f>IFERROR(VLOOKUP(B65,[47]DSML!E:J,6,0),"")</f>
        <v/>
      </c>
      <c r="D65" s="615" t="str">
        <f>IFERROR(VLOOKUP(B65,[47]DSML!E:G,3,0),"")</f>
        <v/>
      </c>
      <c r="E65" s="648" t="s">
        <v>1393</v>
      </c>
      <c r="F65" s="666"/>
      <c r="G65" s="666"/>
      <c r="H65" s="668"/>
      <c r="I65" s="617"/>
      <c r="J65" s="652"/>
      <c r="K65" s="660"/>
      <c r="L65" s="661"/>
      <c r="M65" s="661"/>
      <c r="N65" s="620"/>
      <c r="O65" s="661"/>
      <c r="P65" s="667"/>
      <c r="Q65" s="659"/>
      <c r="R65" s="659"/>
      <c r="S65" s="659"/>
      <c r="T65" s="599"/>
      <c r="U65" s="600"/>
      <c r="V65" s="600"/>
      <c r="W65" s="600"/>
      <c r="X65" s="600"/>
      <c r="Y65" s="600"/>
      <c r="Z65" s="600"/>
      <c r="AA65" s="600"/>
      <c r="AB65" s="600"/>
    </row>
    <row r="66" spans="1:28" ht="14.25" customHeight="1">
      <c r="A66" s="614">
        <f t="shared" si="1"/>
        <v>62</v>
      </c>
      <c r="B66" s="592"/>
      <c r="C66" s="615" t="str">
        <f>IFERROR(VLOOKUP(B66,[47]DSML!E:J,6,0),"")</f>
        <v/>
      </c>
      <c r="D66" s="615" t="str">
        <f>IFERROR(VLOOKUP(B66,[47]DSML!E:G,3,0),"")</f>
        <v/>
      </c>
      <c r="E66" s="648" t="s">
        <v>1393</v>
      </c>
      <c r="F66" s="654"/>
      <c r="G66" s="669"/>
      <c r="H66" s="593"/>
      <c r="I66" s="617"/>
      <c r="J66" s="649"/>
      <c r="K66" s="670"/>
      <c r="L66" s="597"/>
      <c r="M66" s="597"/>
      <c r="N66" s="620"/>
      <c r="O66" s="598"/>
      <c r="P66" s="650"/>
      <c r="Q66" s="593"/>
      <c r="R66" s="593"/>
      <c r="S66" s="593"/>
      <c r="T66" s="599"/>
      <c r="U66" s="600"/>
      <c r="V66" s="600"/>
      <c r="W66" s="600"/>
      <c r="X66" s="600"/>
      <c r="Y66" s="600"/>
      <c r="Z66" s="600"/>
      <c r="AA66" s="600"/>
      <c r="AB66" s="600"/>
    </row>
    <row r="67" spans="1:28" ht="14.25" customHeight="1">
      <c r="A67" s="614">
        <f t="shared" si="1"/>
        <v>63</v>
      </c>
      <c r="B67" s="592"/>
      <c r="C67" s="615" t="str">
        <f>IFERROR(VLOOKUP(B67,[47]DSML!E:J,6,0),"")</f>
        <v/>
      </c>
      <c r="D67" s="615" t="str">
        <f>IFERROR(VLOOKUP(B67,[47]DSML!E:G,3,0),"")</f>
        <v/>
      </c>
      <c r="E67" s="648" t="s">
        <v>1393</v>
      </c>
      <c r="F67" s="592"/>
      <c r="G67" s="592"/>
      <c r="H67" s="593"/>
      <c r="I67" s="617"/>
      <c r="J67" s="649"/>
      <c r="K67" s="596"/>
      <c r="L67" s="597"/>
      <c r="M67" s="597"/>
      <c r="N67" s="620"/>
      <c r="O67" s="598"/>
      <c r="P67" s="650"/>
      <c r="Q67" s="593"/>
      <c r="R67" s="593"/>
      <c r="S67" s="593"/>
      <c r="T67" s="599"/>
      <c r="U67" s="600"/>
      <c r="V67" s="600"/>
      <c r="W67" s="600"/>
      <c r="X67" s="600"/>
      <c r="Y67" s="600"/>
      <c r="Z67" s="600"/>
      <c r="AA67" s="600"/>
      <c r="AB67" s="600"/>
    </row>
    <row r="68" spans="1:28" ht="14.25" customHeight="1">
      <c r="A68" s="614">
        <f t="shared" si="1"/>
        <v>64</v>
      </c>
      <c r="B68" s="592"/>
      <c r="C68" s="615" t="str">
        <f>IFERROR(VLOOKUP(B68,[47]DSML!E:J,6,0),"")</f>
        <v/>
      </c>
      <c r="D68" s="615" t="str">
        <f>IFERROR(VLOOKUP(B68,[47]DSML!E:G,3,0),"")</f>
        <v/>
      </c>
      <c r="E68" s="648" t="s">
        <v>1393</v>
      </c>
      <c r="F68" s="654"/>
      <c r="G68" s="664"/>
      <c r="H68" s="593"/>
      <c r="I68" s="617"/>
      <c r="J68" s="649"/>
      <c r="K68" s="596"/>
      <c r="L68" s="597"/>
      <c r="M68" s="597"/>
      <c r="N68" s="620"/>
      <c r="O68" s="598"/>
      <c r="P68" s="597"/>
      <c r="Q68" s="593"/>
      <c r="R68" s="593"/>
      <c r="S68" s="593"/>
      <c r="T68" s="599"/>
      <c r="U68" s="600"/>
      <c r="V68" s="600"/>
      <c r="W68" s="600"/>
      <c r="X68" s="600"/>
      <c r="Y68" s="600"/>
      <c r="Z68" s="600"/>
      <c r="AA68" s="600"/>
      <c r="AB68" s="600"/>
    </row>
    <row r="69" spans="1:28" ht="14.25" customHeight="1">
      <c r="A69" s="614">
        <f t="shared" si="1"/>
        <v>65</v>
      </c>
      <c r="B69" s="592"/>
      <c r="C69" s="615" t="str">
        <f>IFERROR(VLOOKUP(B69,[47]DSML!E:J,6,0),"")</f>
        <v/>
      </c>
      <c r="D69" s="615" t="str">
        <f>IFERROR(VLOOKUP(B69,[47]DSML!E:G,3,0),"")</f>
        <v/>
      </c>
      <c r="E69" s="648" t="s">
        <v>1393</v>
      </c>
      <c r="F69" s="592"/>
      <c r="G69" s="592"/>
      <c r="H69" s="593"/>
      <c r="I69" s="617"/>
      <c r="J69" s="671"/>
      <c r="K69" s="596"/>
      <c r="L69" s="597"/>
      <c r="M69" s="597"/>
      <c r="N69" s="620"/>
      <c r="O69" s="598"/>
      <c r="P69" s="650"/>
      <c r="Q69" s="593"/>
      <c r="R69" s="593"/>
      <c r="S69" s="593"/>
      <c r="T69" s="599"/>
      <c r="U69" s="600"/>
      <c r="V69" s="600"/>
      <c r="W69" s="600"/>
      <c r="X69" s="600"/>
      <c r="Y69" s="600"/>
      <c r="Z69" s="600"/>
      <c r="AA69" s="600"/>
      <c r="AB69" s="600"/>
    </row>
    <row r="70" spans="1:28" ht="14.25" customHeight="1">
      <c r="A70" s="614">
        <f t="shared" si="1"/>
        <v>66</v>
      </c>
      <c r="B70" s="592"/>
      <c r="C70" s="615" t="str">
        <f>IFERROR(VLOOKUP(B70,[47]DSML!E:J,6,0),"")</f>
        <v/>
      </c>
      <c r="D70" s="615" t="str">
        <f>IFERROR(VLOOKUP(B70,[47]DSML!E:G,3,0),"")</f>
        <v/>
      </c>
      <c r="E70" s="648" t="s">
        <v>1393</v>
      </c>
      <c r="F70" s="654"/>
      <c r="G70" s="664"/>
      <c r="H70" s="672"/>
      <c r="I70" s="617"/>
      <c r="J70" s="649"/>
      <c r="K70" s="596"/>
      <c r="L70" s="597"/>
      <c r="M70" s="597"/>
      <c r="N70" s="620"/>
      <c r="O70" s="598"/>
      <c r="P70" s="650"/>
      <c r="Q70" s="593"/>
      <c r="R70" s="593"/>
      <c r="S70" s="593"/>
      <c r="T70" s="599"/>
      <c r="U70" s="600"/>
      <c r="V70" s="600"/>
      <c r="W70" s="600"/>
      <c r="X70" s="600"/>
      <c r="Y70" s="600"/>
      <c r="Z70" s="600"/>
      <c r="AA70" s="600"/>
      <c r="AB70" s="600"/>
    </row>
    <row r="71" spans="1:28" ht="14.25" customHeight="1">
      <c r="A71" s="614">
        <f t="shared" si="1"/>
        <v>67</v>
      </c>
      <c r="B71" s="592"/>
      <c r="C71" s="615" t="str">
        <f>IFERROR(VLOOKUP(B71,[47]DSML!E:J,6,0),"")</f>
        <v/>
      </c>
      <c r="D71" s="615" t="str">
        <f>IFERROR(VLOOKUP(B71,[47]DSML!E:G,3,0),"")</f>
        <v/>
      </c>
      <c r="E71" s="648" t="s">
        <v>1393</v>
      </c>
      <c r="F71" s="654"/>
      <c r="G71" s="669"/>
      <c r="H71" s="593"/>
      <c r="I71" s="617"/>
      <c r="J71" s="649"/>
      <c r="K71" s="596"/>
      <c r="L71" s="597"/>
      <c r="M71" s="597"/>
      <c r="N71" s="620"/>
      <c r="O71" s="598"/>
      <c r="P71" s="650"/>
      <c r="Q71" s="593"/>
      <c r="R71" s="593"/>
      <c r="S71" s="593"/>
      <c r="T71" s="599"/>
      <c r="U71" s="600"/>
      <c r="V71" s="600"/>
      <c r="W71" s="600"/>
      <c r="X71" s="600"/>
      <c r="Y71" s="600"/>
      <c r="Z71" s="600"/>
      <c r="AA71" s="600"/>
      <c r="AB71" s="600"/>
    </row>
    <row r="72" spans="1:28" ht="14.25" customHeight="1">
      <c r="A72" s="614">
        <f t="shared" si="1"/>
        <v>68</v>
      </c>
      <c r="B72" s="592"/>
      <c r="C72" s="615" t="str">
        <f>IFERROR(VLOOKUP(B72,[47]DSML!E:J,6,0),"")</f>
        <v/>
      </c>
      <c r="D72" s="615" t="str">
        <f>IFERROR(VLOOKUP(B72,[47]DSML!E:G,3,0),"")</f>
        <v/>
      </c>
      <c r="E72" s="648" t="s">
        <v>1393</v>
      </c>
      <c r="F72" s="592"/>
      <c r="G72" s="673"/>
      <c r="H72" s="593"/>
      <c r="I72" s="617"/>
      <c r="J72" s="649"/>
      <c r="K72" s="596"/>
      <c r="L72" s="597"/>
      <c r="M72" s="597"/>
      <c r="N72" s="620"/>
      <c r="O72" s="598"/>
      <c r="P72" s="650"/>
      <c r="Q72" s="593"/>
      <c r="R72" s="593"/>
      <c r="S72" s="593"/>
      <c r="T72" s="599"/>
      <c r="U72" s="600"/>
      <c r="V72" s="600"/>
      <c r="W72" s="600"/>
      <c r="X72" s="600"/>
      <c r="Y72" s="600"/>
      <c r="Z72" s="600"/>
      <c r="AA72" s="600"/>
      <c r="AB72" s="600"/>
    </row>
    <row r="73" spans="1:28" ht="14.25" customHeight="1">
      <c r="A73" s="614">
        <f t="shared" si="1"/>
        <v>69</v>
      </c>
      <c r="B73" s="592"/>
      <c r="C73" s="615" t="str">
        <f>IFERROR(VLOOKUP(B73,[47]DSML!E:J,6,0),"")</f>
        <v/>
      </c>
      <c r="D73" s="615" t="str">
        <f>IFERROR(VLOOKUP(B73,[47]DSML!E:G,3,0),"")</f>
        <v/>
      </c>
      <c r="E73" s="648" t="s">
        <v>1393</v>
      </c>
      <c r="F73" s="592"/>
      <c r="G73" s="674"/>
      <c r="H73" s="592"/>
      <c r="I73" s="617"/>
      <c r="J73" s="649"/>
      <c r="K73" s="596"/>
      <c r="L73" s="597"/>
      <c r="M73" s="597"/>
      <c r="N73" s="620"/>
      <c r="O73" s="598"/>
      <c r="P73" s="650"/>
      <c r="Q73" s="593"/>
      <c r="R73" s="593"/>
      <c r="S73" s="593"/>
      <c r="T73" s="599"/>
      <c r="U73" s="600"/>
      <c r="V73" s="600"/>
      <c r="W73" s="600"/>
      <c r="X73" s="600"/>
      <c r="Y73" s="600"/>
      <c r="Z73" s="600"/>
      <c r="AA73" s="600"/>
      <c r="AB73" s="600"/>
    </row>
    <row r="74" spans="1:28" ht="14.25" customHeight="1">
      <c r="A74" s="614">
        <f t="shared" si="1"/>
        <v>70</v>
      </c>
      <c r="B74" s="592"/>
      <c r="C74" s="615" t="str">
        <f>IFERROR(VLOOKUP(B74,[47]DSML!E:J,6,0),"")</f>
        <v/>
      </c>
      <c r="D74" s="615" t="str">
        <f>IFERROR(VLOOKUP(B74,[47]DSML!E:G,3,0),"")</f>
        <v/>
      </c>
      <c r="E74" s="648" t="s">
        <v>1393</v>
      </c>
      <c r="F74" s="592"/>
      <c r="G74" s="592"/>
      <c r="H74" s="593"/>
      <c r="I74" s="617"/>
      <c r="J74" s="649"/>
      <c r="K74" s="596"/>
      <c r="L74" s="597"/>
      <c r="M74" s="597"/>
      <c r="N74" s="620"/>
      <c r="O74" s="598"/>
      <c r="P74" s="650"/>
      <c r="Q74" s="593"/>
      <c r="R74" s="593"/>
      <c r="S74" s="593"/>
      <c r="T74" s="599"/>
      <c r="U74" s="600"/>
      <c r="V74" s="600"/>
      <c r="W74" s="600"/>
      <c r="X74" s="600"/>
      <c r="Y74" s="600"/>
      <c r="Z74" s="600"/>
      <c r="AA74" s="600"/>
      <c r="AB74" s="600"/>
    </row>
    <row r="75" spans="1:28" ht="14.25" customHeight="1">
      <c r="A75" s="614">
        <f t="shared" si="1"/>
        <v>71</v>
      </c>
      <c r="B75" s="592"/>
      <c r="C75" s="615" t="str">
        <f>IFERROR(VLOOKUP(B75,[47]DSML!E:J,6,0),"")</f>
        <v/>
      </c>
      <c r="D75" s="615" t="str">
        <f>IFERROR(VLOOKUP(B75,[47]DSML!E:G,3,0),"")</f>
        <v/>
      </c>
      <c r="E75" s="648" t="s">
        <v>1393</v>
      </c>
      <c r="F75" s="592"/>
      <c r="G75" s="652"/>
      <c r="H75" s="658"/>
      <c r="I75" s="617"/>
      <c r="J75" s="649"/>
      <c r="K75" s="596"/>
      <c r="L75" s="597"/>
      <c r="M75" s="597"/>
      <c r="N75" s="620"/>
      <c r="O75" s="598"/>
      <c r="P75" s="650"/>
      <c r="Q75" s="593"/>
      <c r="R75" s="593"/>
      <c r="S75" s="593"/>
      <c r="T75" s="599"/>
      <c r="U75" s="600"/>
      <c r="V75" s="600"/>
      <c r="W75" s="600"/>
      <c r="X75" s="600"/>
      <c r="Y75" s="600"/>
      <c r="Z75" s="600"/>
      <c r="AA75" s="600"/>
      <c r="AB75" s="600"/>
    </row>
    <row r="76" spans="1:28" ht="14.25" customHeight="1">
      <c r="A76" s="614">
        <f t="shared" si="1"/>
        <v>72</v>
      </c>
      <c r="B76" s="592"/>
      <c r="C76" s="615" t="str">
        <f>IFERROR(VLOOKUP(B76,[47]DSML!E:J,6,0),"")</f>
        <v/>
      </c>
      <c r="D76" s="615" t="str">
        <f>IFERROR(VLOOKUP(B76,[47]DSML!E:G,3,0),"")</f>
        <v/>
      </c>
      <c r="E76" s="648" t="s">
        <v>1393</v>
      </c>
      <c r="F76" s="592"/>
      <c r="G76" s="592"/>
      <c r="H76" s="593"/>
      <c r="I76" s="617"/>
      <c r="J76" s="649"/>
      <c r="K76" s="596"/>
      <c r="L76" s="597"/>
      <c r="M76" s="597"/>
      <c r="N76" s="620"/>
      <c r="O76" s="598"/>
      <c r="P76" s="597"/>
      <c r="Q76" s="593"/>
      <c r="R76" s="593"/>
      <c r="S76" s="593"/>
      <c r="T76" s="599"/>
      <c r="U76" s="600"/>
      <c r="V76" s="600"/>
      <c r="W76" s="600"/>
      <c r="X76" s="600"/>
      <c r="Y76" s="600"/>
      <c r="Z76" s="600"/>
      <c r="AA76" s="600"/>
      <c r="AB76" s="600"/>
    </row>
    <row r="77" spans="1:28" ht="14.25" customHeight="1">
      <c r="A77" s="614">
        <f t="shared" si="1"/>
        <v>73</v>
      </c>
      <c r="B77" s="592"/>
      <c r="C77" s="615" t="str">
        <f>IFERROR(VLOOKUP(B77,[47]DSML!E:J,6,0),"")</f>
        <v/>
      </c>
      <c r="D77" s="615" t="str">
        <f>IFERROR(VLOOKUP(B77,[47]DSML!E:G,3,0),"")</f>
        <v/>
      </c>
      <c r="E77" s="648" t="s">
        <v>1393</v>
      </c>
      <c r="F77" s="592"/>
      <c r="G77" s="592"/>
      <c r="H77" s="593"/>
      <c r="I77" s="617"/>
      <c r="J77" s="649"/>
      <c r="K77" s="596"/>
      <c r="L77" s="597"/>
      <c r="M77" s="597"/>
      <c r="N77" s="620"/>
      <c r="O77" s="598"/>
      <c r="P77" s="650"/>
      <c r="Q77" s="593"/>
      <c r="R77" s="593"/>
      <c r="S77" s="593"/>
      <c r="T77" s="599"/>
      <c r="U77" s="600"/>
      <c r="V77" s="600"/>
      <c r="W77" s="600"/>
      <c r="X77" s="600"/>
      <c r="Y77" s="600"/>
      <c r="Z77" s="600"/>
      <c r="AA77" s="600"/>
      <c r="AB77" s="600"/>
    </row>
    <row r="78" spans="1:28" ht="14.25" customHeight="1">
      <c r="A78" s="614">
        <f t="shared" si="1"/>
        <v>74</v>
      </c>
      <c r="B78" s="592"/>
      <c r="C78" s="615" t="str">
        <f>IFERROR(VLOOKUP(B78,[47]DSML!E:J,6,0),"")</f>
        <v/>
      </c>
      <c r="D78" s="615" t="str">
        <f>IFERROR(VLOOKUP(B78,[47]DSML!E:G,3,0),"")</f>
        <v/>
      </c>
      <c r="E78" s="648" t="s">
        <v>1393</v>
      </c>
      <c r="F78" s="592"/>
      <c r="G78" s="615"/>
      <c r="H78" s="593"/>
      <c r="I78" s="617"/>
      <c r="J78" s="649"/>
      <c r="K78" s="592"/>
      <c r="L78" s="597"/>
      <c r="M78" s="597"/>
      <c r="N78" s="620"/>
      <c r="O78" s="598"/>
      <c r="P78" s="650"/>
      <c r="Q78" s="593"/>
      <c r="R78" s="593"/>
      <c r="S78" s="593"/>
      <c r="T78" s="599"/>
      <c r="U78" s="600"/>
      <c r="V78" s="600"/>
      <c r="W78" s="600"/>
      <c r="X78" s="600"/>
      <c r="Y78" s="600"/>
      <c r="Z78" s="600"/>
      <c r="AA78" s="600"/>
      <c r="AB78" s="600"/>
    </row>
    <row r="79" spans="1:28" ht="14.25" customHeight="1">
      <c r="A79" s="614">
        <f t="shared" si="1"/>
        <v>75</v>
      </c>
      <c r="B79" s="592"/>
      <c r="C79" s="615" t="str">
        <f>IFERROR(VLOOKUP(B79,[47]DSML!E:J,6,0),"")</f>
        <v/>
      </c>
      <c r="D79" s="615" t="str">
        <f>IFERROR(VLOOKUP(B79,[47]DSML!E:G,3,0),"")</f>
        <v/>
      </c>
      <c r="E79" s="648" t="s">
        <v>1393</v>
      </c>
      <c r="F79" s="592"/>
      <c r="G79" s="673"/>
      <c r="H79" s="593"/>
      <c r="I79" s="617"/>
      <c r="J79" s="649"/>
      <c r="K79" s="596"/>
      <c r="L79" s="597"/>
      <c r="M79" s="597"/>
      <c r="N79" s="620"/>
      <c r="O79" s="598"/>
      <c r="P79" s="650"/>
      <c r="Q79" s="593"/>
      <c r="R79" s="593"/>
      <c r="S79" s="593"/>
      <c r="T79" s="599"/>
      <c r="U79" s="600"/>
      <c r="V79" s="600"/>
      <c r="W79" s="600"/>
      <c r="X79" s="600"/>
      <c r="Y79" s="600"/>
      <c r="Z79" s="600"/>
      <c r="AA79" s="600"/>
      <c r="AB79" s="600"/>
    </row>
    <row r="80" spans="1:28" ht="14.25" customHeight="1">
      <c r="A80" s="614">
        <f t="shared" si="1"/>
        <v>76</v>
      </c>
      <c r="B80" s="592"/>
      <c r="C80" s="615" t="str">
        <f>IFERROR(VLOOKUP(B80,[47]DSML!E:J,6,0),"")</f>
        <v/>
      </c>
      <c r="D80" s="615" t="str">
        <f>IFERROR(VLOOKUP(B80,[47]DSML!E:G,3,0),"")</f>
        <v/>
      </c>
      <c r="E80" s="648" t="s">
        <v>1393</v>
      </c>
      <c r="F80" s="592"/>
      <c r="G80" s="673"/>
      <c r="H80" s="593"/>
      <c r="I80" s="617"/>
      <c r="J80" s="649"/>
      <c r="K80" s="675"/>
      <c r="L80" s="597"/>
      <c r="M80" s="597"/>
      <c r="N80" s="620"/>
      <c r="O80" s="598"/>
      <c r="P80" s="650"/>
      <c r="Q80" s="593"/>
      <c r="R80" s="593"/>
      <c r="S80" s="593"/>
      <c r="T80" s="599"/>
      <c r="U80" s="600"/>
      <c r="V80" s="600"/>
      <c r="W80" s="600"/>
      <c r="X80" s="600"/>
      <c r="Y80" s="600"/>
      <c r="Z80" s="600"/>
      <c r="AA80" s="600"/>
      <c r="AB80" s="600"/>
    </row>
    <row r="81" spans="1:28" ht="14.25" customHeight="1">
      <c r="A81" s="614">
        <f t="shared" si="1"/>
        <v>77</v>
      </c>
      <c r="B81" s="592"/>
      <c r="C81" s="615" t="str">
        <f>IFERROR(VLOOKUP(B81,[47]DSML!E:J,6,0),"")</f>
        <v/>
      </c>
      <c r="D81" s="615" t="str">
        <f>IFERROR(VLOOKUP(B81,[47]DSML!E:G,3,0),"")</f>
        <v/>
      </c>
      <c r="E81" s="648" t="s">
        <v>1393</v>
      </c>
      <c r="F81" s="592"/>
      <c r="G81" s="673"/>
      <c r="H81" s="593"/>
      <c r="I81" s="617"/>
      <c r="J81" s="649"/>
      <c r="K81" s="596"/>
      <c r="L81" s="597"/>
      <c r="M81" s="597"/>
      <c r="N81" s="620"/>
      <c r="O81" s="598"/>
      <c r="P81" s="650"/>
      <c r="Q81" s="593"/>
      <c r="R81" s="593"/>
      <c r="S81" s="593"/>
      <c r="T81" s="599"/>
      <c r="U81" s="600"/>
      <c r="V81" s="600"/>
      <c r="W81" s="600"/>
      <c r="X81" s="600"/>
      <c r="Y81" s="600"/>
      <c r="Z81" s="600"/>
      <c r="AA81" s="600"/>
      <c r="AB81" s="600"/>
    </row>
    <row r="82" spans="1:28" ht="14.25" customHeight="1">
      <c r="A82" s="614">
        <f t="shared" si="1"/>
        <v>78</v>
      </c>
      <c r="B82" s="592"/>
      <c r="C82" s="615" t="str">
        <f>IFERROR(VLOOKUP(B82,[47]DSML!E:J,6,0),"")</f>
        <v/>
      </c>
      <c r="D82" s="615" t="str">
        <f>IFERROR(VLOOKUP(B82,[47]DSML!E:G,3,0),"")</f>
        <v/>
      </c>
      <c r="E82" s="648" t="s">
        <v>1393</v>
      </c>
      <c r="F82" s="592"/>
      <c r="G82" s="615"/>
      <c r="H82" s="593"/>
      <c r="I82" s="617"/>
      <c r="J82" s="649"/>
      <c r="K82" s="592"/>
      <c r="L82" s="597"/>
      <c r="M82" s="597"/>
      <c r="N82" s="620"/>
      <c r="O82" s="598"/>
      <c r="P82" s="650"/>
      <c r="Q82" s="593"/>
      <c r="R82" s="593"/>
      <c r="S82" s="593"/>
      <c r="T82" s="599"/>
      <c r="U82" s="600"/>
      <c r="V82" s="600"/>
      <c r="W82" s="600"/>
      <c r="X82" s="600"/>
      <c r="Y82" s="600"/>
      <c r="Z82" s="600"/>
      <c r="AA82" s="600"/>
      <c r="AB82" s="600"/>
    </row>
    <row r="83" spans="1:28" ht="14.25" customHeight="1">
      <c r="A83" s="614">
        <f t="shared" si="1"/>
        <v>79</v>
      </c>
      <c r="B83" s="676"/>
      <c r="C83" s="615" t="str">
        <f>IFERROR(VLOOKUP(B83,[47]DSML!E:J,6,0),"")</f>
        <v/>
      </c>
      <c r="D83" s="615" t="str">
        <f>IFERROR(VLOOKUP(B83,[47]DSML!E:G,3,0),"")</f>
        <v/>
      </c>
      <c r="E83" s="648" t="s">
        <v>1393</v>
      </c>
      <c r="F83" s="676"/>
      <c r="G83" s="592"/>
      <c r="H83" s="600"/>
      <c r="I83" s="617"/>
      <c r="J83" s="677"/>
      <c r="K83" s="678"/>
      <c r="L83" s="679"/>
      <c r="M83" s="679"/>
      <c r="N83" s="620"/>
      <c r="O83" s="680"/>
      <c r="P83" s="650"/>
      <c r="Q83" s="600"/>
      <c r="R83" s="600"/>
      <c r="S83" s="600"/>
      <c r="T83" s="681"/>
      <c r="U83" s="600"/>
      <c r="V83" s="600"/>
      <c r="W83" s="600"/>
      <c r="X83" s="600"/>
      <c r="Y83" s="600"/>
      <c r="Z83" s="600"/>
      <c r="AA83" s="600"/>
      <c r="AB83" s="600"/>
    </row>
    <row r="84" spans="1:28" ht="14.25" customHeight="1">
      <c r="A84" s="682"/>
      <c r="B84" s="682"/>
      <c r="C84" s="683"/>
      <c r="D84" s="683"/>
      <c r="E84" s="682"/>
      <c r="F84" s="682"/>
      <c r="G84" s="684"/>
      <c r="H84" s="683"/>
      <c r="I84" s="682"/>
      <c r="J84" s="685"/>
      <c r="K84" s="686"/>
      <c r="L84" s="687"/>
      <c r="M84" s="687"/>
      <c r="N84" s="682"/>
      <c r="O84" s="688"/>
      <c r="P84" s="687"/>
      <c r="Q84" s="683"/>
      <c r="R84" s="683"/>
      <c r="S84" s="683"/>
      <c r="T84" s="689"/>
      <c r="U84" s="683"/>
      <c r="V84" s="683"/>
      <c r="W84" s="683"/>
      <c r="X84" s="683"/>
      <c r="Y84" s="683"/>
      <c r="Z84" s="683"/>
      <c r="AA84" s="683"/>
      <c r="AB84" s="683"/>
    </row>
    <row r="85" spans="1:28" ht="14.25" customHeight="1">
      <c r="A85" s="682"/>
      <c r="B85" s="682"/>
      <c r="C85" s="683"/>
      <c r="D85" s="683"/>
      <c r="E85" s="682"/>
      <c r="F85" s="682"/>
      <c r="G85" s="684"/>
      <c r="H85" s="683"/>
      <c r="I85" s="682"/>
      <c r="J85" s="685"/>
      <c r="K85" s="686"/>
      <c r="L85" s="687"/>
      <c r="M85" s="687"/>
      <c r="N85" s="682"/>
      <c r="O85" s="688"/>
      <c r="P85" s="687"/>
      <c r="Q85" s="683"/>
      <c r="R85" s="683"/>
      <c r="S85" s="683"/>
      <c r="T85" s="689"/>
      <c r="U85" s="683"/>
      <c r="V85" s="683"/>
      <c r="W85" s="683"/>
      <c r="X85" s="683"/>
      <c r="Y85" s="683"/>
      <c r="Z85" s="683"/>
      <c r="AA85" s="683"/>
      <c r="AB85" s="683"/>
    </row>
    <row r="86" spans="1:28" ht="14.25" customHeight="1">
      <c r="A86" s="682"/>
      <c r="B86" s="682"/>
      <c r="C86" s="683"/>
      <c r="D86" s="683"/>
      <c r="E86" s="682"/>
      <c r="F86" s="682"/>
      <c r="G86" s="684"/>
      <c r="H86" s="683"/>
      <c r="I86" s="682"/>
      <c r="J86" s="685"/>
      <c r="K86" s="686"/>
      <c r="L86" s="687"/>
      <c r="M86" s="687"/>
      <c r="N86" s="682"/>
      <c r="O86" s="688"/>
      <c r="P86" s="687"/>
      <c r="Q86" s="683"/>
      <c r="R86" s="683"/>
      <c r="S86" s="683"/>
      <c r="T86" s="689"/>
      <c r="U86" s="683"/>
      <c r="V86" s="683"/>
      <c r="W86" s="683"/>
      <c r="X86" s="683"/>
      <c r="Y86" s="683"/>
      <c r="Z86" s="683"/>
      <c r="AA86" s="683"/>
      <c r="AB86" s="683"/>
    </row>
    <row r="87" spans="1:28" ht="14.25" customHeight="1">
      <c r="A87" s="682"/>
      <c r="B87" s="682"/>
      <c r="C87" s="683"/>
      <c r="D87" s="683"/>
      <c r="E87" s="682"/>
      <c r="F87" s="682"/>
      <c r="G87" s="684"/>
      <c r="H87" s="683"/>
      <c r="I87" s="682"/>
      <c r="J87" s="685"/>
      <c r="K87" s="686"/>
      <c r="L87" s="687"/>
      <c r="M87" s="687"/>
      <c r="N87" s="682"/>
      <c r="O87" s="688"/>
      <c r="P87" s="687"/>
      <c r="Q87" s="683"/>
      <c r="R87" s="683"/>
      <c r="S87" s="683"/>
      <c r="T87" s="689"/>
      <c r="U87" s="683"/>
      <c r="V87" s="683"/>
      <c r="W87" s="683"/>
      <c r="X87" s="683"/>
      <c r="Y87" s="683"/>
      <c r="Z87" s="683"/>
      <c r="AA87" s="683"/>
      <c r="AB87" s="683"/>
    </row>
    <row r="88" spans="1:28" ht="14.25" customHeight="1">
      <c r="A88" s="682"/>
      <c r="B88" s="682"/>
      <c r="C88" s="683"/>
      <c r="D88" s="683"/>
      <c r="E88" s="682"/>
      <c r="F88" s="682"/>
      <c r="G88" s="684"/>
      <c r="H88" s="683"/>
      <c r="I88" s="682"/>
      <c r="J88" s="685"/>
      <c r="K88" s="686"/>
      <c r="L88" s="687"/>
      <c r="M88" s="687"/>
      <c r="N88" s="682"/>
      <c r="O88" s="688"/>
      <c r="P88" s="687"/>
      <c r="Q88" s="683"/>
      <c r="R88" s="683"/>
      <c r="S88" s="683"/>
      <c r="T88" s="689"/>
      <c r="U88" s="683"/>
      <c r="V88" s="683"/>
      <c r="W88" s="683"/>
      <c r="X88" s="683"/>
      <c r="Y88" s="683"/>
      <c r="Z88" s="683"/>
      <c r="AA88" s="683"/>
      <c r="AB88" s="683"/>
    </row>
    <row r="89" spans="1:28" ht="14.25" customHeight="1">
      <c r="A89" s="682"/>
      <c r="B89" s="682"/>
      <c r="C89" s="683"/>
      <c r="D89" s="683"/>
      <c r="E89" s="682"/>
      <c r="F89" s="682"/>
      <c r="G89" s="684"/>
      <c r="H89" s="683"/>
      <c r="I89" s="682"/>
      <c r="J89" s="685"/>
      <c r="K89" s="686"/>
      <c r="L89" s="687"/>
      <c r="M89" s="687"/>
      <c r="N89" s="682"/>
      <c r="O89" s="688"/>
      <c r="P89" s="687"/>
      <c r="Q89" s="683"/>
      <c r="R89" s="683"/>
      <c r="S89" s="683"/>
      <c r="T89" s="689"/>
      <c r="U89" s="683"/>
      <c r="V89" s="683"/>
      <c r="W89" s="683"/>
      <c r="X89" s="683"/>
      <c r="Y89" s="683"/>
      <c r="Z89" s="683"/>
      <c r="AA89" s="683"/>
      <c r="AB89" s="683"/>
    </row>
    <row r="90" spans="1:28" ht="14.25" customHeight="1">
      <c r="A90" s="682"/>
      <c r="B90" s="682"/>
      <c r="C90" s="683"/>
      <c r="D90" s="683"/>
      <c r="E90" s="682"/>
      <c r="F90" s="682"/>
      <c r="G90" s="684"/>
      <c r="H90" s="683"/>
      <c r="I90" s="682"/>
      <c r="J90" s="685"/>
      <c r="K90" s="686"/>
      <c r="L90" s="687"/>
      <c r="M90" s="687"/>
      <c r="N90" s="682"/>
      <c r="O90" s="688"/>
      <c r="P90" s="687"/>
      <c r="Q90" s="683"/>
      <c r="R90" s="683"/>
      <c r="S90" s="683"/>
      <c r="T90" s="689"/>
      <c r="U90" s="683"/>
      <c r="V90" s="683"/>
      <c r="W90" s="683"/>
      <c r="X90" s="683"/>
      <c r="Y90" s="683"/>
      <c r="Z90" s="683"/>
      <c r="AA90" s="683"/>
      <c r="AB90" s="683"/>
    </row>
    <row r="91" spans="1:28" ht="14.25" customHeight="1">
      <c r="A91" s="682"/>
      <c r="B91" s="682"/>
      <c r="C91" s="683"/>
      <c r="D91" s="683"/>
      <c r="E91" s="682"/>
      <c r="F91" s="682"/>
      <c r="G91" s="684"/>
      <c r="H91" s="683"/>
      <c r="I91" s="682"/>
      <c r="J91" s="685"/>
      <c r="K91" s="686"/>
      <c r="L91" s="687"/>
      <c r="M91" s="687"/>
      <c r="N91" s="682"/>
      <c r="O91" s="688"/>
      <c r="P91" s="687"/>
      <c r="Q91" s="683"/>
      <c r="R91" s="683"/>
      <c r="S91" s="683"/>
      <c r="T91" s="689"/>
      <c r="U91" s="683"/>
      <c r="V91" s="683"/>
      <c r="W91" s="683"/>
      <c r="X91" s="683"/>
      <c r="Y91" s="683"/>
      <c r="Z91" s="683"/>
      <c r="AA91" s="683"/>
      <c r="AB91" s="683"/>
    </row>
    <row r="92" spans="1:28" ht="14.25" customHeight="1">
      <c r="A92" s="682"/>
      <c r="B92" s="682"/>
      <c r="C92" s="683"/>
      <c r="D92" s="683"/>
      <c r="E92" s="682"/>
      <c r="F92" s="682"/>
      <c r="G92" s="684"/>
      <c r="H92" s="683"/>
      <c r="I92" s="682"/>
      <c r="J92" s="685"/>
      <c r="K92" s="686"/>
      <c r="L92" s="687"/>
      <c r="M92" s="687"/>
      <c r="N92" s="682"/>
      <c r="O92" s="688"/>
      <c r="P92" s="687"/>
      <c r="Q92" s="683"/>
      <c r="R92" s="683"/>
      <c r="S92" s="683"/>
      <c r="T92" s="689"/>
      <c r="U92" s="683"/>
      <c r="V92" s="683"/>
      <c r="W92" s="683"/>
      <c r="X92" s="683"/>
      <c r="Y92" s="683"/>
      <c r="Z92" s="683"/>
      <c r="AA92" s="683"/>
      <c r="AB92" s="683"/>
    </row>
    <row r="93" spans="1:28" ht="14.25" customHeight="1">
      <c r="A93" s="682"/>
      <c r="B93" s="682"/>
      <c r="C93" s="683"/>
      <c r="D93" s="683"/>
      <c r="E93" s="682"/>
      <c r="F93" s="682"/>
      <c r="G93" s="684"/>
      <c r="H93" s="683"/>
      <c r="I93" s="682"/>
      <c r="J93" s="685"/>
      <c r="K93" s="686"/>
      <c r="L93" s="687"/>
      <c r="M93" s="687"/>
      <c r="N93" s="682"/>
      <c r="O93" s="688"/>
      <c r="P93" s="687"/>
      <c r="Q93" s="683"/>
      <c r="R93" s="683"/>
      <c r="S93" s="683"/>
      <c r="T93" s="689"/>
      <c r="U93" s="683"/>
      <c r="V93" s="683"/>
      <c r="W93" s="683"/>
      <c r="X93" s="683"/>
      <c r="Y93" s="683"/>
      <c r="Z93" s="683"/>
      <c r="AA93" s="683"/>
      <c r="AB93" s="683"/>
    </row>
    <row r="94" spans="1:28" ht="14.25" customHeight="1">
      <c r="A94" s="682"/>
      <c r="B94" s="682"/>
      <c r="C94" s="683"/>
      <c r="D94" s="683"/>
      <c r="E94" s="682"/>
      <c r="F94" s="682"/>
      <c r="G94" s="684"/>
      <c r="H94" s="683"/>
      <c r="I94" s="682"/>
      <c r="J94" s="685"/>
      <c r="K94" s="686"/>
      <c r="L94" s="687"/>
      <c r="M94" s="687"/>
      <c r="N94" s="682"/>
      <c r="O94" s="688"/>
      <c r="P94" s="687"/>
      <c r="Q94" s="683"/>
      <c r="R94" s="683"/>
      <c r="S94" s="683"/>
      <c r="T94" s="689"/>
      <c r="U94" s="683"/>
      <c r="V94" s="683"/>
      <c r="W94" s="683"/>
      <c r="X94" s="683"/>
      <c r="Y94" s="683"/>
      <c r="Z94" s="683"/>
      <c r="AA94" s="683"/>
      <c r="AB94" s="683"/>
    </row>
    <row r="95" spans="1:28" ht="14.25" customHeight="1">
      <c r="A95" s="682"/>
      <c r="B95" s="682"/>
      <c r="C95" s="683"/>
      <c r="D95" s="683"/>
      <c r="E95" s="682"/>
      <c r="F95" s="682"/>
      <c r="G95" s="684"/>
      <c r="H95" s="683"/>
      <c r="I95" s="682"/>
      <c r="J95" s="685"/>
      <c r="K95" s="686"/>
      <c r="L95" s="687"/>
      <c r="M95" s="687"/>
      <c r="N95" s="682"/>
      <c r="O95" s="688"/>
      <c r="P95" s="687"/>
      <c r="Q95" s="683"/>
      <c r="R95" s="683"/>
      <c r="S95" s="683"/>
      <c r="T95" s="689"/>
      <c r="U95" s="683"/>
      <c r="V95" s="683"/>
      <c r="W95" s="683"/>
      <c r="X95" s="683"/>
      <c r="Y95" s="683"/>
      <c r="Z95" s="683"/>
      <c r="AA95" s="683"/>
      <c r="AB95" s="683"/>
    </row>
    <row r="96" spans="1:28" ht="14.25" customHeight="1">
      <c r="A96" s="682"/>
      <c r="B96" s="682"/>
      <c r="C96" s="683"/>
      <c r="D96" s="683"/>
      <c r="E96" s="682"/>
      <c r="F96" s="682"/>
      <c r="G96" s="684"/>
      <c r="H96" s="683"/>
      <c r="I96" s="682"/>
      <c r="J96" s="685"/>
      <c r="K96" s="686"/>
      <c r="L96" s="687"/>
      <c r="M96" s="687"/>
      <c r="N96" s="682"/>
      <c r="O96" s="688"/>
      <c r="P96" s="687"/>
      <c r="Q96" s="683"/>
      <c r="R96" s="683"/>
      <c r="S96" s="683"/>
      <c r="T96" s="689"/>
      <c r="U96" s="683"/>
      <c r="V96" s="683"/>
      <c r="W96" s="683"/>
      <c r="X96" s="683"/>
      <c r="Y96" s="683"/>
      <c r="Z96" s="683"/>
      <c r="AA96" s="683"/>
      <c r="AB96" s="683"/>
    </row>
    <row r="97" spans="1:28" ht="14.25" customHeight="1">
      <c r="A97" s="682"/>
      <c r="B97" s="682"/>
      <c r="C97" s="683"/>
      <c r="D97" s="683"/>
      <c r="E97" s="682"/>
      <c r="F97" s="682"/>
      <c r="G97" s="684"/>
      <c r="H97" s="683"/>
      <c r="I97" s="682"/>
      <c r="J97" s="685"/>
      <c r="K97" s="686"/>
      <c r="L97" s="687"/>
      <c r="M97" s="687"/>
      <c r="N97" s="682"/>
      <c r="O97" s="688"/>
      <c r="P97" s="687"/>
      <c r="Q97" s="683"/>
      <c r="R97" s="683"/>
      <c r="S97" s="683"/>
      <c r="T97" s="689"/>
      <c r="U97" s="683"/>
      <c r="V97" s="683"/>
      <c r="W97" s="683"/>
      <c r="X97" s="683"/>
      <c r="Y97" s="683"/>
      <c r="Z97" s="683"/>
      <c r="AA97" s="683"/>
      <c r="AB97" s="683"/>
    </row>
    <row r="98" spans="1:28" ht="14.25" customHeight="1">
      <c r="A98" s="682"/>
      <c r="B98" s="682"/>
      <c r="C98" s="683"/>
      <c r="D98" s="683"/>
      <c r="E98" s="682"/>
      <c r="F98" s="682"/>
      <c r="G98" s="684"/>
      <c r="H98" s="683"/>
      <c r="I98" s="682"/>
      <c r="J98" s="685"/>
      <c r="K98" s="686"/>
      <c r="L98" s="687"/>
      <c r="M98" s="687"/>
      <c r="N98" s="682"/>
      <c r="O98" s="688"/>
      <c r="P98" s="687"/>
      <c r="Q98" s="683"/>
      <c r="R98" s="683"/>
      <c r="S98" s="683"/>
      <c r="T98" s="689"/>
      <c r="U98" s="683"/>
      <c r="V98" s="683"/>
      <c r="W98" s="683"/>
      <c r="X98" s="683"/>
      <c r="Y98" s="683"/>
      <c r="Z98" s="683"/>
      <c r="AA98" s="683"/>
      <c r="AB98" s="683"/>
    </row>
    <row r="99" spans="1:28" ht="14.25" customHeight="1">
      <c r="A99" s="682"/>
      <c r="B99" s="682"/>
      <c r="C99" s="683"/>
      <c r="D99" s="683"/>
      <c r="E99" s="682"/>
      <c r="F99" s="682"/>
      <c r="G99" s="684"/>
      <c r="H99" s="683"/>
      <c r="I99" s="682"/>
      <c r="J99" s="685"/>
      <c r="K99" s="686"/>
      <c r="L99" s="687"/>
      <c r="M99" s="687"/>
      <c r="N99" s="682"/>
      <c r="O99" s="688"/>
      <c r="P99" s="687"/>
      <c r="Q99" s="683"/>
      <c r="R99" s="683"/>
      <c r="S99" s="683"/>
      <c r="T99" s="689"/>
      <c r="U99" s="683"/>
      <c r="V99" s="683"/>
      <c r="W99" s="683"/>
      <c r="X99" s="683"/>
      <c r="Y99" s="683"/>
      <c r="Z99" s="683"/>
      <c r="AA99" s="683"/>
      <c r="AB99" s="683"/>
    </row>
    <row r="100" spans="1:28" ht="14.25" customHeight="1">
      <c r="A100" s="682"/>
      <c r="B100" s="682"/>
      <c r="C100" s="683"/>
      <c r="D100" s="683"/>
      <c r="E100" s="682"/>
      <c r="F100" s="682"/>
      <c r="G100" s="684"/>
      <c r="H100" s="683"/>
      <c r="I100" s="682"/>
      <c r="J100" s="685"/>
      <c r="K100" s="686"/>
      <c r="L100" s="687"/>
      <c r="M100" s="687"/>
      <c r="N100" s="682"/>
      <c r="O100" s="688"/>
      <c r="P100" s="687"/>
      <c r="Q100" s="683"/>
      <c r="R100" s="683"/>
      <c r="S100" s="683"/>
      <c r="T100" s="689"/>
      <c r="U100" s="683"/>
      <c r="V100" s="683"/>
      <c r="W100" s="683"/>
      <c r="X100" s="683"/>
      <c r="Y100" s="683"/>
      <c r="Z100" s="683"/>
      <c r="AA100" s="683"/>
      <c r="AB100" s="683"/>
    </row>
    <row r="101" spans="1:28" ht="14.25" customHeight="1">
      <c r="A101" s="682"/>
      <c r="B101" s="682"/>
      <c r="C101" s="683"/>
      <c r="D101" s="683"/>
      <c r="E101" s="682"/>
      <c r="F101" s="682"/>
      <c r="G101" s="684"/>
      <c r="H101" s="683"/>
      <c r="I101" s="682"/>
      <c r="J101" s="685"/>
      <c r="K101" s="686"/>
      <c r="L101" s="687"/>
      <c r="M101" s="687"/>
      <c r="N101" s="682"/>
      <c r="O101" s="688"/>
      <c r="P101" s="687"/>
      <c r="Q101" s="683"/>
      <c r="R101" s="683"/>
      <c r="S101" s="683"/>
      <c r="T101" s="689"/>
      <c r="U101" s="683"/>
      <c r="V101" s="683"/>
      <c r="W101" s="683"/>
      <c r="X101" s="683"/>
      <c r="Y101" s="683"/>
      <c r="Z101" s="683"/>
      <c r="AA101" s="683"/>
      <c r="AB101" s="683"/>
    </row>
    <row r="102" spans="1:28" ht="14.25" customHeight="1">
      <c r="A102" s="682"/>
      <c r="B102" s="682"/>
      <c r="C102" s="683"/>
      <c r="D102" s="683"/>
      <c r="E102" s="682"/>
      <c r="F102" s="682"/>
      <c r="G102" s="684"/>
      <c r="H102" s="683"/>
      <c r="I102" s="682"/>
      <c r="J102" s="685"/>
      <c r="K102" s="686"/>
      <c r="L102" s="687"/>
      <c r="M102" s="687"/>
      <c r="N102" s="682"/>
      <c r="O102" s="688"/>
      <c r="P102" s="687"/>
      <c r="Q102" s="683"/>
      <c r="R102" s="683"/>
      <c r="S102" s="683"/>
      <c r="T102" s="689"/>
      <c r="U102" s="683"/>
      <c r="V102" s="683"/>
      <c r="W102" s="683"/>
      <c r="X102" s="683"/>
      <c r="Y102" s="683"/>
      <c r="Z102" s="683"/>
      <c r="AA102" s="683"/>
      <c r="AB102" s="683"/>
    </row>
    <row r="103" spans="1:28" ht="14.25" customHeight="1">
      <c r="A103" s="682"/>
      <c r="B103" s="682"/>
      <c r="C103" s="683"/>
      <c r="D103" s="683"/>
      <c r="E103" s="682"/>
      <c r="F103" s="682"/>
      <c r="G103" s="684"/>
      <c r="H103" s="683"/>
      <c r="I103" s="682"/>
      <c r="J103" s="685"/>
      <c r="K103" s="686"/>
      <c r="L103" s="687"/>
      <c r="M103" s="687"/>
      <c r="N103" s="682"/>
      <c r="O103" s="688"/>
      <c r="P103" s="687"/>
      <c r="Q103" s="683"/>
      <c r="R103" s="683"/>
      <c r="S103" s="683"/>
      <c r="T103" s="689"/>
      <c r="U103" s="683"/>
      <c r="V103" s="683"/>
      <c r="W103" s="683"/>
      <c r="X103" s="683"/>
      <c r="Y103" s="683"/>
      <c r="Z103" s="683"/>
      <c r="AA103" s="683"/>
      <c r="AB103" s="683"/>
    </row>
    <row r="104" spans="1:28" ht="14.25" customHeight="1">
      <c r="A104" s="682"/>
      <c r="B104" s="682"/>
      <c r="C104" s="683"/>
      <c r="D104" s="683"/>
      <c r="E104" s="682"/>
      <c r="F104" s="682"/>
      <c r="G104" s="684"/>
      <c r="H104" s="683"/>
      <c r="I104" s="682"/>
      <c r="J104" s="685"/>
      <c r="K104" s="686"/>
      <c r="L104" s="687"/>
      <c r="M104" s="687"/>
      <c r="N104" s="682"/>
      <c r="O104" s="688"/>
      <c r="P104" s="687"/>
      <c r="Q104" s="683"/>
      <c r="R104" s="683"/>
      <c r="S104" s="683"/>
      <c r="T104" s="689"/>
      <c r="U104" s="683"/>
      <c r="V104" s="683"/>
      <c r="W104" s="683"/>
      <c r="X104" s="683"/>
      <c r="Y104" s="683"/>
      <c r="Z104" s="683"/>
      <c r="AA104" s="683"/>
      <c r="AB104" s="683"/>
    </row>
    <row r="105" spans="1:28" ht="14.25" customHeight="1">
      <c r="A105" s="682"/>
      <c r="B105" s="682"/>
      <c r="C105" s="683"/>
      <c r="D105" s="683"/>
      <c r="E105" s="682"/>
      <c r="F105" s="682"/>
      <c r="G105" s="684"/>
      <c r="H105" s="683"/>
      <c r="I105" s="682"/>
      <c r="J105" s="685"/>
      <c r="K105" s="686"/>
      <c r="L105" s="687"/>
      <c r="M105" s="687"/>
      <c r="N105" s="682"/>
      <c r="O105" s="688"/>
      <c r="P105" s="687"/>
      <c r="Q105" s="683"/>
      <c r="R105" s="683"/>
      <c r="S105" s="683"/>
      <c r="T105" s="689"/>
      <c r="U105" s="683"/>
      <c r="V105" s="683"/>
      <c r="W105" s="683"/>
      <c r="X105" s="683"/>
      <c r="Y105" s="683"/>
      <c r="Z105" s="683"/>
      <c r="AA105" s="683"/>
      <c r="AB105" s="683"/>
    </row>
    <row r="106" spans="1:28" ht="14.25" customHeight="1">
      <c r="A106" s="682"/>
      <c r="B106" s="682"/>
      <c r="C106" s="683"/>
      <c r="D106" s="683"/>
      <c r="E106" s="682"/>
      <c r="F106" s="682"/>
      <c r="G106" s="684"/>
      <c r="H106" s="683"/>
      <c r="I106" s="682"/>
      <c r="J106" s="685"/>
      <c r="K106" s="686"/>
      <c r="L106" s="687"/>
      <c r="M106" s="687"/>
      <c r="N106" s="682"/>
      <c r="O106" s="688"/>
      <c r="P106" s="687"/>
      <c r="Q106" s="683"/>
      <c r="R106" s="683"/>
      <c r="S106" s="683"/>
      <c r="T106" s="689"/>
      <c r="U106" s="683"/>
      <c r="V106" s="683"/>
      <c r="W106" s="683"/>
      <c r="X106" s="683"/>
      <c r="Y106" s="683"/>
      <c r="Z106" s="683"/>
      <c r="AA106" s="683"/>
      <c r="AB106" s="683"/>
    </row>
    <row r="107" spans="1:28" ht="14.25" customHeight="1">
      <c r="A107" s="682"/>
      <c r="B107" s="682"/>
      <c r="C107" s="683"/>
      <c r="D107" s="683"/>
      <c r="E107" s="682"/>
      <c r="F107" s="682"/>
      <c r="G107" s="684"/>
      <c r="H107" s="683"/>
      <c r="I107" s="682"/>
      <c r="J107" s="685"/>
      <c r="K107" s="686"/>
      <c r="L107" s="687"/>
      <c r="M107" s="687"/>
      <c r="N107" s="682"/>
      <c r="O107" s="688"/>
      <c r="P107" s="687"/>
      <c r="Q107" s="683"/>
      <c r="R107" s="683"/>
      <c r="S107" s="683"/>
      <c r="T107" s="689"/>
      <c r="U107" s="683"/>
      <c r="V107" s="683"/>
      <c r="W107" s="683"/>
      <c r="X107" s="683"/>
      <c r="Y107" s="683"/>
      <c r="Z107" s="683"/>
      <c r="AA107" s="683"/>
      <c r="AB107" s="683"/>
    </row>
    <row r="108" spans="1:28" ht="14.25" customHeight="1">
      <c r="A108" s="682"/>
      <c r="B108" s="682"/>
      <c r="C108" s="683"/>
      <c r="D108" s="683"/>
      <c r="E108" s="682"/>
      <c r="F108" s="682"/>
      <c r="G108" s="684"/>
      <c r="H108" s="683"/>
      <c r="I108" s="682"/>
      <c r="J108" s="685"/>
      <c r="K108" s="686"/>
      <c r="L108" s="687"/>
      <c r="M108" s="687"/>
      <c r="N108" s="682"/>
      <c r="O108" s="688"/>
      <c r="P108" s="687"/>
      <c r="Q108" s="683"/>
      <c r="R108" s="683"/>
      <c r="S108" s="683"/>
      <c r="T108" s="689"/>
      <c r="U108" s="683"/>
      <c r="V108" s="683"/>
      <c r="W108" s="683"/>
      <c r="X108" s="683"/>
      <c r="Y108" s="683"/>
      <c r="Z108" s="683"/>
      <c r="AA108" s="683"/>
      <c r="AB108" s="683"/>
    </row>
    <row r="109" spans="1:28" ht="14.25" customHeight="1">
      <c r="A109" s="682"/>
      <c r="B109" s="682"/>
      <c r="C109" s="683"/>
      <c r="D109" s="683"/>
      <c r="E109" s="682"/>
      <c r="F109" s="682"/>
      <c r="G109" s="684"/>
      <c r="H109" s="683"/>
      <c r="I109" s="682"/>
      <c r="J109" s="685"/>
      <c r="K109" s="686"/>
      <c r="L109" s="687"/>
      <c r="M109" s="687"/>
      <c r="N109" s="682"/>
      <c r="O109" s="688"/>
      <c r="P109" s="687"/>
      <c r="Q109" s="683"/>
      <c r="R109" s="683"/>
      <c r="S109" s="683"/>
      <c r="T109" s="689"/>
      <c r="U109" s="683"/>
      <c r="V109" s="683"/>
      <c r="W109" s="683"/>
      <c r="X109" s="683"/>
      <c r="Y109" s="683"/>
      <c r="Z109" s="683"/>
      <c r="AA109" s="683"/>
      <c r="AB109" s="683"/>
    </row>
    <row r="110" spans="1:28" ht="14.25" customHeight="1">
      <c r="A110" s="682"/>
      <c r="B110" s="682"/>
      <c r="C110" s="683"/>
      <c r="D110" s="683"/>
      <c r="E110" s="682"/>
      <c r="F110" s="682"/>
      <c r="G110" s="684"/>
      <c r="H110" s="683"/>
      <c r="I110" s="682"/>
      <c r="J110" s="685"/>
      <c r="K110" s="686"/>
      <c r="L110" s="687"/>
      <c r="M110" s="687"/>
      <c r="N110" s="682"/>
      <c r="O110" s="688"/>
      <c r="P110" s="687"/>
      <c r="Q110" s="683"/>
      <c r="R110" s="683"/>
      <c r="S110" s="683"/>
      <c r="T110" s="689"/>
      <c r="U110" s="683"/>
      <c r="V110" s="683"/>
      <c r="W110" s="683"/>
      <c r="X110" s="683"/>
      <c r="Y110" s="683"/>
      <c r="Z110" s="683"/>
      <c r="AA110" s="683"/>
      <c r="AB110" s="683"/>
    </row>
    <row r="111" spans="1:28" ht="14.25" customHeight="1">
      <c r="A111" s="682"/>
      <c r="B111" s="682"/>
      <c r="C111" s="683"/>
      <c r="D111" s="683"/>
      <c r="E111" s="682"/>
      <c r="F111" s="682"/>
      <c r="G111" s="684"/>
      <c r="H111" s="683"/>
      <c r="I111" s="682"/>
      <c r="J111" s="685"/>
      <c r="K111" s="686"/>
      <c r="L111" s="687"/>
      <c r="M111" s="687"/>
      <c r="N111" s="682"/>
      <c r="O111" s="688"/>
      <c r="P111" s="687"/>
      <c r="Q111" s="683"/>
      <c r="R111" s="683"/>
      <c r="S111" s="683"/>
      <c r="T111" s="689"/>
      <c r="U111" s="683"/>
      <c r="V111" s="683"/>
      <c r="W111" s="683"/>
      <c r="X111" s="683"/>
      <c r="Y111" s="683"/>
      <c r="Z111" s="683"/>
      <c r="AA111" s="683"/>
      <c r="AB111" s="683"/>
    </row>
    <row r="112" spans="1:28" ht="14.25" customHeight="1">
      <c r="A112" s="682"/>
      <c r="B112" s="682"/>
      <c r="C112" s="683"/>
      <c r="D112" s="683"/>
      <c r="E112" s="682"/>
      <c r="F112" s="682"/>
      <c r="G112" s="684"/>
      <c r="H112" s="683"/>
      <c r="I112" s="682"/>
      <c r="J112" s="685"/>
      <c r="K112" s="686"/>
      <c r="L112" s="687"/>
      <c r="M112" s="687"/>
      <c r="N112" s="682"/>
      <c r="O112" s="688"/>
      <c r="P112" s="687"/>
      <c r="Q112" s="683"/>
      <c r="R112" s="683"/>
      <c r="S112" s="683"/>
      <c r="T112" s="689"/>
      <c r="U112" s="683"/>
      <c r="V112" s="683"/>
      <c r="W112" s="683"/>
      <c r="X112" s="683"/>
      <c r="Y112" s="683"/>
      <c r="Z112" s="683"/>
      <c r="AA112" s="683"/>
      <c r="AB112" s="683"/>
    </row>
    <row r="113" spans="1:28" ht="14.25" customHeight="1">
      <c r="A113" s="682"/>
      <c r="B113" s="682"/>
      <c r="C113" s="683"/>
      <c r="D113" s="683"/>
      <c r="E113" s="682"/>
      <c r="F113" s="682"/>
      <c r="G113" s="684"/>
      <c r="H113" s="683"/>
      <c r="I113" s="682"/>
      <c r="J113" s="685"/>
      <c r="K113" s="686"/>
      <c r="L113" s="687"/>
      <c r="M113" s="687"/>
      <c r="N113" s="682"/>
      <c r="O113" s="688"/>
      <c r="P113" s="687"/>
      <c r="Q113" s="683"/>
      <c r="R113" s="683"/>
      <c r="S113" s="683"/>
      <c r="T113" s="689"/>
      <c r="U113" s="683"/>
      <c r="V113" s="683"/>
      <c r="W113" s="683"/>
      <c r="X113" s="683"/>
      <c r="Y113" s="683"/>
      <c r="Z113" s="683"/>
      <c r="AA113" s="683"/>
      <c r="AB113" s="683"/>
    </row>
    <row r="114" spans="1:28" ht="14.25" customHeight="1">
      <c r="A114" s="682"/>
      <c r="B114" s="682"/>
      <c r="C114" s="683"/>
      <c r="D114" s="683"/>
      <c r="E114" s="682"/>
      <c r="F114" s="682"/>
      <c r="G114" s="684"/>
      <c r="H114" s="683"/>
      <c r="I114" s="682"/>
      <c r="J114" s="685"/>
      <c r="K114" s="686"/>
      <c r="L114" s="687"/>
      <c r="M114" s="687"/>
      <c r="N114" s="682"/>
      <c r="O114" s="688"/>
      <c r="P114" s="687"/>
      <c r="Q114" s="683"/>
      <c r="R114" s="683"/>
      <c r="S114" s="683"/>
      <c r="T114" s="689"/>
      <c r="U114" s="683"/>
      <c r="V114" s="683"/>
      <c r="W114" s="683"/>
      <c r="X114" s="683"/>
      <c r="Y114" s="683"/>
      <c r="Z114" s="683"/>
      <c r="AA114" s="683"/>
      <c r="AB114" s="683"/>
    </row>
    <row r="115" spans="1:28" ht="14.25" customHeight="1">
      <c r="A115" s="682"/>
      <c r="B115" s="682"/>
      <c r="C115" s="683"/>
      <c r="D115" s="683"/>
      <c r="E115" s="682"/>
      <c r="F115" s="682"/>
      <c r="G115" s="684"/>
      <c r="H115" s="683"/>
      <c r="I115" s="682"/>
      <c r="J115" s="685"/>
      <c r="K115" s="686"/>
      <c r="L115" s="687"/>
      <c r="M115" s="687"/>
      <c r="N115" s="682"/>
      <c r="O115" s="688"/>
      <c r="P115" s="687"/>
      <c r="Q115" s="683"/>
      <c r="R115" s="683"/>
      <c r="S115" s="683"/>
      <c r="T115" s="689"/>
      <c r="U115" s="683"/>
      <c r="V115" s="683"/>
      <c r="W115" s="683"/>
      <c r="X115" s="683"/>
      <c r="Y115" s="683"/>
      <c r="Z115" s="683"/>
      <c r="AA115" s="683"/>
      <c r="AB115" s="683"/>
    </row>
    <row r="116" spans="1:28" ht="14.25" customHeight="1">
      <c r="A116" s="682"/>
      <c r="B116" s="682"/>
      <c r="C116" s="683"/>
      <c r="D116" s="683"/>
      <c r="E116" s="682"/>
      <c r="F116" s="682"/>
      <c r="G116" s="684"/>
      <c r="H116" s="683"/>
      <c r="I116" s="682"/>
      <c r="J116" s="685"/>
      <c r="K116" s="686"/>
      <c r="L116" s="687"/>
      <c r="M116" s="687"/>
      <c r="N116" s="682"/>
      <c r="O116" s="688"/>
      <c r="P116" s="687"/>
      <c r="Q116" s="683"/>
      <c r="R116" s="683"/>
      <c r="S116" s="683"/>
      <c r="T116" s="689"/>
      <c r="U116" s="683"/>
      <c r="V116" s="683"/>
      <c r="W116" s="683"/>
      <c r="X116" s="683"/>
      <c r="Y116" s="683"/>
      <c r="Z116" s="683"/>
      <c r="AA116" s="683"/>
      <c r="AB116" s="683"/>
    </row>
    <row r="117" spans="1:28" ht="14.25" customHeight="1">
      <c r="A117" s="682"/>
      <c r="B117" s="682"/>
      <c r="C117" s="683"/>
      <c r="D117" s="683"/>
      <c r="E117" s="682"/>
      <c r="F117" s="682"/>
      <c r="G117" s="684"/>
      <c r="H117" s="683"/>
      <c r="I117" s="682"/>
      <c r="J117" s="685"/>
      <c r="K117" s="686"/>
      <c r="L117" s="687"/>
      <c r="M117" s="687"/>
      <c r="N117" s="682"/>
      <c r="O117" s="688"/>
      <c r="P117" s="687"/>
      <c r="Q117" s="683"/>
      <c r="R117" s="683"/>
      <c r="S117" s="683"/>
      <c r="T117" s="689"/>
      <c r="U117" s="683"/>
      <c r="V117" s="683"/>
      <c r="W117" s="683"/>
      <c r="X117" s="683"/>
      <c r="Y117" s="683"/>
      <c r="Z117" s="683"/>
      <c r="AA117" s="683"/>
      <c r="AB117" s="683"/>
    </row>
    <row r="118" spans="1:28" ht="14.25" customHeight="1">
      <c r="A118" s="682"/>
      <c r="B118" s="682"/>
      <c r="C118" s="683"/>
      <c r="D118" s="683"/>
      <c r="E118" s="682"/>
      <c r="F118" s="682"/>
      <c r="G118" s="684"/>
      <c r="H118" s="683"/>
      <c r="I118" s="682"/>
      <c r="J118" s="685"/>
      <c r="K118" s="686"/>
      <c r="L118" s="687"/>
      <c r="M118" s="687"/>
      <c r="N118" s="682"/>
      <c r="O118" s="688"/>
      <c r="P118" s="687"/>
      <c r="Q118" s="683"/>
      <c r="R118" s="683"/>
      <c r="S118" s="683"/>
      <c r="T118" s="689"/>
      <c r="U118" s="683"/>
      <c r="V118" s="683"/>
      <c r="W118" s="683"/>
      <c r="X118" s="683"/>
      <c r="Y118" s="683"/>
      <c r="Z118" s="683"/>
      <c r="AA118" s="683"/>
      <c r="AB118" s="683"/>
    </row>
    <row r="119" spans="1:28" ht="14.25" customHeight="1">
      <c r="A119" s="682"/>
      <c r="B119" s="682"/>
      <c r="C119" s="683"/>
      <c r="D119" s="683"/>
      <c r="E119" s="682"/>
      <c r="F119" s="682"/>
      <c r="G119" s="684"/>
      <c r="H119" s="683"/>
      <c r="I119" s="682"/>
      <c r="J119" s="685"/>
      <c r="K119" s="686"/>
      <c r="L119" s="687"/>
      <c r="M119" s="687"/>
      <c r="N119" s="682"/>
      <c r="O119" s="688"/>
      <c r="P119" s="687"/>
      <c r="Q119" s="683"/>
      <c r="R119" s="683"/>
      <c r="S119" s="683"/>
      <c r="T119" s="689"/>
      <c r="U119" s="683"/>
      <c r="V119" s="683"/>
      <c r="W119" s="683"/>
      <c r="X119" s="683"/>
      <c r="Y119" s="683"/>
      <c r="Z119" s="683"/>
      <c r="AA119" s="683"/>
      <c r="AB119" s="683"/>
    </row>
    <row r="120" spans="1:28" ht="14.25" customHeight="1">
      <c r="A120" s="682"/>
      <c r="B120" s="682"/>
      <c r="C120" s="683"/>
      <c r="D120" s="683"/>
      <c r="E120" s="682"/>
      <c r="F120" s="682"/>
      <c r="G120" s="684"/>
      <c r="H120" s="683"/>
      <c r="I120" s="682"/>
      <c r="J120" s="685"/>
      <c r="K120" s="686"/>
      <c r="L120" s="687"/>
      <c r="M120" s="687"/>
      <c r="N120" s="682"/>
      <c r="O120" s="688"/>
      <c r="P120" s="687"/>
      <c r="Q120" s="683"/>
      <c r="R120" s="683"/>
      <c r="S120" s="683"/>
      <c r="T120" s="689"/>
      <c r="U120" s="683"/>
      <c r="V120" s="683"/>
      <c r="W120" s="683"/>
      <c r="X120" s="683"/>
      <c r="Y120" s="683"/>
      <c r="Z120" s="683"/>
      <c r="AA120" s="683"/>
      <c r="AB120" s="683"/>
    </row>
    <row r="121" spans="1:28" ht="14.25" customHeight="1">
      <c r="A121" s="682"/>
      <c r="B121" s="682"/>
      <c r="C121" s="683"/>
      <c r="D121" s="683"/>
      <c r="E121" s="682"/>
      <c r="F121" s="682"/>
      <c r="G121" s="684"/>
      <c r="H121" s="683"/>
      <c r="I121" s="682"/>
      <c r="J121" s="685"/>
      <c r="K121" s="686"/>
      <c r="L121" s="687"/>
      <c r="M121" s="687"/>
      <c r="N121" s="682"/>
      <c r="O121" s="688"/>
      <c r="P121" s="687"/>
      <c r="Q121" s="683"/>
      <c r="R121" s="683"/>
      <c r="S121" s="683"/>
      <c r="T121" s="689"/>
      <c r="U121" s="683"/>
      <c r="V121" s="683"/>
      <c r="W121" s="683"/>
      <c r="X121" s="683"/>
      <c r="Y121" s="683"/>
      <c r="Z121" s="683"/>
      <c r="AA121" s="683"/>
      <c r="AB121" s="683"/>
    </row>
    <row r="122" spans="1:28" ht="14.25" customHeight="1">
      <c r="A122" s="682"/>
      <c r="B122" s="682"/>
      <c r="C122" s="683"/>
      <c r="D122" s="683"/>
      <c r="E122" s="682"/>
      <c r="F122" s="682"/>
      <c r="G122" s="684"/>
      <c r="H122" s="683"/>
      <c r="I122" s="682"/>
      <c r="J122" s="685"/>
      <c r="K122" s="686"/>
      <c r="L122" s="687"/>
      <c r="M122" s="687"/>
      <c r="N122" s="682"/>
      <c r="O122" s="688"/>
      <c r="P122" s="687"/>
      <c r="Q122" s="683"/>
      <c r="R122" s="683"/>
      <c r="S122" s="683"/>
      <c r="T122" s="689"/>
      <c r="U122" s="683"/>
      <c r="V122" s="683"/>
      <c r="W122" s="683"/>
      <c r="X122" s="683"/>
      <c r="Y122" s="683"/>
      <c r="Z122" s="683"/>
      <c r="AA122" s="683"/>
      <c r="AB122" s="683"/>
    </row>
    <row r="123" spans="1:28" ht="14.25" customHeight="1">
      <c r="A123" s="682"/>
      <c r="B123" s="682"/>
      <c r="C123" s="683"/>
      <c r="D123" s="683"/>
      <c r="E123" s="682"/>
      <c r="F123" s="682"/>
      <c r="G123" s="684"/>
      <c r="H123" s="683"/>
      <c r="I123" s="682"/>
      <c r="J123" s="685"/>
      <c r="K123" s="686"/>
      <c r="L123" s="687"/>
      <c r="M123" s="687"/>
      <c r="N123" s="682"/>
      <c r="O123" s="688"/>
      <c r="P123" s="687"/>
      <c r="Q123" s="683"/>
      <c r="R123" s="683"/>
      <c r="S123" s="683"/>
      <c r="T123" s="689"/>
      <c r="U123" s="683"/>
      <c r="V123" s="683"/>
      <c r="W123" s="683"/>
      <c r="X123" s="683"/>
      <c r="Y123" s="683"/>
      <c r="Z123" s="683"/>
      <c r="AA123" s="683"/>
      <c r="AB123" s="683"/>
    </row>
    <row r="124" spans="1:28" ht="14.25" customHeight="1">
      <c r="A124" s="682"/>
      <c r="B124" s="682"/>
      <c r="C124" s="683"/>
      <c r="D124" s="683"/>
      <c r="E124" s="682"/>
      <c r="F124" s="682"/>
      <c r="G124" s="684"/>
      <c r="H124" s="683"/>
      <c r="I124" s="682"/>
      <c r="J124" s="685"/>
      <c r="K124" s="686"/>
      <c r="L124" s="687"/>
      <c r="M124" s="687"/>
      <c r="N124" s="682"/>
      <c r="O124" s="688"/>
      <c r="P124" s="687"/>
      <c r="Q124" s="683"/>
      <c r="R124" s="683"/>
      <c r="S124" s="683"/>
      <c r="T124" s="689"/>
      <c r="U124" s="683"/>
      <c r="V124" s="683"/>
      <c r="W124" s="683"/>
      <c r="X124" s="683"/>
      <c r="Y124" s="683"/>
      <c r="Z124" s="683"/>
      <c r="AA124" s="683"/>
      <c r="AB124" s="683"/>
    </row>
    <row r="125" spans="1:28" ht="14.25" customHeight="1">
      <c r="A125" s="682"/>
      <c r="B125" s="682"/>
      <c r="C125" s="683"/>
      <c r="D125" s="683"/>
      <c r="E125" s="682"/>
      <c r="F125" s="682"/>
      <c r="G125" s="684"/>
      <c r="H125" s="683"/>
      <c r="I125" s="682"/>
      <c r="J125" s="685"/>
      <c r="K125" s="686"/>
      <c r="L125" s="687"/>
      <c r="M125" s="687"/>
      <c r="N125" s="682"/>
      <c r="O125" s="688"/>
      <c r="P125" s="687"/>
      <c r="Q125" s="683"/>
      <c r="R125" s="683"/>
      <c r="S125" s="683"/>
      <c r="T125" s="689"/>
      <c r="U125" s="683"/>
      <c r="V125" s="683"/>
      <c r="W125" s="683"/>
      <c r="X125" s="683"/>
      <c r="Y125" s="683"/>
      <c r="Z125" s="683"/>
      <c r="AA125" s="683"/>
      <c r="AB125" s="683"/>
    </row>
    <row r="126" spans="1:28" ht="14.25" customHeight="1">
      <c r="A126" s="682"/>
      <c r="B126" s="682"/>
      <c r="C126" s="683"/>
      <c r="D126" s="683"/>
      <c r="E126" s="682"/>
      <c r="F126" s="682"/>
      <c r="G126" s="684"/>
      <c r="H126" s="683"/>
      <c r="I126" s="682"/>
      <c r="J126" s="685"/>
      <c r="K126" s="686"/>
      <c r="L126" s="687"/>
      <c r="M126" s="687"/>
      <c r="N126" s="682"/>
      <c r="O126" s="688"/>
      <c r="P126" s="687"/>
      <c r="Q126" s="683"/>
      <c r="R126" s="683"/>
      <c r="S126" s="683"/>
      <c r="T126" s="689"/>
      <c r="U126" s="683"/>
      <c r="V126" s="683"/>
      <c r="W126" s="683"/>
      <c r="X126" s="683"/>
      <c r="Y126" s="683"/>
      <c r="Z126" s="683"/>
      <c r="AA126" s="683"/>
      <c r="AB126" s="683"/>
    </row>
    <row r="127" spans="1:28" ht="14.25" customHeight="1">
      <c r="A127" s="682"/>
      <c r="B127" s="682"/>
      <c r="C127" s="683"/>
      <c r="D127" s="683"/>
      <c r="E127" s="682"/>
      <c r="F127" s="682"/>
      <c r="G127" s="684"/>
      <c r="H127" s="683"/>
      <c r="I127" s="682"/>
      <c r="J127" s="685"/>
      <c r="K127" s="686"/>
      <c r="L127" s="687"/>
      <c r="M127" s="687"/>
      <c r="N127" s="682"/>
      <c r="O127" s="688"/>
      <c r="P127" s="687"/>
      <c r="Q127" s="683"/>
      <c r="R127" s="683"/>
      <c r="S127" s="683"/>
      <c r="T127" s="689"/>
      <c r="U127" s="683"/>
      <c r="V127" s="683"/>
      <c r="W127" s="683"/>
      <c r="X127" s="683"/>
      <c r="Y127" s="683"/>
      <c r="Z127" s="683"/>
      <c r="AA127" s="683"/>
      <c r="AB127" s="683"/>
    </row>
    <row r="128" spans="1:28" ht="14.25" customHeight="1">
      <c r="A128" s="682"/>
      <c r="B128" s="682"/>
      <c r="C128" s="683"/>
      <c r="D128" s="683"/>
      <c r="E128" s="682"/>
      <c r="F128" s="682"/>
      <c r="G128" s="684"/>
      <c r="H128" s="683"/>
      <c r="I128" s="682"/>
      <c r="J128" s="685"/>
      <c r="K128" s="686"/>
      <c r="L128" s="687"/>
      <c r="M128" s="687"/>
      <c r="N128" s="682"/>
      <c r="O128" s="688"/>
      <c r="P128" s="687"/>
      <c r="Q128" s="683"/>
      <c r="R128" s="683"/>
      <c r="S128" s="683"/>
      <c r="T128" s="689"/>
      <c r="U128" s="683"/>
      <c r="V128" s="683"/>
      <c r="W128" s="683"/>
      <c r="X128" s="683"/>
      <c r="Y128" s="683"/>
      <c r="Z128" s="683"/>
      <c r="AA128" s="683"/>
      <c r="AB128" s="683"/>
    </row>
    <row r="129" spans="1:28" ht="14.25" customHeight="1">
      <c r="A129" s="682"/>
      <c r="B129" s="682"/>
      <c r="C129" s="683"/>
      <c r="D129" s="683"/>
      <c r="E129" s="682"/>
      <c r="F129" s="682"/>
      <c r="G129" s="684"/>
      <c r="H129" s="683"/>
      <c r="I129" s="682"/>
      <c r="J129" s="685"/>
      <c r="K129" s="686"/>
      <c r="L129" s="687"/>
      <c r="M129" s="687"/>
      <c r="N129" s="682"/>
      <c r="O129" s="688"/>
      <c r="P129" s="687"/>
      <c r="Q129" s="683"/>
      <c r="R129" s="683"/>
      <c r="S129" s="683"/>
      <c r="T129" s="689"/>
      <c r="U129" s="683"/>
      <c r="V129" s="683"/>
      <c r="W129" s="683"/>
      <c r="X129" s="683"/>
      <c r="Y129" s="683"/>
      <c r="Z129" s="683"/>
      <c r="AA129" s="683"/>
      <c r="AB129" s="683"/>
    </row>
    <row r="130" spans="1:28" ht="14.25" customHeight="1">
      <c r="A130" s="682"/>
      <c r="B130" s="682"/>
      <c r="C130" s="683"/>
      <c r="D130" s="683"/>
      <c r="E130" s="682"/>
      <c r="F130" s="682"/>
      <c r="G130" s="684"/>
      <c r="H130" s="683"/>
      <c r="I130" s="682"/>
      <c r="J130" s="685"/>
      <c r="K130" s="686"/>
      <c r="L130" s="687"/>
      <c r="M130" s="687"/>
      <c r="N130" s="682"/>
      <c r="O130" s="688"/>
      <c r="P130" s="687"/>
      <c r="Q130" s="683"/>
      <c r="R130" s="683"/>
      <c r="S130" s="683"/>
      <c r="T130" s="689"/>
      <c r="U130" s="683"/>
      <c r="V130" s="683"/>
      <c r="W130" s="683"/>
      <c r="X130" s="683"/>
      <c r="Y130" s="683"/>
      <c r="Z130" s="683"/>
      <c r="AA130" s="683"/>
      <c r="AB130" s="683"/>
    </row>
    <row r="131" spans="1:28" ht="14.25" customHeight="1">
      <c r="A131" s="682"/>
      <c r="B131" s="682"/>
      <c r="C131" s="683"/>
      <c r="D131" s="683"/>
      <c r="E131" s="682"/>
      <c r="F131" s="682"/>
      <c r="G131" s="684"/>
      <c r="H131" s="683"/>
      <c r="I131" s="682"/>
      <c r="J131" s="685"/>
      <c r="K131" s="686"/>
      <c r="L131" s="687"/>
      <c r="M131" s="687"/>
      <c r="N131" s="682"/>
      <c r="O131" s="688"/>
      <c r="P131" s="687"/>
      <c r="Q131" s="683"/>
      <c r="R131" s="683"/>
      <c r="S131" s="683"/>
      <c r="T131" s="689"/>
      <c r="U131" s="683"/>
      <c r="V131" s="683"/>
      <c r="W131" s="683"/>
      <c r="X131" s="683"/>
      <c r="Y131" s="683"/>
      <c r="Z131" s="683"/>
      <c r="AA131" s="683"/>
      <c r="AB131" s="683"/>
    </row>
    <row r="132" spans="1:28" ht="14.25" customHeight="1">
      <c r="A132" s="682"/>
      <c r="B132" s="682"/>
      <c r="C132" s="683"/>
      <c r="D132" s="683"/>
      <c r="E132" s="682"/>
      <c r="F132" s="682"/>
      <c r="G132" s="684"/>
      <c r="H132" s="683"/>
      <c r="I132" s="682"/>
      <c r="J132" s="685"/>
      <c r="K132" s="686"/>
      <c r="L132" s="687"/>
      <c r="M132" s="687"/>
      <c r="N132" s="682"/>
      <c r="O132" s="688"/>
      <c r="P132" s="687"/>
      <c r="Q132" s="683"/>
      <c r="R132" s="683"/>
      <c r="S132" s="683"/>
      <c r="T132" s="689"/>
      <c r="U132" s="683"/>
      <c r="V132" s="683"/>
      <c r="W132" s="683"/>
      <c r="X132" s="683"/>
      <c r="Y132" s="683"/>
      <c r="Z132" s="683"/>
      <c r="AA132" s="683"/>
      <c r="AB132" s="683"/>
    </row>
    <row r="133" spans="1:28" ht="14.25" customHeight="1">
      <c r="A133" s="682"/>
      <c r="B133" s="682"/>
      <c r="C133" s="683"/>
      <c r="D133" s="683"/>
      <c r="E133" s="682"/>
      <c r="F133" s="682"/>
      <c r="G133" s="684"/>
      <c r="H133" s="683"/>
      <c r="I133" s="682"/>
      <c r="J133" s="685"/>
      <c r="K133" s="686"/>
      <c r="L133" s="687"/>
      <c r="M133" s="687"/>
      <c r="N133" s="682"/>
      <c r="O133" s="688"/>
      <c r="P133" s="687"/>
      <c r="Q133" s="683"/>
      <c r="R133" s="683"/>
      <c r="S133" s="683"/>
      <c r="T133" s="689"/>
      <c r="U133" s="683"/>
      <c r="V133" s="683"/>
      <c r="W133" s="683"/>
      <c r="X133" s="683"/>
      <c r="Y133" s="683"/>
      <c r="Z133" s="683"/>
      <c r="AA133" s="683"/>
      <c r="AB133" s="683"/>
    </row>
    <row r="134" spans="1:28" ht="14.25" customHeight="1">
      <c r="A134" s="682"/>
      <c r="B134" s="682"/>
      <c r="C134" s="683"/>
      <c r="D134" s="683"/>
      <c r="E134" s="682"/>
      <c r="F134" s="682"/>
      <c r="G134" s="684"/>
      <c r="H134" s="683"/>
      <c r="I134" s="682"/>
      <c r="J134" s="685"/>
      <c r="K134" s="686"/>
      <c r="L134" s="687"/>
      <c r="M134" s="687"/>
      <c r="N134" s="682"/>
      <c r="O134" s="688"/>
      <c r="P134" s="687"/>
      <c r="Q134" s="683"/>
      <c r="R134" s="683"/>
      <c r="S134" s="683"/>
      <c r="T134" s="689"/>
      <c r="U134" s="683"/>
      <c r="V134" s="683"/>
      <c r="W134" s="683"/>
      <c r="X134" s="683"/>
      <c r="Y134" s="683"/>
      <c r="Z134" s="683"/>
      <c r="AA134" s="683"/>
      <c r="AB134" s="683"/>
    </row>
    <row r="135" spans="1:28" ht="14.25" customHeight="1">
      <c r="A135" s="682"/>
      <c r="B135" s="682"/>
      <c r="C135" s="683"/>
      <c r="D135" s="683"/>
      <c r="E135" s="682"/>
      <c r="F135" s="682"/>
      <c r="G135" s="684"/>
      <c r="H135" s="683"/>
      <c r="I135" s="682"/>
      <c r="J135" s="685"/>
      <c r="K135" s="686"/>
      <c r="L135" s="687"/>
      <c r="M135" s="687"/>
      <c r="N135" s="682"/>
      <c r="O135" s="688"/>
      <c r="P135" s="687"/>
      <c r="Q135" s="683"/>
      <c r="R135" s="683"/>
      <c r="S135" s="683"/>
      <c r="T135" s="689"/>
      <c r="U135" s="683"/>
      <c r="V135" s="683"/>
      <c r="W135" s="683"/>
      <c r="X135" s="683"/>
      <c r="Y135" s="683"/>
      <c r="Z135" s="683"/>
      <c r="AA135" s="683"/>
      <c r="AB135" s="683"/>
    </row>
    <row r="136" spans="1:28" ht="14.25" customHeight="1">
      <c r="A136" s="682"/>
      <c r="B136" s="682"/>
      <c r="C136" s="683"/>
      <c r="D136" s="683"/>
      <c r="E136" s="682"/>
      <c r="F136" s="682"/>
      <c r="G136" s="684"/>
      <c r="H136" s="683"/>
      <c r="I136" s="682"/>
      <c r="J136" s="685"/>
      <c r="K136" s="686"/>
      <c r="L136" s="687"/>
      <c r="M136" s="687"/>
      <c r="N136" s="682"/>
      <c r="O136" s="688"/>
      <c r="P136" s="687"/>
      <c r="Q136" s="683"/>
      <c r="R136" s="683"/>
      <c r="S136" s="683"/>
      <c r="T136" s="689"/>
      <c r="U136" s="683"/>
      <c r="V136" s="683"/>
      <c r="W136" s="683"/>
      <c r="X136" s="683"/>
      <c r="Y136" s="683"/>
      <c r="Z136" s="683"/>
      <c r="AA136" s="683"/>
      <c r="AB136" s="683"/>
    </row>
    <row r="137" spans="1:28" ht="14.25" customHeight="1">
      <c r="A137" s="682"/>
      <c r="B137" s="682"/>
      <c r="C137" s="683"/>
      <c r="D137" s="683"/>
      <c r="E137" s="682"/>
      <c r="F137" s="682"/>
      <c r="G137" s="684"/>
      <c r="H137" s="683"/>
      <c r="I137" s="682"/>
      <c r="J137" s="685"/>
      <c r="K137" s="686"/>
      <c r="L137" s="687"/>
      <c r="M137" s="687"/>
      <c r="N137" s="682"/>
      <c r="O137" s="688"/>
      <c r="P137" s="687"/>
      <c r="Q137" s="683"/>
      <c r="R137" s="683"/>
      <c r="S137" s="683"/>
      <c r="T137" s="689"/>
      <c r="U137" s="683"/>
      <c r="V137" s="683"/>
      <c r="W137" s="683"/>
      <c r="X137" s="683"/>
      <c r="Y137" s="683"/>
      <c r="Z137" s="683"/>
      <c r="AA137" s="683"/>
      <c r="AB137" s="683"/>
    </row>
    <row r="138" spans="1:28" ht="14.25" customHeight="1">
      <c r="A138" s="682"/>
      <c r="B138" s="682"/>
      <c r="C138" s="683"/>
      <c r="D138" s="683"/>
      <c r="E138" s="682"/>
      <c r="F138" s="682"/>
      <c r="G138" s="684"/>
      <c r="H138" s="683"/>
      <c r="I138" s="682"/>
      <c r="J138" s="685"/>
      <c r="K138" s="686"/>
      <c r="L138" s="687"/>
      <c r="M138" s="687"/>
      <c r="N138" s="682"/>
      <c r="O138" s="688"/>
      <c r="P138" s="687"/>
      <c r="Q138" s="683"/>
      <c r="R138" s="683"/>
      <c r="S138" s="683"/>
      <c r="T138" s="689"/>
      <c r="U138" s="683"/>
      <c r="V138" s="683"/>
      <c r="W138" s="683"/>
      <c r="X138" s="683"/>
      <c r="Y138" s="683"/>
      <c r="Z138" s="683"/>
      <c r="AA138" s="683"/>
      <c r="AB138" s="683"/>
    </row>
    <row r="139" spans="1:28" ht="14.25" customHeight="1">
      <c r="A139" s="682"/>
      <c r="B139" s="682"/>
      <c r="C139" s="683"/>
      <c r="D139" s="683"/>
      <c r="E139" s="682"/>
      <c r="F139" s="682"/>
      <c r="G139" s="684"/>
      <c r="H139" s="683"/>
      <c r="I139" s="682"/>
      <c r="J139" s="685"/>
      <c r="K139" s="686"/>
      <c r="L139" s="687"/>
      <c r="M139" s="687"/>
      <c r="N139" s="682"/>
      <c r="O139" s="688"/>
      <c r="P139" s="687"/>
      <c r="Q139" s="683"/>
      <c r="R139" s="683"/>
      <c r="S139" s="683"/>
      <c r="T139" s="689"/>
      <c r="U139" s="683"/>
      <c r="V139" s="683"/>
      <c r="W139" s="683"/>
      <c r="X139" s="683"/>
      <c r="Y139" s="683"/>
      <c r="Z139" s="683"/>
      <c r="AA139" s="683"/>
      <c r="AB139" s="683"/>
    </row>
    <row r="140" spans="1:28" ht="14.25" customHeight="1">
      <c r="A140" s="682"/>
      <c r="B140" s="682"/>
      <c r="C140" s="683"/>
      <c r="D140" s="683"/>
      <c r="E140" s="682"/>
      <c r="F140" s="682"/>
      <c r="G140" s="684"/>
      <c r="H140" s="683"/>
      <c r="I140" s="682"/>
      <c r="J140" s="685"/>
      <c r="K140" s="686"/>
      <c r="L140" s="687"/>
      <c r="M140" s="687"/>
      <c r="N140" s="682"/>
      <c r="O140" s="688"/>
      <c r="P140" s="687"/>
      <c r="Q140" s="683"/>
      <c r="R140" s="683"/>
      <c r="S140" s="683"/>
      <c r="T140" s="689"/>
      <c r="U140" s="683"/>
      <c r="V140" s="683"/>
      <c r="W140" s="683"/>
      <c r="X140" s="683"/>
      <c r="Y140" s="683"/>
      <c r="Z140" s="683"/>
      <c r="AA140" s="683"/>
      <c r="AB140" s="683"/>
    </row>
    <row r="141" spans="1:28" ht="14.25" customHeight="1">
      <c r="A141" s="682"/>
      <c r="B141" s="682"/>
      <c r="C141" s="683"/>
      <c r="D141" s="683"/>
      <c r="E141" s="682"/>
      <c r="F141" s="682"/>
      <c r="G141" s="684"/>
      <c r="H141" s="683"/>
      <c r="I141" s="682"/>
      <c r="J141" s="685"/>
      <c r="K141" s="686"/>
      <c r="L141" s="687"/>
      <c r="M141" s="687"/>
      <c r="N141" s="682"/>
      <c r="O141" s="688"/>
      <c r="P141" s="687"/>
      <c r="Q141" s="683"/>
      <c r="R141" s="683"/>
      <c r="S141" s="683"/>
      <c r="T141" s="689"/>
      <c r="U141" s="683"/>
      <c r="V141" s="683"/>
      <c r="W141" s="683"/>
      <c r="X141" s="683"/>
      <c r="Y141" s="683"/>
      <c r="Z141" s="683"/>
      <c r="AA141" s="683"/>
      <c r="AB141" s="683"/>
    </row>
    <row r="142" spans="1:28" ht="14.25" customHeight="1">
      <c r="A142" s="682"/>
      <c r="B142" s="682"/>
      <c r="C142" s="683"/>
      <c r="D142" s="683"/>
      <c r="E142" s="682"/>
      <c r="F142" s="682"/>
      <c r="G142" s="684"/>
      <c r="H142" s="683"/>
      <c r="I142" s="682"/>
      <c r="J142" s="685"/>
      <c r="K142" s="686"/>
      <c r="L142" s="687"/>
      <c r="M142" s="687"/>
      <c r="N142" s="682"/>
      <c r="O142" s="688"/>
      <c r="P142" s="687"/>
      <c r="Q142" s="683"/>
      <c r="R142" s="683"/>
      <c r="S142" s="683"/>
      <c r="T142" s="689"/>
      <c r="U142" s="683"/>
      <c r="V142" s="683"/>
      <c r="W142" s="683"/>
      <c r="X142" s="683"/>
      <c r="Y142" s="683"/>
      <c r="Z142" s="683"/>
      <c r="AA142" s="683"/>
      <c r="AB142" s="683"/>
    </row>
    <row r="143" spans="1:28" ht="14.25" customHeight="1">
      <c r="A143" s="682"/>
      <c r="B143" s="682"/>
      <c r="C143" s="683"/>
      <c r="D143" s="683"/>
      <c r="E143" s="682"/>
      <c r="F143" s="682"/>
      <c r="G143" s="684"/>
      <c r="H143" s="683"/>
      <c r="I143" s="682"/>
      <c r="J143" s="685"/>
      <c r="K143" s="686"/>
      <c r="L143" s="687"/>
      <c r="M143" s="687"/>
      <c r="N143" s="682"/>
      <c r="O143" s="688"/>
      <c r="P143" s="687"/>
      <c r="Q143" s="683"/>
      <c r="R143" s="683"/>
      <c r="S143" s="683"/>
      <c r="T143" s="689"/>
      <c r="U143" s="683"/>
      <c r="V143" s="683"/>
      <c r="W143" s="683"/>
      <c r="X143" s="683"/>
      <c r="Y143" s="683"/>
      <c r="Z143" s="683"/>
      <c r="AA143" s="683"/>
      <c r="AB143" s="683"/>
    </row>
    <row r="144" spans="1:28" ht="14.25" customHeight="1">
      <c r="A144" s="682"/>
      <c r="B144" s="682"/>
      <c r="C144" s="683"/>
      <c r="D144" s="683"/>
      <c r="E144" s="682"/>
      <c r="F144" s="682"/>
      <c r="G144" s="684"/>
      <c r="H144" s="683"/>
      <c r="I144" s="682"/>
      <c r="J144" s="685"/>
      <c r="K144" s="686"/>
      <c r="L144" s="687"/>
      <c r="M144" s="687"/>
      <c r="N144" s="682"/>
      <c r="O144" s="688"/>
      <c r="P144" s="687"/>
      <c r="Q144" s="683"/>
      <c r="R144" s="683"/>
      <c r="S144" s="683"/>
      <c r="T144" s="689"/>
      <c r="U144" s="683"/>
      <c r="V144" s="683"/>
      <c r="W144" s="683"/>
      <c r="X144" s="683"/>
      <c r="Y144" s="683"/>
      <c r="Z144" s="683"/>
      <c r="AA144" s="683"/>
      <c r="AB144" s="683"/>
    </row>
    <row r="145" spans="1:28" ht="14.25" customHeight="1">
      <c r="A145" s="682"/>
      <c r="B145" s="682"/>
      <c r="C145" s="683"/>
      <c r="D145" s="683"/>
      <c r="E145" s="682"/>
      <c r="F145" s="682"/>
      <c r="G145" s="684"/>
      <c r="H145" s="683"/>
      <c r="I145" s="682"/>
      <c r="J145" s="685"/>
      <c r="K145" s="686"/>
      <c r="L145" s="687"/>
      <c r="M145" s="687"/>
      <c r="N145" s="682"/>
      <c r="O145" s="688"/>
      <c r="P145" s="687"/>
      <c r="Q145" s="683"/>
      <c r="R145" s="683"/>
      <c r="S145" s="683"/>
      <c r="T145" s="689"/>
      <c r="U145" s="683"/>
      <c r="V145" s="683"/>
      <c r="W145" s="683"/>
      <c r="X145" s="683"/>
      <c r="Y145" s="683"/>
      <c r="Z145" s="683"/>
      <c r="AA145" s="683"/>
      <c r="AB145" s="683"/>
    </row>
    <row r="146" spans="1:28" ht="14.25" customHeight="1">
      <c r="A146" s="682"/>
      <c r="B146" s="682"/>
      <c r="C146" s="683"/>
      <c r="D146" s="683"/>
      <c r="E146" s="682"/>
      <c r="F146" s="682"/>
      <c r="G146" s="684"/>
      <c r="H146" s="683"/>
      <c r="I146" s="682"/>
      <c r="J146" s="685"/>
      <c r="K146" s="686"/>
      <c r="L146" s="687"/>
      <c r="M146" s="687"/>
      <c r="N146" s="682"/>
      <c r="O146" s="688"/>
      <c r="P146" s="687"/>
      <c r="Q146" s="683"/>
      <c r="R146" s="683"/>
      <c r="S146" s="683"/>
      <c r="T146" s="689"/>
      <c r="U146" s="683"/>
      <c r="V146" s="683"/>
      <c r="W146" s="683"/>
      <c r="X146" s="683"/>
      <c r="Y146" s="683"/>
      <c r="Z146" s="683"/>
      <c r="AA146" s="683"/>
      <c r="AB146" s="683"/>
    </row>
    <row r="147" spans="1:28" ht="14.25" customHeight="1">
      <c r="A147" s="682"/>
      <c r="B147" s="682"/>
      <c r="C147" s="683"/>
      <c r="D147" s="683"/>
      <c r="E147" s="682"/>
      <c r="F147" s="682"/>
      <c r="G147" s="684"/>
      <c r="H147" s="683"/>
      <c r="I147" s="682"/>
      <c r="J147" s="685"/>
      <c r="K147" s="686"/>
      <c r="L147" s="687"/>
      <c r="M147" s="687"/>
      <c r="N147" s="682"/>
      <c r="O147" s="688"/>
      <c r="P147" s="687"/>
      <c r="Q147" s="683"/>
      <c r="R147" s="683"/>
      <c r="S147" s="683"/>
      <c r="T147" s="689"/>
      <c r="U147" s="683"/>
      <c r="V147" s="683"/>
      <c r="W147" s="683"/>
      <c r="X147" s="683"/>
      <c r="Y147" s="683"/>
      <c r="Z147" s="683"/>
      <c r="AA147" s="683"/>
      <c r="AB147" s="683"/>
    </row>
    <row r="148" spans="1:28" ht="14.25" customHeight="1">
      <c r="A148" s="682"/>
      <c r="B148" s="682"/>
      <c r="C148" s="683"/>
      <c r="D148" s="683"/>
      <c r="E148" s="682"/>
      <c r="F148" s="682"/>
      <c r="G148" s="684"/>
      <c r="H148" s="683"/>
      <c r="I148" s="682"/>
      <c r="J148" s="685"/>
      <c r="K148" s="686"/>
      <c r="L148" s="687"/>
      <c r="M148" s="687"/>
      <c r="N148" s="682"/>
      <c r="O148" s="688"/>
      <c r="P148" s="687"/>
      <c r="Q148" s="683"/>
      <c r="R148" s="683"/>
      <c r="S148" s="683"/>
      <c r="T148" s="689"/>
      <c r="U148" s="683"/>
      <c r="V148" s="683"/>
      <c r="W148" s="683"/>
      <c r="X148" s="683"/>
      <c r="Y148" s="683"/>
      <c r="Z148" s="683"/>
      <c r="AA148" s="683"/>
      <c r="AB148" s="683"/>
    </row>
    <row r="149" spans="1:28" ht="14.25" customHeight="1">
      <c r="A149" s="682"/>
      <c r="B149" s="682"/>
      <c r="C149" s="683"/>
      <c r="D149" s="683"/>
      <c r="E149" s="682"/>
      <c r="F149" s="682"/>
      <c r="G149" s="684"/>
      <c r="H149" s="683"/>
      <c r="I149" s="682"/>
      <c r="J149" s="685"/>
      <c r="K149" s="686"/>
      <c r="L149" s="687"/>
      <c r="M149" s="687"/>
      <c r="N149" s="682"/>
      <c r="O149" s="688"/>
      <c r="P149" s="687"/>
      <c r="Q149" s="683"/>
      <c r="R149" s="683"/>
      <c r="S149" s="683"/>
      <c r="T149" s="689"/>
      <c r="U149" s="683"/>
      <c r="V149" s="683"/>
      <c r="W149" s="683"/>
      <c r="X149" s="683"/>
      <c r="Y149" s="683"/>
      <c r="Z149" s="683"/>
      <c r="AA149" s="683"/>
      <c r="AB149" s="683"/>
    </row>
    <row r="150" spans="1:28" ht="14.25" customHeight="1">
      <c r="A150" s="682"/>
      <c r="B150" s="682"/>
      <c r="C150" s="683"/>
      <c r="D150" s="683"/>
      <c r="E150" s="682"/>
      <c r="F150" s="682"/>
      <c r="G150" s="684"/>
      <c r="H150" s="683"/>
      <c r="I150" s="682"/>
      <c r="J150" s="685"/>
      <c r="K150" s="686"/>
      <c r="L150" s="687"/>
      <c r="M150" s="687"/>
      <c r="N150" s="682"/>
      <c r="O150" s="688"/>
      <c r="P150" s="687"/>
      <c r="Q150" s="683"/>
      <c r="R150" s="683"/>
      <c r="S150" s="683"/>
      <c r="T150" s="689"/>
      <c r="U150" s="683"/>
      <c r="V150" s="683"/>
      <c r="W150" s="683"/>
      <c r="X150" s="683"/>
      <c r="Y150" s="683"/>
      <c r="Z150" s="683"/>
      <c r="AA150" s="683"/>
      <c r="AB150" s="683"/>
    </row>
    <row r="151" spans="1:28" ht="14.25" customHeight="1">
      <c r="A151" s="682"/>
      <c r="B151" s="682"/>
      <c r="C151" s="683"/>
      <c r="D151" s="683"/>
      <c r="E151" s="682"/>
      <c r="F151" s="682"/>
      <c r="G151" s="684"/>
      <c r="H151" s="683"/>
      <c r="I151" s="682"/>
      <c r="J151" s="685"/>
      <c r="K151" s="686"/>
      <c r="L151" s="687"/>
      <c r="M151" s="687"/>
      <c r="N151" s="682"/>
      <c r="O151" s="688"/>
      <c r="P151" s="687"/>
      <c r="Q151" s="683"/>
      <c r="R151" s="683"/>
      <c r="S151" s="683"/>
      <c r="T151" s="689"/>
      <c r="U151" s="683"/>
      <c r="V151" s="683"/>
      <c r="W151" s="683"/>
      <c r="X151" s="683"/>
      <c r="Y151" s="683"/>
      <c r="Z151" s="683"/>
      <c r="AA151" s="683"/>
      <c r="AB151" s="683"/>
    </row>
    <row r="152" spans="1:28" ht="14.25" customHeight="1">
      <c r="A152" s="682"/>
      <c r="B152" s="682"/>
      <c r="C152" s="683"/>
      <c r="D152" s="683"/>
      <c r="E152" s="682"/>
      <c r="F152" s="682"/>
      <c r="G152" s="684"/>
      <c r="H152" s="683"/>
      <c r="I152" s="682"/>
      <c r="J152" s="685"/>
      <c r="K152" s="686"/>
      <c r="L152" s="687"/>
      <c r="M152" s="687"/>
      <c r="N152" s="682"/>
      <c r="O152" s="688"/>
      <c r="P152" s="687"/>
      <c r="Q152" s="683"/>
      <c r="R152" s="683"/>
      <c r="S152" s="683"/>
      <c r="T152" s="689"/>
      <c r="U152" s="683"/>
      <c r="V152" s="683"/>
      <c r="W152" s="683"/>
      <c r="X152" s="683"/>
      <c r="Y152" s="683"/>
      <c r="Z152" s="683"/>
      <c r="AA152" s="683"/>
      <c r="AB152" s="683"/>
    </row>
    <row r="153" spans="1:28" ht="14.25" customHeight="1">
      <c r="A153" s="682"/>
      <c r="B153" s="682"/>
      <c r="C153" s="683"/>
      <c r="D153" s="683"/>
      <c r="E153" s="682"/>
      <c r="F153" s="682"/>
      <c r="G153" s="684"/>
      <c r="H153" s="683"/>
      <c r="I153" s="682"/>
      <c r="J153" s="685"/>
      <c r="K153" s="686"/>
      <c r="L153" s="687"/>
      <c r="M153" s="687"/>
      <c r="N153" s="682"/>
      <c r="O153" s="688"/>
      <c r="P153" s="687"/>
      <c r="Q153" s="683"/>
      <c r="R153" s="683"/>
      <c r="S153" s="683"/>
      <c r="T153" s="689"/>
      <c r="U153" s="683"/>
      <c r="V153" s="683"/>
      <c r="W153" s="683"/>
      <c r="X153" s="683"/>
      <c r="Y153" s="683"/>
      <c r="Z153" s="683"/>
      <c r="AA153" s="683"/>
      <c r="AB153" s="683"/>
    </row>
    <row r="154" spans="1:28" ht="14.25" customHeight="1">
      <c r="A154" s="682"/>
      <c r="B154" s="682"/>
      <c r="C154" s="683"/>
      <c r="D154" s="683"/>
      <c r="E154" s="682"/>
      <c r="F154" s="682"/>
      <c r="G154" s="684"/>
      <c r="H154" s="683"/>
      <c r="I154" s="682"/>
      <c r="J154" s="685"/>
      <c r="K154" s="686"/>
      <c r="L154" s="687"/>
      <c r="M154" s="687"/>
      <c r="N154" s="682"/>
      <c r="O154" s="688"/>
      <c r="P154" s="687"/>
      <c r="Q154" s="683"/>
      <c r="R154" s="683"/>
      <c r="S154" s="683"/>
      <c r="T154" s="689"/>
      <c r="U154" s="683"/>
      <c r="V154" s="683"/>
      <c r="W154" s="683"/>
      <c r="X154" s="683"/>
      <c r="Y154" s="683"/>
      <c r="Z154" s="683"/>
      <c r="AA154" s="683"/>
      <c r="AB154" s="683"/>
    </row>
    <row r="155" spans="1:28" ht="14.25" customHeight="1">
      <c r="A155" s="682"/>
      <c r="B155" s="682"/>
      <c r="C155" s="683"/>
      <c r="D155" s="683"/>
      <c r="E155" s="682"/>
      <c r="F155" s="682"/>
      <c r="G155" s="684"/>
      <c r="H155" s="683"/>
      <c r="I155" s="682"/>
      <c r="J155" s="685"/>
      <c r="K155" s="686"/>
      <c r="L155" s="687"/>
      <c r="M155" s="687"/>
      <c r="N155" s="682"/>
      <c r="O155" s="688"/>
      <c r="P155" s="687"/>
      <c r="Q155" s="683"/>
      <c r="R155" s="683"/>
      <c r="S155" s="683"/>
      <c r="T155" s="689"/>
      <c r="U155" s="683"/>
      <c r="V155" s="683"/>
      <c r="W155" s="683"/>
      <c r="X155" s="683"/>
      <c r="Y155" s="683"/>
      <c r="Z155" s="683"/>
      <c r="AA155" s="683"/>
      <c r="AB155" s="683"/>
    </row>
    <row r="156" spans="1:28" ht="14.25" customHeight="1">
      <c r="A156" s="682"/>
      <c r="B156" s="682"/>
      <c r="C156" s="683"/>
      <c r="D156" s="683"/>
      <c r="E156" s="682"/>
      <c r="F156" s="682"/>
      <c r="G156" s="684"/>
      <c r="H156" s="683"/>
      <c r="I156" s="682"/>
      <c r="J156" s="685"/>
      <c r="K156" s="686"/>
      <c r="L156" s="687"/>
      <c r="M156" s="687"/>
      <c r="N156" s="682"/>
      <c r="O156" s="688"/>
      <c r="P156" s="687"/>
      <c r="Q156" s="683"/>
      <c r="R156" s="683"/>
      <c r="S156" s="683"/>
      <c r="T156" s="689"/>
      <c r="U156" s="683"/>
      <c r="V156" s="683"/>
      <c r="W156" s="683"/>
      <c r="X156" s="683"/>
      <c r="Y156" s="683"/>
      <c r="Z156" s="683"/>
      <c r="AA156" s="683"/>
      <c r="AB156" s="683"/>
    </row>
    <row r="157" spans="1:28" ht="14.25" customHeight="1">
      <c r="A157" s="682"/>
      <c r="B157" s="682"/>
      <c r="C157" s="683"/>
      <c r="D157" s="683"/>
      <c r="E157" s="682"/>
      <c r="F157" s="682"/>
      <c r="G157" s="684"/>
      <c r="H157" s="683"/>
      <c r="I157" s="682"/>
      <c r="J157" s="685"/>
      <c r="K157" s="686"/>
      <c r="L157" s="687"/>
      <c r="M157" s="687"/>
      <c r="N157" s="682"/>
      <c r="O157" s="688"/>
      <c r="P157" s="687"/>
      <c r="Q157" s="683"/>
      <c r="R157" s="683"/>
      <c r="S157" s="683"/>
      <c r="T157" s="689"/>
      <c r="U157" s="683"/>
      <c r="V157" s="683"/>
      <c r="W157" s="683"/>
      <c r="X157" s="683"/>
      <c r="Y157" s="683"/>
      <c r="Z157" s="683"/>
      <c r="AA157" s="683"/>
      <c r="AB157" s="683"/>
    </row>
    <row r="158" spans="1:28" ht="14.25" customHeight="1">
      <c r="A158" s="682"/>
      <c r="B158" s="682"/>
      <c r="C158" s="683"/>
      <c r="D158" s="683"/>
      <c r="E158" s="682"/>
      <c r="F158" s="682"/>
      <c r="G158" s="684"/>
      <c r="H158" s="683"/>
      <c r="I158" s="682"/>
      <c r="J158" s="685"/>
      <c r="K158" s="686"/>
      <c r="L158" s="687"/>
      <c r="M158" s="687"/>
      <c r="N158" s="682"/>
      <c r="O158" s="688"/>
      <c r="P158" s="687"/>
      <c r="Q158" s="683"/>
      <c r="R158" s="683"/>
      <c r="S158" s="683"/>
      <c r="T158" s="689"/>
      <c r="U158" s="683"/>
      <c r="V158" s="683"/>
      <c r="W158" s="683"/>
      <c r="X158" s="683"/>
      <c r="Y158" s="683"/>
      <c r="Z158" s="683"/>
      <c r="AA158" s="683"/>
      <c r="AB158" s="683"/>
    </row>
    <row r="159" spans="1:28" ht="14.25" customHeight="1">
      <c r="A159" s="682"/>
      <c r="B159" s="682"/>
      <c r="C159" s="683"/>
      <c r="D159" s="683"/>
      <c r="E159" s="682"/>
      <c r="F159" s="682"/>
      <c r="G159" s="684"/>
      <c r="H159" s="683"/>
      <c r="I159" s="682"/>
      <c r="J159" s="685"/>
      <c r="K159" s="686"/>
      <c r="L159" s="687"/>
      <c r="M159" s="687"/>
      <c r="N159" s="682"/>
      <c r="O159" s="688"/>
      <c r="P159" s="687"/>
      <c r="Q159" s="683"/>
      <c r="R159" s="683"/>
      <c r="S159" s="683"/>
      <c r="T159" s="689"/>
      <c r="U159" s="683"/>
      <c r="V159" s="683"/>
      <c r="W159" s="683"/>
      <c r="X159" s="683"/>
      <c r="Y159" s="683"/>
      <c r="Z159" s="683"/>
      <c r="AA159" s="683"/>
      <c r="AB159" s="683"/>
    </row>
    <row r="160" spans="1:28" ht="14.25" customHeight="1">
      <c r="A160" s="682"/>
      <c r="B160" s="682"/>
      <c r="C160" s="683"/>
      <c r="D160" s="683"/>
      <c r="E160" s="682"/>
      <c r="F160" s="682"/>
      <c r="G160" s="684"/>
      <c r="H160" s="683"/>
      <c r="I160" s="682"/>
      <c r="J160" s="685"/>
      <c r="K160" s="686"/>
      <c r="L160" s="687"/>
      <c r="M160" s="687"/>
      <c r="N160" s="682"/>
      <c r="O160" s="688"/>
      <c r="P160" s="687"/>
      <c r="Q160" s="683"/>
      <c r="R160" s="683"/>
      <c r="S160" s="683"/>
      <c r="T160" s="689"/>
      <c r="U160" s="683"/>
      <c r="V160" s="683"/>
      <c r="W160" s="683"/>
      <c r="X160" s="683"/>
      <c r="Y160" s="683"/>
      <c r="Z160" s="683"/>
      <c r="AA160" s="683"/>
      <c r="AB160" s="683"/>
    </row>
    <row r="161" spans="1:28" ht="14.25" customHeight="1">
      <c r="A161" s="682"/>
      <c r="B161" s="682"/>
      <c r="C161" s="683"/>
      <c r="D161" s="683"/>
      <c r="E161" s="682"/>
      <c r="F161" s="682"/>
      <c r="G161" s="684"/>
      <c r="H161" s="683"/>
      <c r="I161" s="682"/>
      <c r="J161" s="685"/>
      <c r="K161" s="686"/>
      <c r="L161" s="687"/>
      <c r="M161" s="687"/>
      <c r="N161" s="682"/>
      <c r="O161" s="688"/>
      <c r="P161" s="687"/>
      <c r="Q161" s="683"/>
      <c r="R161" s="683"/>
      <c r="S161" s="683"/>
      <c r="T161" s="689"/>
      <c r="U161" s="683"/>
      <c r="V161" s="683"/>
      <c r="W161" s="683"/>
      <c r="X161" s="683"/>
      <c r="Y161" s="683"/>
      <c r="Z161" s="683"/>
      <c r="AA161" s="683"/>
      <c r="AB161" s="683"/>
    </row>
    <row r="162" spans="1:28" ht="14.25" customHeight="1">
      <c r="A162" s="682"/>
      <c r="B162" s="682"/>
      <c r="C162" s="683"/>
      <c r="D162" s="683"/>
      <c r="E162" s="682"/>
      <c r="F162" s="682"/>
      <c r="G162" s="684"/>
      <c r="H162" s="683"/>
      <c r="I162" s="682"/>
      <c r="J162" s="685"/>
      <c r="K162" s="686"/>
      <c r="L162" s="687"/>
      <c r="M162" s="687"/>
      <c r="N162" s="682"/>
      <c r="O162" s="688"/>
      <c r="P162" s="687"/>
      <c r="Q162" s="683"/>
      <c r="R162" s="683"/>
      <c r="S162" s="683"/>
      <c r="T162" s="689"/>
      <c r="U162" s="683"/>
      <c r="V162" s="683"/>
      <c r="W162" s="683"/>
      <c r="X162" s="683"/>
      <c r="Y162" s="683"/>
      <c r="Z162" s="683"/>
      <c r="AA162" s="683"/>
      <c r="AB162" s="683"/>
    </row>
    <row r="163" spans="1:28" ht="14.25" customHeight="1">
      <c r="A163" s="682"/>
      <c r="B163" s="682"/>
      <c r="C163" s="683"/>
      <c r="D163" s="683"/>
      <c r="E163" s="682"/>
      <c r="F163" s="682"/>
      <c r="G163" s="684"/>
      <c r="H163" s="683"/>
      <c r="I163" s="682"/>
      <c r="J163" s="685"/>
      <c r="K163" s="686"/>
      <c r="L163" s="687"/>
      <c r="M163" s="687"/>
      <c r="N163" s="682"/>
      <c r="O163" s="688"/>
      <c r="P163" s="687"/>
      <c r="Q163" s="683"/>
      <c r="R163" s="683"/>
      <c r="S163" s="683"/>
      <c r="T163" s="689"/>
      <c r="U163" s="683"/>
      <c r="V163" s="683"/>
      <c r="W163" s="683"/>
      <c r="X163" s="683"/>
      <c r="Y163" s="683"/>
      <c r="Z163" s="683"/>
      <c r="AA163" s="683"/>
      <c r="AB163" s="683"/>
    </row>
    <row r="164" spans="1:28" ht="14.25" customHeight="1">
      <c r="A164" s="682"/>
      <c r="B164" s="682"/>
      <c r="C164" s="683"/>
      <c r="D164" s="683"/>
      <c r="E164" s="682"/>
      <c r="F164" s="682"/>
      <c r="G164" s="684"/>
      <c r="H164" s="683"/>
      <c r="I164" s="682"/>
      <c r="J164" s="685"/>
      <c r="K164" s="686"/>
      <c r="L164" s="687"/>
      <c r="M164" s="687"/>
      <c r="N164" s="682"/>
      <c r="O164" s="688"/>
      <c r="P164" s="687"/>
      <c r="Q164" s="683"/>
      <c r="R164" s="683"/>
      <c r="S164" s="683"/>
      <c r="T164" s="689"/>
      <c r="U164" s="683"/>
      <c r="V164" s="683"/>
      <c r="W164" s="683"/>
      <c r="X164" s="683"/>
      <c r="Y164" s="683"/>
      <c r="Z164" s="683"/>
      <c r="AA164" s="683"/>
      <c r="AB164" s="683"/>
    </row>
    <row r="165" spans="1:28" ht="14.25" customHeight="1">
      <c r="A165" s="682"/>
      <c r="B165" s="682"/>
      <c r="C165" s="683"/>
      <c r="D165" s="683"/>
      <c r="E165" s="682"/>
      <c r="F165" s="682"/>
      <c r="G165" s="684"/>
      <c r="H165" s="683"/>
      <c r="I165" s="682"/>
      <c r="J165" s="685"/>
      <c r="K165" s="686"/>
      <c r="L165" s="687"/>
      <c r="M165" s="687"/>
      <c r="N165" s="682"/>
      <c r="O165" s="688"/>
      <c r="P165" s="687"/>
      <c r="Q165" s="683"/>
      <c r="R165" s="683"/>
      <c r="S165" s="683"/>
      <c r="T165" s="689"/>
      <c r="U165" s="683"/>
      <c r="V165" s="683"/>
      <c r="W165" s="683"/>
      <c r="X165" s="683"/>
      <c r="Y165" s="683"/>
      <c r="Z165" s="683"/>
      <c r="AA165" s="683"/>
      <c r="AB165" s="683"/>
    </row>
    <row r="166" spans="1:28" ht="14.25" customHeight="1">
      <c r="A166" s="682"/>
      <c r="B166" s="682"/>
      <c r="C166" s="683"/>
      <c r="D166" s="683"/>
      <c r="E166" s="682"/>
      <c r="F166" s="682"/>
      <c r="G166" s="684"/>
      <c r="H166" s="683"/>
      <c r="I166" s="682"/>
      <c r="J166" s="685"/>
      <c r="K166" s="686"/>
      <c r="L166" s="687"/>
      <c r="M166" s="687"/>
      <c r="N166" s="682"/>
      <c r="O166" s="688"/>
      <c r="P166" s="687"/>
      <c r="Q166" s="683"/>
      <c r="R166" s="683"/>
      <c r="S166" s="683"/>
      <c r="T166" s="689"/>
      <c r="U166" s="683"/>
      <c r="V166" s="683"/>
      <c r="W166" s="683"/>
      <c r="X166" s="683"/>
      <c r="Y166" s="683"/>
      <c r="Z166" s="683"/>
      <c r="AA166" s="683"/>
      <c r="AB166" s="683"/>
    </row>
    <row r="167" spans="1:28" ht="14.25" customHeight="1">
      <c r="A167" s="682"/>
      <c r="B167" s="682"/>
      <c r="C167" s="683"/>
      <c r="D167" s="683"/>
      <c r="E167" s="682"/>
      <c r="F167" s="682"/>
      <c r="G167" s="684"/>
      <c r="H167" s="683"/>
      <c r="I167" s="682"/>
      <c r="J167" s="685"/>
      <c r="K167" s="686"/>
      <c r="L167" s="687"/>
      <c r="M167" s="687"/>
      <c r="N167" s="682"/>
      <c r="O167" s="688"/>
      <c r="P167" s="687"/>
      <c r="Q167" s="683"/>
      <c r="R167" s="683"/>
      <c r="S167" s="683"/>
      <c r="T167" s="689"/>
      <c r="U167" s="683"/>
      <c r="V167" s="683"/>
      <c r="W167" s="683"/>
      <c r="X167" s="683"/>
      <c r="Y167" s="683"/>
      <c r="Z167" s="683"/>
      <c r="AA167" s="683"/>
      <c r="AB167" s="683"/>
    </row>
    <row r="168" spans="1:28" ht="14.25" customHeight="1">
      <c r="A168" s="682"/>
      <c r="B168" s="682"/>
      <c r="C168" s="683"/>
      <c r="D168" s="683"/>
      <c r="E168" s="682"/>
      <c r="F168" s="682"/>
      <c r="G168" s="684"/>
      <c r="H168" s="683"/>
      <c r="I168" s="682"/>
      <c r="J168" s="685"/>
      <c r="K168" s="686"/>
      <c r="L168" s="687"/>
      <c r="M168" s="687"/>
      <c r="N168" s="682"/>
      <c r="O168" s="688"/>
      <c r="P168" s="687"/>
      <c r="Q168" s="683"/>
      <c r="R168" s="683"/>
      <c r="S168" s="683"/>
      <c r="T168" s="689"/>
      <c r="U168" s="683"/>
      <c r="V168" s="683"/>
      <c r="W168" s="683"/>
      <c r="X168" s="683"/>
      <c r="Y168" s="683"/>
      <c r="Z168" s="683"/>
      <c r="AA168" s="683"/>
      <c r="AB168" s="683"/>
    </row>
    <row r="169" spans="1:28" ht="14.25" customHeight="1">
      <c r="A169" s="682"/>
      <c r="B169" s="682"/>
      <c r="C169" s="683"/>
      <c r="D169" s="683"/>
      <c r="E169" s="682"/>
      <c r="F169" s="682"/>
      <c r="G169" s="684"/>
      <c r="H169" s="683"/>
      <c r="I169" s="682"/>
      <c r="J169" s="685"/>
      <c r="K169" s="686"/>
      <c r="L169" s="687"/>
      <c r="M169" s="687"/>
      <c r="N169" s="682"/>
      <c r="O169" s="688"/>
      <c r="P169" s="687"/>
      <c r="Q169" s="683"/>
      <c r="R169" s="683"/>
      <c r="S169" s="683"/>
      <c r="T169" s="689"/>
      <c r="U169" s="683"/>
      <c r="V169" s="683"/>
      <c r="W169" s="683"/>
      <c r="X169" s="683"/>
      <c r="Y169" s="683"/>
      <c r="Z169" s="683"/>
      <c r="AA169" s="683"/>
      <c r="AB169" s="683"/>
    </row>
    <row r="170" spans="1:28" ht="14.25" customHeight="1">
      <c r="A170" s="682"/>
      <c r="B170" s="682"/>
      <c r="C170" s="683"/>
      <c r="D170" s="683"/>
      <c r="E170" s="682"/>
      <c r="F170" s="682"/>
      <c r="G170" s="684"/>
      <c r="H170" s="683"/>
      <c r="I170" s="682"/>
      <c r="J170" s="685"/>
      <c r="K170" s="686"/>
      <c r="L170" s="687"/>
      <c r="M170" s="687"/>
      <c r="N170" s="682"/>
      <c r="O170" s="688"/>
      <c r="P170" s="687"/>
      <c r="Q170" s="683"/>
      <c r="R170" s="683"/>
      <c r="S170" s="683"/>
      <c r="T170" s="689"/>
      <c r="U170" s="683"/>
      <c r="V170" s="683"/>
      <c r="W170" s="683"/>
      <c r="X170" s="683"/>
      <c r="Y170" s="683"/>
      <c r="Z170" s="683"/>
      <c r="AA170" s="683"/>
      <c r="AB170" s="683"/>
    </row>
    <row r="171" spans="1:28" ht="14.25" customHeight="1">
      <c r="A171" s="682"/>
      <c r="B171" s="682"/>
      <c r="C171" s="683"/>
      <c r="D171" s="683"/>
      <c r="E171" s="682"/>
      <c r="F171" s="682"/>
      <c r="G171" s="684"/>
      <c r="H171" s="683"/>
      <c r="I171" s="682"/>
      <c r="J171" s="685"/>
      <c r="K171" s="686"/>
      <c r="L171" s="687"/>
      <c r="M171" s="687"/>
      <c r="N171" s="682"/>
      <c r="O171" s="688"/>
      <c r="P171" s="687"/>
      <c r="Q171" s="683"/>
      <c r="R171" s="683"/>
      <c r="S171" s="683"/>
      <c r="T171" s="689"/>
      <c r="U171" s="683"/>
      <c r="V171" s="683"/>
      <c r="W171" s="683"/>
      <c r="X171" s="683"/>
      <c r="Y171" s="683"/>
      <c r="Z171" s="683"/>
      <c r="AA171" s="683"/>
      <c r="AB171" s="683"/>
    </row>
    <row r="172" spans="1:28" ht="14.25" customHeight="1">
      <c r="A172" s="682"/>
      <c r="B172" s="682"/>
      <c r="C172" s="683"/>
      <c r="D172" s="683"/>
      <c r="E172" s="682"/>
      <c r="F172" s="682"/>
      <c r="G172" s="684"/>
      <c r="H172" s="683"/>
      <c r="I172" s="682"/>
      <c r="J172" s="685"/>
      <c r="K172" s="686"/>
      <c r="L172" s="687"/>
      <c r="M172" s="687"/>
      <c r="N172" s="682"/>
      <c r="O172" s="688"/>
      <c r="P172" s="687"/>
      <c r="Q172" s="683"/>
      <c r="R172" s="683"/>
      <c r="S172" s="683"/>
      <c r="T172" s="689"/>
      <c r="U172" s="683"/>
      <c r="V172" s="683"/>
      <c r="W172" s="683"/>
      <c r="X172" s="683"/>
      <c r="Y172" s="683"/>
      <c r="Z172" s="683"/>
      <c r="AA172" s="683"/>
      <c r="AB172" s="683"/>
    </row>
    <row r="173" spans="1:28" ht="14.25" customHeight="1">
      <c r="A173" s="682"/>
      <c r="B173" s="682"/>
      <c r="C173" s="683"/>
      <c r="D173" s="683"/>
      <c r="E173" s="682"/>
      <c r="F173" s="682"/>
      <c r="G173" s="684"/>
      <c r="H173" s="683"/>
      <c r="I173" s="682"/>
      <c r="J173" s="685"/>
      <c r="K173" s="686"/>
      <c r="L173" s="687"/>
      <c r="M173" s="687"/>
      <c r="N173" s="682"/>
      <c r="O173" s="688"/>
      <c r="P173" s="687"/>
      <c r="Q173" s="683"/>
      <c r="R173" s="683"/>
      <c r="S173" s="683"/>
      <c r="T173" s="689"/>
      <c r="U173" s="683"/>
      <c r="V173" s="683"/>
      <c r="W173" s="683"/>
      <c r="X173" s="683"/>
      <c r="Y173" s="683"/>
      <c r="Z173" s="683"/>
      <c r="AA173" s="683"/>
      <c r="AB173" s="683"/>
    </row>
    <row r="174" spans="1:28" ht="14.25" customHeight="1">
      <c r="A174" s="682"/>
      <c r="B174" s="682"/>
      <c r="C174" s="683"/>
      <c r="D174" s="683"/>
      <c r="E174" s="682"/>
      <c r="F174" s="682"/>
      <c r="G174" s="684"/>
      <c r="H174" s="683"/>
      <c r="I174" s="682"/>
      <c r="J174" s="685"/>
      <c r="K174" s="686"/>
      <c r="L174" s="687"/>
      <c r="M174" s="687"/>
      <c r="N174" s="682"/>
      <c r="O174" s="688"/>
      <c r="P174" s="687"/>
      <c r="Q174" s="683"/>
      <c r="R174" s="683"/>
      <c r="S174" s="683"/>
      <c r="T174" s="689"/>
      <c r="U174" s="683"/>
      <c r="V174" s="683"/>
      <c r="W174" s="683"/>
      <c r="X174" s="683"/>
      <c r="Y174" s="683"/>
      <c r="Z174" s="683"/>
      <c r="AA174" s="683"/>
      <c r="AB174" s="683"/>
    </row>
    <row r="175" spans="1:28" ht="14.25" customHeight="1">
      <c r="A175" s="682"/>
      <c r="B175" s="682"/>
      <c r="C175" s="683"/>
      <c r="D175" s="683"/>
      <c r="E175" s="682"/>
      <c r="F175" s="682"/>
      <c r="G175" s="684"/>
      <c r="H175" s="683"/>
      <c r="I175" s="682"/>
      <c r="J175" s="685"/>
      <c r="K175" s="686"/>
      <c r="L175" s="687"/>
      <c r="M175" s="687"/>
      <c r="N175" s="682"/>
      <c r="O175" s="688"/>
      <c r="P175" s="687"/>
      <c r="Q175" s="683"/>
      <c r="R175" s="683"/>
      <c r="S175" s="683"/>
      <c r="T175" s="689"/>
      <c r="U175" s="683"/>
      <c r="V175" s="683"/>
      <c r="W175" s="683"/>
      <c r="X175" s="683"/>
      <c r="Y175" s="683"/>
      <c r="Z175" s="683"/>
      <c r="AA175" s="683"/>
      <c r="AB175" s="683"/>
    </row>
    <row r="176" spans="1:28" ht="14.25" customHeight="1">
      <c r="A176" s="682"/>
      <c r="B176" s="682"/>
      <c r="C176" s="683"/>
      <c r="D176" s="683"/>
      <c r="E176" s="682"/>
      <c r="F176" s="682"/>
      <c r="G176" s="684"/>
      <c r="H176" s="683"/>
      <c r="I176" s="682"/>
      <c r="J176" s="685"/>
      <c r="K176" s="686"/>
      <c r="L176" s="687"/>
      <c r="M176" s="687"/>
      <c r="N176" s="682"/>
      <c r="O176" s="688"/>
      <c r="P176" s="687"/>
      <c r="Q176" s="683"/>
      <c r="R176" s="683"/>
      <c r="S176" s="683"/>
      <c r="T176" s="689"/>
      <c r="U176" s="683"/>
      <c r="V176" s="683"/>
      <c r="W176" s="683"/>
      <c r="X176" s="683"/>
      <c r="Y176" s="683"/>
      <c r="Z176" s="683"/>
      <c r="AA176" s="683"/>
      <c r="AB176" s="683"/>
    </row>
    <row r="177" spans="1:28" ht="14.25" customHeight="1">
      <c r="A177" s="682"/>
      <c r="B177" s="682"/>
      <c r="C177" s="683"/>
      <c r="D177" s="683"/>
      <c r="E177" s="682"/>
      <c r="F177" s="682"/>
      <c r="G177" s="684"/>
      <c r="H177" s="683"/>
      <c r="I177" s="682"/>
      <c r="J177" s="685"/>
      <c r="K177" s="686"/>
      <c r="L177" s="687"/>
      <c r="M177" s="687"/>
      <c r="N177" s="682"/>
      <c r="O177" s="688"/>
      <c r="P177" s="687"/>
      <c r="Q177" s="683"/>
      <c r="R177" s="683"/>
      <c r="S177" s="683"/>
      <c r="T177" s="689"/>
      <c r="U177" s="683"/>
      <c r="V177" s="683"/>
      <c r="W177" s="683"/>
      <c r="X177" s="683"/>
      <c r="Y177" s="683"/>
      <c r="Z177" s="683"/>
      <c r="AA177" s="683"/>
      <c r="AB177" s="683"/>
    </row>
    <row r="178" spans="1:28" ht="14.25" customHeight="1">
      <c r="A178" s="682"/>
      <c r="B178" s="682"/>
      <c r="C178" s="683"/>
      <c r="D178" s="683"/>
      <c r="E178" s="682"/>
      <c r="F178" s="682"/>
      <c r="G178" s="684"/>
      <c r="H178" s="683"/>
      <c r="I178" s="682"/>
      <c r="J178" s="685"/>
      <c r="K178" s="686"/>
      <c r="L178" s="687"/>
      <c r="M178" s="687"/>
      <c r="N178" s="682"/>
      <c r="O178" s="688"/>
      <c r="P178" s="687"/>
      <c r="Q178" s="683"/>
      <c r="R178" s="683"/>
      <c r="S178" s="683"/>
      <c r="T178" s="689"/>
      <c r="U178" s="683"/>
      <c r="V178" s="683"/>
      <c r="W178" s="683"/>
      <c r="X178" s="683"/>
      <c r="Y178" s="683"/>
      <c r="Z178" s="683"/>
      <c r="AA178" s="683"/>
      <c r="AB178" s="683"/>
    </row>
    <row r="179" spans="1:28" ht="14.25" customHeight="1">
      <c r="A179" s="682"/>
      <c r="B179" s="682"/>
      <c r="C179" s="683"/>
      <c r="D179" s="683"/>
      <c r="E179" s="682"/>
      <c r="F179" s="682"/>
      <c r="G179" s="684"/>
      <c r="H179" s="683"/>
      <c r="I179" s="682"/>
      <c r="J179" s="685"/>
      <c r="K179" s="686"/>
      <c r="L179" s="687"/>
      <c r="M179" s="687"/>
      <c r="N179" s="682"/>
      <c r="O179" s="688"/>
      <c r="P179" s="687"/>
      <c r="Q179" s="683"/>
      <c r="R179" s="683"/>
      <c r="S179" s="683"/>
      <c r="T179" s="689"/>
      <c r="U179" s="683"/>
      <c r="V179" s="683"/>
      <c r="W179" s="683"/>
      <c r="X179" s="683"/>
      <c r="Y179" s="683"/>
      <c r="Z179" s="683"/>
      <c r="AA179" s="683"/>
      <c r="AB179" s="683"/>
    </row>
    <row r="180" spans="1:28" ht="14.25" customHeight="1">
      <c r="A180" s="682"/>
      <c r="B180" s="682"/>
      <c r="C180" s="683"/>
      <c r="D180" s="683"/>
      <c r="E180" s="682"/>
      <c r="F180" s="682"/>
      <c r="G180" s="684"/>
      <c r="H180" s="683"/>
      <c r="I180" s="682"/>
      <c r="J180" s="685"/>
      <c r="K180" s="686"/>
      <c r="L180" s="687"/>
      <c r="M180" s="687"/>
      <c r="N180" s="682"/>
      <c r="O180" s="688"/>
      <c r="P180" s="687"/>
      <c r="Q180" s="683"/>
      <c r="R180" s="683"/>
      <c r="S180" s="683"/>
      <c r="T180" s="689"/>
      <c r="U180" s="683"/>
      <c r="V180" s="683"/>
      <c r="W180" s="683"/>
      <c r="X180" s="683"/>
      <c r="Y180" s="683"/>
      <c r="Z180" s="683"/>
      <c r="AA180" s="683"/>
      <c r="AB180" s="683"/>
    </row>
    <row r="181" spans="1:28" ht="14.25" customHeight="1">
      <c r="A181" s="682"/>
      <c r="B181" s="682"/>
      <c r="C181" s="683"/>
      <c r="D181" s="683"/>
      <c r="E181" s="682"/>
      <c r="F181" s="682"/>
      <c r="G181" s="684"/>
      <c r="H181" s="683"/>
      <c r="I181" s="682"/>
      <c r="J181" s="685"/>
      <c r="K181" s="686"/>
      <c r="L181" s="687"/>
      <c r="M181" s="687"/>
      <c r="N181" s="682"/>
      <c r="O181" s="688"/>
      <c r="P181" s="687"/>
      <c r="Q181" s="683"/>
      <c r="R181" s="683"/>
      <c r="S181" s="683"/>
      <c r="T181" s="689"/>
      <c r="U181" s="683"/>
      <c r="V181" s="683"/>
      <c r="W181" s="683"/>
      <c r="X181" s="683"/>
      <c r="Y181" s="683"/>
      <c r="Z181" s="683"/>
      <c r="AA181" s="683"/>
      <c r="AB181" s="683"/>
    </row>
    <row r="182" spans="1:28" ht="14.25" customHeight="1">
      <c r="A182" s="682"/>
      <c r="B182" s="682"/>
      <c r="C182" s="683"/>
      <c r="D182" s="683"/>
      <c r="E182" s="682"/>
      <c r="F182" s="682"/>
      <c r="G182" s="684"/>
      <c r="H182" s="683"/>
      <c r="I182" s="682"/>
      <c r="J182" s="685"/>
      <c r="K182" s="686"/>
      <c r="L182" s="687"/>
      <c r="M182" s="687"/>
      <c r="N182" s="682"/>
      <c r="O182" s="688"/>
      <c r="P182" s="687"/>
      <c r="Q182" s="683"/>
      <c r="R182" s="683"/>
      <c r="S182" s="683"/>
      <c r="T182" s="689"/>
      <c r="U182" s="683"/>
      <c r="V182" s="683"/>
      <c r="W182" s="683"/>
      <c r="X182" s="683"/>
      <c r="Y182" s="683"/>
      <c r="Z182" s="683"/>
      <c r="AA182" s="683"/>
      <c r="AB182" s="683"/>
    </row>
    <row r="183" spans="1:28" ht="14.25" customHeight="1">
      <c r="A183" s="682"/>
      <c r="B183" s="682"/>
      <c r="C183" s="683"/>
      <c r="D183" s="683"/>
      <c r="E183" s="682"/>
      <c r="F183" s="682"/>
      <c r="G183" s="684"/>
      <c r="H183" s="683"/>
      <c r="I183" s="682"/>
      <c r="J183" s="685"/>
      <c r="K183" s="686"/>
      <c r="L183" s="687"/>
      <c r="M183" s="687"/>
      <c r="N183" s="682"/>
      <c r="O183" s="688"/>
      <c r="P183" s="687"/>
      <c r="Q183" s="683"/>
      <c r="R183" s="683"/>
      <c r="S183" s="683"/>
      <c r="T183" s="689"/>
      <c r="U183" s="683"/>
      <c r="V183" s="683"/>
      <c r="W183" s="683"/>
      <c r="X183" s="683"/>
      <c r="Y183" s="683"/>
      <c r="Z183" s="683"/>
      <c r="AA183" s="683"/>
      <c r="AB183" s="683"/>
    </row>
    <row r="184" spans="1:28" ht="14.25" customHeight="1">
      <c r="A184" s="682"/>
      <c r="B184" s="682"/>
      <c r="C184" s="683"/>
      <c r="D184" s="683"/>
      <c r="E184" s="682"/>
      <c r="F184" s="682"/>
      <c r="G184" s="684"/>
      <c r="H184" s="683"/>
      <c r="I184" s="682"/>
      <c r="J184" s="685"/>
      <c r="K184" s="686"/>
      <c r="L184" s="687"/>
      <c r="M184" s="687"/>
      <c r="N184" s="682"/>
      <c r="O184" s="688"/>
      <c r="P184" s="687"/>
      <c r="Q184" s="683"/>
      <c r="R184" s="683"/>
      <c r="S184" s="683"/>
      <c r="T184" s="689"/>
      <c r="U184" s="683"/>
      <c r="V184" s="683"/>
      <c r="W184" s="683"/>
      <c r="X184" s="683"/>
      <c r="Y184" s="683"/>
      <c r="Z184" s="683"/>
      <c r="AA184" s="683"/>
      <c r="AB184" s="683"/>
    </row>
    <row r="185" spans="1:28" ht="14.25" customHeight="1">
      <c r="A185" s="682"/>
      <c r="B185" s="682"/>
      <c r="C185" s="683"/>
      <c r="D185" s="683"/>
      <c r="E185" s="682"/>
      <c r="F185" s="682"/>
      <c r="G185" s="684"/>
      <c r="H185" s="683"/>
      <c r="I185" s="682"/>
      <c r="J185" s="685"/>
      <c r="K185" s="686"/>
      <c r="L185" s="687"/>
      <c r="M185" s="687"/>
      <c r="N185" s="682"/>
      <c r="O185" s="688"/>
      <c r="P185" s="687"/>
      <c r="Q185" s="683"/>
      <c r="R185" s="683"/>
      <c r="S185" s="683"/>
      <c r="T185" s="689"/>
      <c r="U185" s="683"/>
      <c r="V185" s="683"/>
      <c r="W185" s="683"/>
      <c r="X185" s="683"/>
      <c r="Y185" s="683"/>
      <c r="Z185" s="683"/>
      <c r="AA185" s="683"/>
      <c r="AB185" s="683"/>
    </row>
    <row r="186" spans="1:28" ht="14.25" customHeight="1">
      <c r="A186" s="682"/>
      <c r="B186" s="682"/>
      <c r="C186" s="683"/>
      <c r="D186" s="683"/>
      <c r="E186" s="682"/>
      <c r="F186" s="682"/>
      <c r="G186" s="684"/>
      <c r="H186" s="683"/>
      <c r="I186" s="682"/>
      <c r="J186" s="685"/>
      <c r="K186" s="686"/>
      <c r="L186" s="687"/>
      <c r="M186" s="687"/>
      <c r="N186" s="682"/>
      <c r="O186" s="688"/>
      <c r="P186" s="687"/>
      <c r="Q186" s="683"/>
      <c r="R186" s="683"/>
      <c r="S186" s="683"/>
      <c r="T186" s="689"/>
      <c r="U186" s="683"/>
      <c r="V186" s="683"/>
      <c r="W186" s="683"/>
      <c r="X186" s="683"/>
      <c r="Y186" s="683"/>
      <c r="Z186" s="683"/>
      <c r="AA186" s="683"/>
      <c r="AB186" s="683"/>
    </row>
    <row r="187" spans="1:28" ht="14.25" customHeight="1">
      <c r="A187" s="682"/>
      <c r="B187" s="682"/>
      <c r="C187" s="683"/>
      <c r="D187" s="683"/>
      <c r="E187" s="682"/>
      <c r="F187" s="682"/>
      <c r="G187" s="684"/>
      <c r="H187" s="683"/>
      <c r="I187" s="682"/>
      <c r="J187" s="685"/>
      <c r="K187" s="686"/>
      <c r="L187" s="687"/>
      <c r="M187" s="687"/>
      <c r="N187" s="682"/>
      <c r="O187" s="688"/>
      <c r="P187" s="687"/>
      <c r="Q187" s="683"/>
      <c r="R187" s="683"/>
      <c r="S187" s="683"/>
      <c r="T187" s="689"/>
      <c r="U187" s="683"/>
      <c r="V187" s="683"/>
      <c r="W187" s="683"/>
      <c r="X187" s="683"/>
      <c r="Y187" s="683"/>
      <c r="Z187" s="683"/>
      <c r="AA187" s="683"/>
      <c r="AB187" s="683"/>
    </row>
    <row r="188" spans="1:28" ht="14.25" customHeight="1">
      <c r="A188" s="682"/>
      <c r="B188" s="682"/>
      <c r="C188" s="683"/>
      <c r="D188" s="683"/>
      <c r="E188" s="682"/>
      <c r="F188" s="682"/>
      <c r="G188" s="684"/>
      <c r="H188" s="683"/>
      <c r="I188" s="682"/>
      <c r="J188" s="685"/>
      <c r="K188" s="686"/>
      <c r="L188" s="687"/>
      <c r="M188" s="687"/>
      <c r="N188" s="682"/>
      <c r="O188" s="688"/>
      <c r="P188" s="687"/>
      <c r="Q188" s="683"/>
      <c r="R188" s="683"/>
      <c r="S188" s="683"/>
      <c r="T188" s="689"/>
      <c r="U188" s="683"/>
      <c r="V188" s="683"/>
      <c r="W188" s="683"/>
      <c r="X188" s="683"/>
      <c r="Y188" s="683"/>
      <c r="Z188" s="683"/>
      <c r="AA188" s="683"/>
      <c r="AB188" s="683"/>
    </row>
    <row r="189" spans="1:28" ht="14.25" customHeight="1">
      <c r="A189" s="682"/>
      <c r="B189" s="682"/>
      <c r="C189" s="683"/>
      <c r="D189" s="683"/>
      <c r="E189" s="682"/>
      <c r="F189" s="682"/>
      <c r="G189" s="684"/>
      <c r="H189" s="683"/>
      <c r="I189" s="682"/>
      <c r="J189" s="685"/>
      <c r="K189" s="686"/>
      <c r="L189" s="687"/>
      <c r="M189" s="687"/>
      <c r="N189" s="682"/>
      <c r="O189" s="688"/>
      <c r="P189" s="687"/>
      <c r="Q189" s="683"/>
      <c r="R189" s="683"/>
      <c r="S189" s="683"/>
      <c r="T189" s="689"/>
      <c r="U189" s="683"/>
      <c r="V189" s="683"/>
      <c r="W189" s="683"/>
      <c r="X189" s="683"/>
      <c r="Y189" s="683"/>
      <c r="Z189" s="683"/>
      <c r="AA189" s="683"/>
      <c r="AB189" s="683"/>
    </row>
    <row r="190" spans="1:28" ht="14.25" customHeight="1">
      <c r="A190" s="682"/>
      <c r="B190" s="682"/>
      <c r="C190" s="683"/>
      <c r="D190" s="683"/>
      <c r="E190" s="682"/>
      <c r="F190" s="682"/>
      <c r="G190" s="684"/>
      <c r="H190" s="683"/>
      <c r="I190" s="682"/>
      <c r="J190" s="685"/>
      <c r="K190" s="686"/>
      <c r="L190" s="687"/>
      <c r="M190" s="687"/>
      <c r="N190" s="682"/>
      <c r="O190" s="688"/>
      <c r="P190" s="687"/>
      <c r="Q190" s="683"/>
      <c r="R190" s="683"/>
      <c r="S190" s="683"/>
      <c r="T190" s="689"/>
      <c r="U190" s="683"/>
      <c r="V190" s="683"/>
      <c r="W190" s="683"/>
      <c r="X190" s="683"/>
      <c r="Y190" s="683"/>
      <c r="Z190" s="683"/>
      <c r="AA190" s="683"/>
      <c r="AB190" s="683"/>
    </row>
    <row r="191" spans="1:28" ht="14.25" customHeight="1">
      <c r="A191" s="682"/>
      <c r="B191" s="682"/>
      <c r="C191" s="683"/>
      <c r="D191" s="683"/>
      <c r="E191" s="682"/>
      <c r="F191" s="682"/>
      <c r="G191" s="684"/>
      <c r="H191" s="683"/>
      <c r="I191" s="682"/>
      <c r="J191" s="685"/>
      <c r="K191" s="686"/>
      <c r="L191" s="687"/>
      <c r="M191" s="687"/>
      <c r="N191" s="682"/>
      <c r="O191" s="688"/>
      <c r="P191" s="687"/>
      <c r="Q191" s="683"/>
      <c r="R191" s="683"/>
      <c r="S191" s="683"/>
      <c r="T191" s="689"/>
      <c r="U191" s="683"/>
      <c r="V191" s="683"/>
      <c r="W191" s="683"/>
      <c r="X191" s="683"/>
      <c r="Y191" s="683"/>
      <c r="Z191" s="683"/>
      <c r="AA191" s="683"/>
      <c r="AB191" s="683"/>
    </row>
    <row r="192" spans="1:28" ht="14.25" customHeight="1">
      <c r="A192" s="682"/>
      <c r="B192" s="682"/>
      <c r="C192" s="683"/>
      <c r="D192" s="683"/>
      <c r="E192" s="682"/>
      <c r="F192" s="682"/>
      <c r="G192" s="684"/>
      <c r="H192" s="683"/>
      <c r="I192" s="682"/>
      <c r="J192" s="685"/>
      <c r="K192" s="686"/>
      <c r="L192" s="687"/>
      <c r="M192" s="687"/>
      <c r="N192" s="682"/>
      <c r="O192" s="688"/>
      <c r="P192" s="687"/>
      <c r="Q192" s="683"/>
      <c r="R192" s="683"/>
      <c r="S192" s="683"/>
      <c r="T192" s="689"/>
      <c r="U192" s="683"/>
      <c r="V192" s="683"/>
      <c r="W192" s="683"/>
      <c r="X192" s="683"/>
      <c r="Y192" s="683"/>
      <c r="Z192" s="683"/>
      <c r="AA192" s="683"/>
      <c r="AB192" s="683"/>
    </row>
    <row r="193" spans="1:28" ht="14.25" customHeight="1">
      <c r="A193" s="682"/>
      <c r="B193" s="682"/>
      <c r="C193" s="683"/>
      <c r="D193" s="683"/>
      <c r="E193" s="682"/>
      <c r="F193" s="682"/>
      <c r="G193" s="684"/>
      <c r="H193" s="683"/>
      <c r="I193" s="682"/>
      <c r="J193" s="685"/>
      <c r="K193" s="686"/>
      <c r="L193" s="687"/>
      <c r="M193" s="687"/>
      <c r="N193" s="682"/>
      <c r="O193" s="688"/>
      <c r="P193" s="687"/>
      <c r="Q193" s="683"/>
      <c r="R193" s="683"/>
      <c r="S193" s="683"/>
      <c r="T193" s="689"/>
      <c r="U193" s="683"/>
      <c r="V193" s="683"/>
      <c r="W193" s="683"/>
      <c r="X193" s="683"/>
      <c r="Y193" s="683"/>
      <c r="Z193" s="683"/>
      <c r="AA193" s="683"/>
      <c r="AB193" s="683"/>
    </row>
    <row r="194" spans="1:28" ht="14.25" customHeight="1">
      <c r="A194" s="682"/>
      <c r="B194" s="682"/>
      <c r="C194" s="683"/>
      <c r="D194" s="683"/>
      <c r="E194" s="682"/>
      <c r="F194" s="682"/>
      <c r="G194" s="684"/>
      <c r="H194" s="683"/>
      <c r="I194" s="682"/>
      <c r="J194" s="685"/>
      <c r="K194" s="686"/>
      <c r="L194" s="687"/>
      <c r="M194" s="687"/>
      <c r="N194" s="682"/>
      <c r="O194" s="688"/>
      <c r="P194" s="687"/>
      <c r="Q194" s="683"/>
      <c r="R194" s="683"/>
      <c r="S194" s="683"/>
      <c r="T194" s="689"/>
      <c r="U194" s="683"/>
      <c r="V194" s="683"/>
      <c r="W194" s="683"/>
      <c r="X194" s="683"/>
      <c r="Y194" s="683"/>
      <c r="Z194" s="683"/>
      <c r="AA194" s="683"/>
      <c r="AB194" s="683"/>
    </row>
    <row r="195" spans="1:28" ht="14.25" customHeight="1">
      <c r="A195" s="682"/>
      <c r="B195" s="682"/>
      <c r="C195" s="683"/>
      <c r="D195" s="683"/>
      <c r="E195" s="682"/>
      <c r="F195" s="682"/>
      <c r="G195" s="684"/>
      <c r="H195" s="683"/>
      <c r="I195" s="682"/>
      <c r="J195" s="685"/>
      <c r="K195" s="686"/>
      <c r="L195" s="687"/>
      <c r="M195" s="687"/>
      <c r="N195" s="682"/>
      <c r="O195" s="688"/>
      <c r="P195" s="687"/>
      <c r="Q195" s="683"/>
      <c r="R195" s="683"/>
      <c r="S195" s="683"/>
      <c r="T195" s="689"/>
      <c r="U195" s="683"/>
      <c r="V195" s="683"/>
      <c r="W195" s="683"/>
      <c r="X195" s="683"/>
      <c r="Y195" s="683"/>
      <c r="Z195" s="683"/>
      <c r="AA195" s="683"/>
      <c r="AB195" s="683"/>
    </row>
    <row r="196" spans="1:28" ht="14.25" customHeight="1">
      <c r="A196" s="682"/>
      <c r="B196" s="682"/>
      <c r="C196" s="683"/>
      <c r="D196" s="683"/>
      <c r="E196" s="682"/>
      <c r="F196" s="682"/>
      <c r="G196" s="684"/>
      <c r="H196" s="683"/>
      <c r="I196" s="682"/>
      <c r="J196" s="685"/>
      <c r="K196" s="686"/>
      <c r="L196" s="687"/>
      <c r="M196" s="687"/>
      <c r="N196" s="682"/>
      <c r="O196" s="688"/>
      <c r="P196" s="687"/>
      <c r="Q196" s="683"/>
      <c r="R196" s="683"/>
      <c r="S196" s="683"/>
      <c r="T196" s="689"/>
      <c r="U196" s="683"/>
      <c r="V196" s="683"/>
      <c r="W196" s="683"/>
      <c r="X196" s="683"/>
      <c r="Y196" s="683"/>
      <c r="Z196" s="683"/>
      <c r="AA196" s="683"/>
      <c r="AB196" s="683"/>
    </row>
    <row r="197" spans="1:28" ht="14.25" customHeight="1">
      <c r="A197" s="682"/>
      <c r="B197" s="682"/>
      <c r="C197" s="683"/>
      <c r="D197" s="683"/>
      <c r="E197" s="682"/>
      <c r="F197" s="682"/>
      <c r="G197" s="684"/>
      <c r="H197" s="683"/>
      <c r="I197" s="682"/>
      <c r="J197" s="685"/>
      <c r="K197" s="686"/>
      <c r="L197" s="687"/>
      <c r="M197" s="687"/>
      <c r="N197" s="682"/>
      <c r="O197" s="688"/>
      <c r="P197" s="687"/>
      <c r="Q197" s="683"/>
      <c r="R197" s="683"/>
      <c r="S197" s="683"/>
      <c r="T197" s="689"/>
      <c r="U197" s="683"/>
      <c r="V197" s="683"/>
      <c r="W197" s="683"/>
      <c r="X197" s="683"/>
      <c r="Y197" s="683"/>
      <c r="Z197" s="683"/>
      <c r="AA197" s="683"/>
      <c r="AB197" s="683"/>
    </row>
    <row r="198" spans="1:28" ht="14.25" customHeight="1">
      <c r="A198" s="682"/>
      <c r="B198" s="682"/>
      <c r="C198" s="683"/>
      <c r="D198" s="683"/>
      <c r="E198" s="682"/>
      <c r="F198" s="682"/>
      <c r="G198" s="684"/>
      <c r="H198" s="683"/>
      <c r="I198" s="682"/>
      <c r="J198" s="685"/>
      <c r="K198" s="686"/>
      <c r="L198" s="687"/>
      <c r="M198" s="687"/>
      <c r="N198" s="682"/>
      <c r="O198" s="688"/>
      <c r="P198" s="687"/>
      <c r="Q198" s="683"/>
      <c r="R198" s="683"/>
      <c r="S198" s="683"/>
      <c r="T198" s="689"/>
      <c r="U198" s="683"/>
      <c r="V198" s="683"/>
      <c r="W198" s="683"/>
      <c r="X198" s="683"/>
      <c r="Y198" s="683"/>
      <c r="Z198" s="683"/>
      <c r="AA198" s="683"/>
      <c r="AB198" s="683"/>
    </row>
    <row r="199" spans="1:28" ht="14.25" customHeight="1">
      <c r="A199" s="682"/>
      <c r="B199" s="682"/>
      <c r="C199" s="683"/>
      <c r="D199" s="683"/>
      <c r="E199" s="682"/>
      <c r="F199" s="682"/>
      <c r="G199" s="684"/>
      <c r="H199" s="683"/>
      <c r="I199" s="682"/>
      <c r="J199" s="685"/>
      <c r="K199" s="686"/>
      <c r="L199" s="687"/>
      <c r="M199" s="687"/>
      <c r="N199" s="682"/>
      <c r="O199" s="688"/>
      <c r="P199" s="687"/>
      <c r="Q199" s="683"/>
      <c r="R199" s="683"/>
      <c r="S199" s="683"/>
      <c r="T199" s="689"/>
      <c r="U199" s="683"/>
      <c r="V199" s="683"/>
      <c r="W199" s="683"/>
      <c r="X199" s="683"/>
      <c r="Y199" s="683"/>
      <c r="Z199" s="683"/>
      <c r="AA199" s="683"/>
      <c r="AB199" s="683"/>
    </row>
    <row r="200" spans="1:28" ht="14.25" customHeight="1">
      <c r="A200" s="682"/>
      <c r="B200" s="682"/>
      <c r="C200" s="683"/>
      <c r="D200" s="683"/>
      <c r="E200" s="682"/>
      <c r="F200" s="682"/>
      <c r="G200" s="684"/>
      <c r="H200" s="683"/>
      <c r="I200" s="682"/>
      <c r="J200" s="685"/>
      <c r="K200" s="686"/>
      <c r="L200" s="687"/>
      <c r="M200" s="687"/>
      <c r="N200" s="682"/>
      <c r="O200" s="688"/>
      <c r="P200" s="687"/>
      <c r="Q200" s="683"/>
      <c r="R200" s="683"/>
      <c r="S200" s="683"/>
      <c r="T200" s="689"/>
      <c r="U200" s="683"/>
      <c r="V200" s="683"/>
      <c r="W200" s="683"/>
      <c r="X200" s="683"/>
      <c r="Y200" s="683"/>
      <c r="Z200" s="683"/>
      <c r="AA200" s="683"/>
      <c r="AB200" s="683"/>
    </row>
    <row r="201" spans="1:28" ht="14.25" customHeight="1">
      <c r="A201" s="682"/>
      <c r="B201" s="682"/>
      <c r="C201" s="683"/>
      <c r="D201" s="683"/>
      <c r="E201" s="682"/>
      <c r="F201" s="682"/>
      <c r="G201" s="684"/>
      <c r="H201" s="683"/>
      <c r="I201" s="682"/>
      <c r="J201" s="685"/>
      <c r="K201" s="686"/>
      <c r="L201" s="687"/>
      <c r="M201" s="687"/>
      <c r="N201" s="682"/>
      <c r="O201" s="688"/>
      <c r="P201" s="687"/>
      <c r="Q201" s="683"/>
      <c r="R201" s="683"/>
      <c r="S201" s="683"/>
      <c r="T201" s="689"/>
      <c r="U201" s="683"/>
      <c r="V201" s="683"/>
      <c r="W201" s="683"/>
      <c r="X201" s="683"/>
      <c r="Y201" s="683"/>
      <c r="Z201" s="683"/>
      <c r="AA201" s="683"/>
      <c r="AB201" s="683"/>
    </row>
    <row r="202" spans="1:28" ht="14.25" customHeight="1">
      <c r="A202" s="682"/>
      <c r="B202" s="682"/>
      <c r="C202" s="683"/>
      <c r="D202" s="683"/>
      <c r="E202" s="682"/>
      <c r="F202" s="682"/>
      <c r="G202" s="684"/>
      <c r="H202" s="683"/>
      <c r="I202" s="682"/>
      <c r="J202" s="685"/>
      <c r="K202" s="686"/>
      <c r="L202" s="687"/>
      <c r="M202" s="687"/>
      <c r="N202" s="682"/>
      <c r="O202" s="688"/>
      <c r="P202" s="687"/>
      <c r="Q202" s="683"/>
      <c r="R202" s="683"/>
      <c r="S202" s="683"/>
      <c r="T202" s="689"/>
      <c r="U202" s="683"/>
      <c r="V202" s="683"/>
      <c r="W202" s="683"/>
      <c r="X202" s="683"/>
      <c r="Y202" s="683"/>
      <c r="Z202" s="683"/>
      <c r="AA202" s="683"/>
      <c r="AB202" s="683"/>
    </row>
    <row r="203" spans="1:28" ht="14.25" customHeight="1">
      <c r="A203" s="682"/>
      <c r="B203" s="682"/>
      <c r="C203" s="683"/>
      <c r="D203" s="683"/>
      <c r="E203" s="682"/>
      <c r="F203" s="682"/>
      <c r="G203" s="684"/>
      <c r="H203" s="683"/>
      <c r="I203" s="682"/>
      <c r="J203" s="685"/>
      <c r="K203" s="686"/>
      <c r="L203" s="687"/>
      <c r="M203" s="687"/>
      <c r="N203" s="682"/>
      <c r="O203" s="688"/>
      <c r="P203" s="687"/>
      <c r="Q203" s="683"/>
      <c r="R203" s="683"/>
      <c r="S203" s="683"/>
      <c r="T203" s="689"/>
      <c r="U203" s="683"/>
      <c r="V203" s="683"/>
      <c r="W203" s="683"/>
      <c r="X203" s="683"/>
      <c r="Y203" s="683"/>
      <c r="Z203" s="683"/>
      <c r="AA203" s="683"/>
      <c r="AB203" s="683"/>
    </row>
    <row r="204" spans="1:28" ht="14.25" customHeight="1">
      <c r="A204" s="682"/>
      <c r="B204" s="682"/>
      <c r="C204" s="683"/>
      <c r="D204" s="683"/>
      <c r="E204" s="682"/>
      <c r="F204" s="682"/>
      <c r="G204" s="684"/>
      <c r="H204" s="683"/>
      <c r="I204" s="682"/>
      <c r="J204" s="685"/>
      <c r="K204" s="686"/>
      <c r="L204" s="687"/>
      <c r="M204" s="687"/>
      <c r="N204" s="682"/>
      <c r="O204" s="688"/>
      <c r="P204" s="687"/>
      <c r="Q204" s="683"/>
      <c r="R204" s="683"/>
      <c r="S204" s="683"/>
      <c r="T204" s="689"/>
      <c r="U204" s="683"/>
      <c r="V204" s="683"/>
      <c r="W204" s="683"/>
      <c r="X204" s="683"/>
      <c r="Y204" s="683"/>
      <c r="Z204" s="683"/>
      <c r="AA204" s="683"/>
      <c r="AB204" s="683"/>
    </row>
    <row r="205" spans="1:28" ht="14.25" customHeight="1">
      <c r="A205" s="682"/>
      <c r="B205" s="682"/>
      <c r="C205" s="683"/>
      <c r="D205" s="683"/>
      <c r="E205" s="682"/>
      <c r="F205" s="682"/>
      <c r="G205" s="684"/>
      <c r="H205" s="683"/>
      <c r="I205" s="682"/>
      <c r="J205" s="685"/>
      <c r="K205" s="686"/>
      <c r="L205" s="687"/>
      <c r="M205" s="687"/>
      <c r="N205" s="682"/>
      <c r="O205" s="688"/>
      <c r="P205" s="687"/>
      <c r="Q205" s="683"/>
      <c r="R205" s="683"/>
      <c r="S205" s="683"/>
      <c r="T205" s="689"/>
      <c r="U205" s="683"/>
      <c r="V205" s="683"/>
      <c r="W205" s="683"/>
      <c r="X205" s="683"/>
      <c r="Y205" s="683"/>
      <c r="Z205" s="683"/>
      <c r="AA205" s="683"/>
      <c r="AB205" s="683"/>
    </row>
    <row r="206" spans="1:28" ht="14.25" customHeight="1">
      <c r="A206" s="682"/>
      <c r="B206" s="682"/>
      <c r="C206" s="683"/>
      <c r="D206" s="683"/>
      <c r="E206" s="682"/>
      <c r="F206" s="682"/>
      <c r="G206" s="684"/>
      <c r="H206" s="683"/>
      <c r="I206" s="682"/>
      <c r="J206" s="685"/>
      <c r="K206" s="686"/>
      <c r="L206" s="687"/>
      <c r="M206" s="687"/>
      <c r="N206" s="682"/>
      <c r="O206" s="688"/>
      <c r="P206" s="687"/>
      <c r="Q206" s="683"/>
      <c r="R206" s="683"/>
      <c r="S206" s="683"/>
      <c r="T206" s="689"/>
      <c r="U206" s="683"/>
      <c r="V206" s="683"/>
      <c r="W206" s="683"/>
      <c r="X206" s="683"/>
      <c r="Y206" s="683"/>
      <c r="Z206" s="683"/>
      <c r="AA206" s="683"/>
      <c r="AB206" s="683"/>
    </row>
    <row r="207" spans="1:28" ht="14.25" customHeight="1">
      <c r="A207" s="682"/>
      <c r="B207" s="682"/>
      <c r="C207" s="683"/>
      <c r="D207" s="683"/>
      <c r="E207" s="682"/>
      <c r="F207" s="682"/>
      <c r="G207" s="684"/>
      <c r="H207" s="683"/>
      <c r="I207" s="682"/>
      <c r="J207" s="685"/>
      <c r="K207" s="686"/>
      <c r="L207" s="687"/>
      <c r="M207" s="687"/>
      <c r="N207" s="682"/>
      <c r="O207" s="688"/>
      <c r="P207" s="687"/>
      <c r="Q207" s="683"/>
      <c r="R207" s="683"/>
      <c r="S207" s="683"/>
      <c r="T207" s="689"/>
      <c r="U207" s="683"/>
      <c r="V207" s="683"/>
      <c r="W207" s="683"/>
      <c r="X207" s="683"/>
      <c r="Y207" s="683"/>
      <c r="Z207" s="683"/>
      <c r="AA207" s="683"/>
      <c r="AB207" s="683"/>
    </row>
    <row r="208" spans="1:28" ht="14.25" customHeight="1">
      <c r="A208" s="682"/>
      <c r="B208" s="682"/>
      <c r="C208" s="683"/>
      <c r="D208" s="683"/>
      <c r="E208" s="682"/>
      <c r="F208" s="682"/>
      <c r="G208" s="684"/>
      <c r="H208" s="683"/>
      <c r="I208" s="682"/>
      <c r="J208" s="685"/>
      <c r="K208" s="686"/>
      <c r="L208" s="687"/>
      <c r="M208" s="687"/>
      <c r="N208" s="682"/>
      <c r="O208" s="688"/>
      <c r="P208" s="687"/>
      <c r="Q208" s="683"/>
      <c r="R208" s="683"/>
      <c r="S208" s="683"/>
      <c r="T208" s="689"/>
      <c r="U208" s="683"/>
      <c r="V208" s="683"/>
      <c r="W208" s="683"/>
      <c r="X208" s="683"/>
      <c r="Y208" s="683"/>
      <c r="Z208" s="683"/>
      <c r="AA208" s="683"/>
      <c r="AB208" s="683"/>
    </row>
    <row r="209" spans="1:28" ht="14.25" customHeight="1">
      <c r="A209" s="682"/>
      <c r="B209" s="682"/>
      <c r="C209" s="683"/>
      <c r="D209" s="683"/>
      <c r="E209" s="682"/>
      <c r="F209" s="682"/>
      <c r="G209" s="684"/>
      <c r="H209" s="683"/>
      <c r="I209" s="682"/>
      <c r="J209" s="685"/>
      <c r="K209" s="686"/>
      <c r="L209" s="687"/>
      <c r="M209" s="687"/>
      <c r="N209" s="682"/>
      <c r="O209" s="688"/>
      <c r="P209" s="687"/>
      <c r="Q209" s="683"/>
      <c r="R209" s="683"/>
      <c r="S209" s="683"/>
      <c r="T209" s="689"/>
      <c r="U209" s="683"/>
      <c r="V209" s="683"/>
      <c r="W209" s="683"/>
      <c r="X209" s="683"/>
      <c r="Y209" s="683"/>
      <c r="Z209" s="683"/>
      <c r="AA209" s="683"/>
      <c r="AB209" s="683"/>
    </row>
    <row r="210" spans="1:28" ht="14.25" customHeight="1">
      <c r="A210" s="682"/>
      <c r="B210" s="682"/>
      <c r="C210" s="683"/>
      <c r="D210" s="683"/>
      <c r="E210" s="682"/>
      <c r="F210" s="682"/>
      <c r="G210" s="684"/>
      <c r="H210" s="683"/>
      <c r="I210" s="682"/>
      <c r="J210" s="685"/>
      <c r="K210" s="686"/>
      <c r="L210" s="687"/>
      <c r="M210" s="687"/>
      <c r="N210" s="682"/>
      <c r="O210" s="688"/>
      <c r="P210" s="687"/>
      <c r="Q210" s="683"/>
      <c r="R210" s="683"/>
      <c r="S210" s="683"/>
      <c r="T210" s="689"/>
      <c r="U210" s="683"/>
      <c r="V210" s="683"/>
      <c r="W210" s="683"/>
      <c r="X210" s="683"/>
      <c r="Y210" s="683"/>
      <c r="Z210" s="683"/>
      <c r="AA210" s="683"/>
      <c r="AB210" s="683"/>
    </row>
    <row r="211" spans="1:28" ht="14.25" customHeight="1">
      <c r="A211" s="682"/>
      <c r="B211" s="682"/>
      <c r="C211" s="683"/>
      <c r="D211" s="683"/>
      <c r="E211" s="682"/>
      <c r="F211" s="682"/>
      <c r="G211" s="684"/>
      <c r="H211" s="683"/>
      <c r="I211" s="682"/>
      <c r="J211" s="685"/>
      <c r="K211" s="686"/>
      <c r="L211" s="687"/>
      <c r="M211" s="687"/>
      <c r="N211" s="682"/>
      <c r="O211" s="688"/>
      <c r="P211" s="687"/>
      <c r="Q211" s="683"/>
      <c r="R211" s="683"/>
      <c r="S211" s="683"/>
      <c r="T211" s="689"/>
      <c r="U211" s="683"/>
      <c r="V211" s="683"/>
      <c r="W211" s="683"/>
      <c r="X211" s="683"/>
      <c r="Y211" s="683"/>
      <c r="Z211" s="683"/>
      <c r="AA211" s="683"/>
      <c r="AB211" s="683"/>
    </row>
    <row r="212" spans="1:28" ht="15.75" customHeight="1">
      <c r="A212" s="690"/>
      <c r="B212" s="691"/>
      <c r="C212" s="690"/>
      <c r="D212" s="690"/>
      <c r="E212" s="691"/>
      <c r="F212" s="691"/>
      <c r="G212" s="692"/>
      <c r="H212" s="690"/>
      <c r="I212" s="690"/>
      <c r="J212" s="690"/>
      <c r="K212" s="690"/>
      <c r="L212" s="690"/>
      <c r="M212" s="690"/>
      <c r="N212" s="690"/>
      <c r="O212" s="690"/>
      <c r="P212" s="690"/>
      <c r="Q212" s="690"/>
      <c r="R212" s="690"/>
      <c r="S212" s="690"/>
      <c r="T212" s="690"/>
      <c r="U212" s="690"/>
      <c r="V212" s="690"/>
      <c r="W212" s="690"/>
      <c r="X212" s="690"/>
      <c r="Y212" s="690"/>
      <c r="Z212" s="690"/>
      <c r="AA212" s="690"/>
      <c r="AB212" s="690"/>
    </row>
    <row r="213" spans="1:28" ht="15.75" customHeight="1">
      <c r="A213" s="690"/>
      <c r="B213" s="691"/>
      <c r="C213" s="690"/>
      <c r="D213" s="690"/>
      <c r="E213" s="691"/>
      <c r="F213" s="691"/>
      <c r="G213" s="692"/>
      <c r="H213" s="690"/>
      <c r="I213" s="690"/>
      <c r="J213" s="690"/>
      <c r="K213" s="690"/>
      <c r="L213" s="690"/>
      <c r="M213" s="690"/>
      <c r="N213" s="690"/>
      <c r="O213" s="690"/>
      <c r="P213" s="690"/>
      <c r="Q213" s="690"/>
      <c r="R213" s="690"/>
      <c r="S213" s="690"/>
      <c r="T213" s="690"/>
      <c r="U213" s="690"/>
      <c r="V213" s="690"/>
      <c r="W213" s="690"/>
      <c r="X213" s="690"/>
      <c r="Y213" s="690"/>
      <c r="Z213" s="690"/>
      <c r="AA213" s="690"/>
      <c r="AB213" s="690"/>
    </row>
    <row r="214" spans="1:28" ht="15.75" customHeight="1">
      <c r="A214" s="690"/>
      <c r="B214" s="691"/>
      <c r="C214" s="690"/>
      <c r="D214" s="690"/>
      <c r="E214" s="691"/>
      <c r="F214" s="691"/>
      <c r="G214" s="692"/>
      <c r="H214" s="690"/>
      <c r="I214" s="690"/>
      <c r="J214" s="690"/>
      <c r="K214" s="690"/>
      <c r="L214" s="690"/>
      <c r="M214" s="690"/>
      <c r="N214" s="690"/>
      <c r="O214" s="690"/>
      <c r="P214" s="690"/>
      <c r="Q214" s="690"/>
      <c r="R214" s="690"/>
      <c r="S214" s="690"/>
      <c r="T214" s="690"/>
      <c r="U214" s="690"/>
      <c r="V214" s="690"/>
      <c r="W214" s="690"/>
      <c r="X214" s="690"/>
      <c r="Y214" s="690"/>
      <c r="Z214" s="690"/>
      <c r="AA214" s="690"/>
      <c r="AB214" s="690"/>
    </row>
    <row r="215" spans="1:28" ht="15.75" customHeight="1">
      <c r="A215" s="690"/>
      <c r="B215" s="691"/>
      <c r="C215" s="690"/>
      <c r="D215" s="690"/>
      <c r="E215" s="691"/>
      <c r="F215" s="691"/>
      <c r="G215" s="692"/>
      <c r="H215" s="690"/>
      <c r="I215" s="690"/>
      <c r="J215" s="690"/>
      <c r="K215" s="690"/>
      <c r="L215" s="690"/>
      <c r="M215" s="690"/>
      <c r="N215" s="690"/>
      <c r="O215" s="690"/>
      <c r="P215" s="690"/>
      <c r="Q215" s="690"/>
      <c r="R215" s="690"/>
      <c r="S215" s="690"/>
      <c r="T215" s="690"/>
      <c r="U215" s="690"/>
      <c r="V215" s="690"/>
      <c r="W215" s="690"/>
      <c r="X215" s="690"/>
      <c r="Y215" s="690"/>
      <c r="Z215" s="690"/>
      <c r="AA215" s="690"/>
      <c r="AB215" s="690"/>
    </row>
    <row r="216" spans="1:28" ht="15.75" customHeight="1">
      <c r="A216" s="690"/>
      <c r="B216" s="691"/>
      <c r="C216" s="690"/>
      <c r="D216" s="690"/>
      <c r="E216" s="691"/>
      <c r="F216" s="691"/>
      <c r="G216" s="692"/>
      <c r="H216" s="690"/>
      <c r="I216" s="690"/>
      <c r="J216" s="690"/>
      <c r="K216" s="690"/>
      <c r="L216" s="690"/>
      <c r="M216" s="690"/>
      <c r="N216" s="690"/>
      <c r="O216" s="690"/>
      <c r="P216" s="690"/>
      <c r="Q216" s="690"/>
      <c r="R216" s="690"/>
      <c r="S216" s="690"/>
      <c r="T216" s="690"/>
      <c r="U216" s="690"/>
      <c r="V216" s="690"/>
      <c r="W216" s="690"/>
      <c r="X216" s="690"/>
      <c r="Y216" s="690"/>
      <c r="Z216" s="690"/>
      <c r="AA216" s="690"/>
      <c r="AB216" s="690"/>
    </row>
    <row r="217" spans="1:28" ht="15.75" customHeight="1">
      <c r="A217" s="690"/>
      <c r="B217" s="691"/>
      <c r="C217" s="690"/>
      <c r="D217" s="690"/>
      <c r="E217" s="691"/>
      <c r="F217" s="691"/>
      <c r="G217" s="692"/>
      <c r="H217" s="690"/>
      <c r="I217" s="690"/>
      <c r="J217" s="690"/>
      <c r="K217" s="690"/>
      <c r="L217" s="690"/>
      <c r="M217" s="690"/>
      <c r="N217" s="690"/>
      <c r="O217" s="690"/>
      <c r="P217" s="690"/>
      <c r="Q217" s="690"/>
      <c r="R217" s="690"/>
      <c r="S217" s="690"/>
      <c r="T217" s="690"/>
      <c r="U217" s="690"/>
      <c r="V217" s="690"/>
      <c r="W217" s="690"/>
      <c r="X217" s="690"/>
      <c r="Y217" s="690"/>
      <c r="Z217" s="690"/>
      <c r="AA217" s="690"/>
      <c r="AB217" s="690"/>
    </row>
    <row r="218" spans="1:28" ht="15.75" customHeight="1">
      <c r="A218" s="690"/>
      <c r="B218" s="691"/>
      <c r="C218" s="690"/>
      <c r="D218" s="690"/>
      <c r="E218" s="691"/>
      <c r="F218" s="691"/>
      <c r="G218" s="692"/>
      <c r="H218" s="690"/>
      <c r="I218" s="690"/>
      <c r="J218" s="690"/>
      <c r="K218" s="690"/>
      <c r="L218" s="690"/>
      <c r="M218" s="690"/>
      <c r="N218" s="690"/>
      <c r="O218" s="690"/>
      <c r="P218" s="690"/>
      <c r="Q218" s="690"/>
      <c r="R218" s="690"/>
      <c r="S218" s="690"/>
      <c r="T218" s="690"/>
      <c r="U218" s="690"/>
      <c r="V218" s="690"/>
      <c r="W218" s="690"/>
      <c r="X218" s="690"/>
      <c r="Y218" s="690"/>
      <c r="Z218" s="690"/>
      <c r="AA218" s="690"/>
      <c r="AB218" s="690"/>
    </row>
    <row r="219" spans="1:28" ht="15.75" customHeight="1">
      <c r="A219" s="690"/>
      <c r="B219" s="691"/>
      <c r="C219" s="690"/>
      <c r="D219" s="690"/>
      <c r="E219" s="691"/>
      <c r="F219" s="691"/>
      <c r="G219" s="692"/>
      <c r="H219" s="690"/>
      <c r="I219" s="690"/>
      <c r="J219" s="690"/>
      <c r="K219" s="690"/>
      <c r="L219" s="690"/>
      <c r="M219" s="690"/>
      <c r="N219" s="690"/>
      <c r="O219" s="690"/>
      <c r="P219" s="690"/>
      <c r="Q219" s="690"/>
      <c r="R219" s="690"/>
      <c r="S219" s="690"/>
      <c r="T219" s="690"/>
      <c r="U219" s="690"/>
      <c r="V219" s="690"/>
      <c r="W219" s="690"/>
      <c r="X219" s="690"/>
      <c r="Y219" s="690"/>
      <c r="Z219" s="690"/>
      <c r="AA219" s="690"/>
      <c r="AB219" s="690"/>
    </row>
    <row r="220" spans="1:28" ht="15.75" customHeight="1">
      <c r="A220" s="690"/>
      <c r="B220" s="691"/>
      <c r="C220" s="690"/>
      <c r="D220" s="690"/>
      <c r="E220" s="691"/>
      <c r="F220" s="691"/>
      <c r="G220" s="692"/>
      <c r="H220" s="690"/>
      <c r="I220" s="690"/>
      <c r="J220" s="690"/>
      <c r="K220" s="690"/>
      <c r="L220" s="690"/>
      <c r="M220" s="690"/>
      <c r="N220" s="690"/>
      <c r="O220" s="690"/>
      <c r="P220" s="690"/>
      <c r="Q220" s="690"/>
      <c r="R220" s="690"/>
      <c r="S220" s="690"/>
      <c r="T220" s="690"/>
      <c r="U220" s="690"/>
      <c r="V220" s="690"/>
      <c r="W220" s="690"/>
      <c r="X220" s="690"/>
      <c r="Y220" s="690"/>
      <c r="Z220" s="690"/>
      <c r="AA220" s="690"/>
      <c r="AB220" s="690"/>
    </row>
    <row r="221" spans="1:28" ht="15.75" customHeight="1">
      <c r="A221" s="690"/>
      <c r="B221" s="691"/>
      <c r="C221" s="690"/>
      <c r="D221" s="690"/>
      <c r="E221" s="691"/>
      <c r="F221" s="691"/>
      <c r="G221" s="692"/>
      <c r="H221" s="690"/>
      <c r="I221" s="690"/>
      <c r="J221" s="690"/>
      <c r="K221" s="690"/>
      <c r="L221" s="690"/>
      <c r="M221" s="690"/>
      <c r="N221" s="690"/>
      <c r="O221" s="690"/>
      <c r="P221" s="690"/>
      <c r="Q221" s="690"/>
      <c r="R221" s="690"/>
      <c r="S221" s="690"/>
      <c r="T221" s="690"/>
      <c r="U221" s="690"/>
      <c r="V221" s="690"/>
      <c r="W221" s="690"/>
      <c r="X221" s="690"/>
      <c r="Y221" s="690"/>
      <c r="Z221" s="690"/>
      <c r="AA221" s="690"/>
      <c r="AB221" s="690"/>
    </row>
    <row r="222" spans="1:28" ht="15.75" customHeight="1">
      <c r="A222" s="690"/>
      <c r="B222" s="691"/>
      <c r="C222" s="690"/>
      <c r="D222" s="690"/>
      <c r="E222" s="691"/>
      <c r="F222" s="691"/>
      <c r="G222" s="692"/>
      <c r="H222" s="690"/>
      <c r="I222" s="690"/>
      <c r="J222" s="690"/>
      <c r="K222" s="690"/>
      <c r="L222" s="690"/>
      <c r="M222" s="690"/>
      <c r="N222" s="690"/>
      <c r="O222" s="690"/>
      <c r="P222" s="690"/>
      <c r="Q222" s="690"/>
      <c r="R222" s="690"/>
      <c r="S222" s="690"/>
      <c r="T222" s="690"/>
      <c r="U222" s="690"/>
      <c r="V222" s="690"/>
      <c r="W222" s="690"/>
      <c r="X222" s="690"/>
      <c r="Y222" s="690"/>
      <c r="Z222" s="690"/>
      <c r="AA222" s="690"/>
      <c r="AB222" s="690"/>
    </row>
    <row r="223" spans="1:28" ht="15.75" customHeight="1">
      <c r="A223" s="690"/>
      <c r="B223" s="691"/>
      <c r="C223" s="690"/>
      <c r="D223" s="690"/>
      <c r="E223" s="691"/>
      <c r="F223" s="691"/>
      <c r="G223" s="692"/>
      <c r="H223" s="690"/>
      <c r="I223" s="690"/>
      <c r="J223" s="690"/>
      <c r="K223" s="690"/>
      <c r="L223" s="690"/>
      <c r="M223" s="690"/>
      <c r="N223" s="690"/>
      <c r="O223" s="690"/>
      <c r="P223" s="690"/>
      <c r="Q223" s="690"/>
      <c r="R223" s="690"/>
      <c r="S223" s="690"/>
      <c r="T223" s="690"/>
      <c r="U223" s="690"/>
      <c r="V223" s="690"/>
      <c r="W223" s="690"/>
      <c r="X223" s="690"/>
      <c r="Y223" s="690"/>
      <c r="Z223" s="690"/>
      <c r="AA223" s="690"/>
      <c r="AB223" s="690"/>
    </row>
    <row r="224" spans="1:28" ht="15.75" customHeight="1">
      <c r="A224" s="690"/>
      <c r="B224" s="691"/>
      <c r="C224" s="690"/>
      <c r="D224" s="690"/>
      <c r="E224" s="691"/>
      <c r="F224" s="691"/>
      <c r="G224" s="692"/>
      <c r="H224" s="690"/>
      <c r="I224" s="690"/>
      <c r="J224" s="690"/>
      <c r="K224" s="690"/>
      <c r="L224" s="690"/>
      <c r="M224" s="690"/>
      <c r="N224" s="690"/>
      <c r="O224" s="690"/>
      <c r="P224" s="690"/>
      <c r="Q224" s="690"/>
      <c r="R224" s="690"/>
      <c r="S224" s="690"/>
      <c r="T224" s="690"/>
      <c r="U224" s="690"/>
      <c r="V224" s="690"/>
      <c r="W224" s="690"/>
      <c r="X224" s="690"/>
      <c r="Y224" s="690"/>
      <c r="Z224" s="690"/>
      <c r="AA224" s="690"/>
      <c r="AB224" s="690"/>
    </row>
    <row r="225" spans="1:28" ht="15.75" customHeight="1">
      <c r="A225" s="690"/>
      <c r="B225" s="691"/>
      <c r="C225" s="690"/>
      <c r="D225" s="690"/>
      <c r="E225" s="691"/>
      <c r="F225" s="691"/>
      <c r="G225" s="692"/>
      <c r="H225" s="690"/>
      <c r="I225" s="690"/>
      <c r="J225" s="690"/>
      <c r="K225" s="690"/>
      <c r="L225" s="690"/>
      <c r="M225" s="690"/>
      <c r="N225" s="690"/>
      <c r="O225" s="690"/>
      <c r="P225" s="690"/>
      <c r="Q225" s="690"/>
      <c r="R225" s="690"/>
      <c r="S225" s="690"/>
      <c r="T225" s="690"/>
      <c r="U225" s="690"/>
      <c r="V225" s="690"/>
      <c r="W225" s="690"/>
      <c r="X225" s="690"/>
      <c r="Y225" s="690"/>
      <c r="Z225" s="690"/>
      <c r="AA225" s="690"/>
      <c r="AB225" s="690"/>
    </row>
    <row r="226" spans="1:28" ht="15.75" customHeight="1">
      <c r="A226" s="690"/>
      <c r="B226" s="691"/>
      <c r="C226" s="690"/>
      <c r="D226" s="690"/>
      <c r="E226" s="691"/>
      <c r="F226" s="691"/>
      <c r="G226" s="692"/>
      <c r="H226" s="690"/>
      <c r="I226" s="690"/>
      <c r="J226" s="690"/>
      <c r="K226" s="690"/>
      <c r="L226" s="690"/>
      <c r="M226" s="690"/>
      <c r="N226" s="690"/>
      <c r="O226" s="690"/>
      <c r="P226" s="690"/>
      <c r="Q226" s="690"/>
      <c r="R226" s="690"/>
      <c r="S226" s="690"/>
      <c r="T226" s="690"/>
      <c r="U226" s="690"/>
      <c r="V226" s="690"/>
      <c r="W226" s="690"/>
      <c r="X226" s="690"/>
      <c r="Y226" s="690"/>
      <c r="Z226" s="690"/>
      <c r="AA226" s="690"/>
      <c r="AB226" s="690"/>
    </row>
    <row r="227" spans="1:28" ht="15.75" customHeight="1">
      <c r="A227" s="690"/>
      <c r="B227" s="691"/>
      <c r="C227" s="690"/>
      <c r="D227" s="690"/>
      <c r="E227" s="691"/>
      <c r="F227" s="691"/>
      <c r="G227" s="692"/>
      <c r="H227" s="690"/>
      <c r="I227" s="690"/>
      <c r="J227" s="690"/>
      <c r="K227" s="690"/>
      <c r="L227" s="690"/>
      <c r="M227" s="690"/>
      <c r="N227" s="690"/>
      <c r="O227" s="690"/>
      <c r="P227" s="690"/>
      <c r="Q227" s="690"/>
      <c r="R227" s="690"/>
      <c r="S227" s="690"/>
      <c r="T227" s="690"/>
      <c r="U227" s="690"/>
      <c r="V227" s="690"/>
      <c r="W227" s="690"/>
      <c r="X227" s="690"/>
      <c r="Y227" s="690"/>
      <c r="Z227" s="690"/>
      <c r="AA227" s="690"/>
      <c r="AB227" s="690"/>
    </row>
    <row r="228" spans="1:28" ht="15.75" customHeight="1">
      <c r="A228" s="690"/>
      <c r="B228" s="691"/>
      <c r="C228" s="690"/>
      <c r="D228" s="690"/>
      <c r="E228" s="691"/>
      <c r="F228" s="691"/>
      <c r="G228" s="692"/>
      <c r="H228" s="690"/>
      <c r="I228" s="690"/>
      <c r="J228" s="690"/>
      <c r="K228" s="690"/>
      <c r="L228" s="690"/>
      <c r="M228" s="690"/>
      <c r="N228" s="690"/>
      <c r="O228" s="690"/>
      <c r="P228" s="690"/>
      <c r="Q228" s="690"/>
      <c r="R228" s="690"/>
      <c r="S228" s="690"/>
      <c r="T228" s="690"/>
      <c r="U228" s="690"/>
      <c r="V228" s="690"/>
      <c r="W228" s="690"/>
      <c r="X228" s="690"/>
      <c r="Y228" s="690"/>
      <c r="Z228" s="690"/>
      <c r="AA228" s="690"/>
      <c r="AB228" s="690"/>
    </row>
    <row r="229" spans="1:28" ht="15.75" customHeight="1">
      <c r="A229" s="690"/>
      <c r="B229" s="691"/>
      <c r="C229" s="690"/>
      <c r="D229" s="690"/>
      <c r="E229" s="691"/>
      <c r="F229" s="691"/>
      <c r="G229" s="692"/>
      <c r="H229" s="690"/>
      <c r="I229" s="690"/>
      <c r="J229" s="690"/>
      <c r="K229" s="690"/>
      <c r="L229" s="690"/>
      <c r="M229" s="690"/>
      <c r="N229" s="690"/>
      <c r="O229" s="690"/>
      <c r="P229" s="690"/>
      <c r="Q229" s="690"/>
      <c r="R229" s="690"/>
      <c r="S229" s="690"/>
      <c r="T229" s="690"/>
      <c r="U229" s="690"/>
      <c r="V229" s="690"/>
      <c r="W229" s="690"/>
      <c r="X229" s="690"/>
      <c r="Y229" s="690"/>
      <c r="Z229" s="690"/>
      <c r="AA229" s="690"/>
      <c r="AB229" s="690"/>
    </row>
    <row r="230" spans="1:28" ht="15.75" customHeight="1">
      <c r="A230" s="690"/>
      <c r="B230" s="691"/>
      <c r="C230" s="690"/>
      <c r="D230" s="690"/>
      <c r="E230" s="691"/>
      <c r="F230" s="691"/>
      <c r="G230" s="692"/>
      <c r="H230" s="690"/>
      <c r="I230" s="690"/>
      <c r="J230" s="690"/>
      <c r="K230" s="690"/>
      <c r="L230" s="690"/>
      <c r="M230" s="690"/>
      <c r="N230" s="690"/>
      <c r="O230" s="690"/>
      <c r="P230" s="690"/>
      <c r="Q230" s="690"/>
      <c r="R230" s="690"/>
      <c r="S230" s="690"/>
      <c r="T230" s="690"/>
      <c r="U230" s="690"/>
      <c r="V230" s="690"/>
      <c r="W230" s="690"/>
      <c r="X230" s="690"/>
      <c r="Y230" s="690"/>
      <c r="Z230" s="690"/>
      <c r="AA230" s="690"/>
      <c r="AB230" s="690"/>
    </row>
    <row r="231" spans="1:28" ht="15.75" customHeight="1">
      <c r="A231" s="690"/>
      <c r="B231" s="691"/>
      <c r="C231" s="690"/>
      <c r="D231" s="690"/>
      <c r="E231" s="691"/>
      <c r="F231" s="691"/>
      <c r="G231" s="692"/>
      <c r="H231" s="690"/>
      <c r="I231" s="690"/>
      <c r="J231" s="690"/>
      <c r="K231" s="690"/>
      <c r="L231" s="690"/>
      <c r="M231" s="690"/>
      <c r="N231" s="690"/>
      <c r="O231" s="690"/>
      <c r="P231" s="690"/>
      <c r="Q231" s="690"/>
      <c r="R231" s="690"/>
      <c r="S231" s="690"/>
      <c r="T231" s="690"/>
      <c r="U231" s="690"/>
      <c r="V231" s="690"/>
      <c r="W231" s="690"/>
      <c r="X231" s="690"/>
      <c r="Y231" s="690"/>
      <c r="Z231" s="690"/>
      <c r="AA231" s="690"/>
      <c r="AB231" s="690"/>
    </row>
    <row r="232" spans="1:28" ht="15.75" customHeight="1">
      <c r="A232" s="690"/>
      <c r="B232" s="691"/>
      <c r="C232" s="690"/>
      <c r="D232" s="690"/>
      <c r="E232" s="691"/>
      <c r="F232" s="691"/>
      <c r="G232" s="692"/>
      <c r="H232" s="690"/>
      <c r="I232" s="690"/>
      <c r="J232" s="690"/>
      <c r="K232" s="690"/>
      <c r="L232" s="690"/>
      <c r="M232" s="690"/>
      <c r="N232" s="690"/>
      <c r="O232" s="690"/>
      <c r="P232" s="690"/>
      <c r="Q232" s="690"/>
      <c r="R232" s="690"/>
      <c r="S232" s="690"/>
      <c r="T232" s="690"/>
      <c r="U232" s="690"/>
      <c r="V232" s="690"/>
      <c r="W232" s="690"/>
      <c r="X232" s="690"/>
      <c r="Y232" s="690"/>
      <c r="Z232" s="690"/>
      <c r="AA232" s="690"/>
      <c r="AB232" s="690"/>
    </row>
    <row r="233" spans="1:28" ht="15.75" customHeight="1">
      <c r="A233" s="690"/>
      <c r="B233" s="691"/>
      <c r="C233" s="690"/>
      <c r="D233" s="690"/>
      <c r="E233" s="691"/>
      <c r="F233" s="691"/>
      <c r="G233" s="692"/>
      <c r="H233" s="690"/>
      <c r="I233" s="690"/>
      <c r="J233" s="690"/>
      <c r="K233" s="690"/>
      <c r="L233" s="690"/>
      <c r="M233" s="690"/>
      <c r="N233" s="690"/>
      <c r="O233" s="690"/>
      <c r="P233" s="690"/>
      <c r="Q233" s="690"/>
      <c r="R233" s="690"/>
      <c r="S233" s="690"/>
      <c r="T233" s="690"/>
      <c r="U233" s="690"/>
      <c r="V233" s="690"/>
      <c r="W233" s="690"/>
      <c r="X233" s="690"/>
      <c r="Y233" s="690"/>
      <c r="Z233" s="690"/>
      <c r="AA233" s="690"/>
      <c r="AB233" s="690"/>
    </row>
    <row r="234" spans="1:28" ht="15.75" customHeight="1">
      <c r="A234" s="690"/>
      <c r="B234" s="691"/>
      <c r="C234" s="690"/>
      <c r="D234" s="690"/>
      <c r="E234" s="691"/>
      <c r="F234" s="691"/>
      <c r="G234" s="692"/>
      <c r="H234" s="690"/>
      <c r="I234" s="690"/>
      <c r="J234" s="690"/>
      <c r="K234" s="690"/>
      <c r="L234" s="690"/>
      <c r="M234" s="690"/>
      <c r="N234" s="690"/>
      <c r="O234" s="690"/>
      <c r="P234" s="690"/>
      <c r="Q234" s="690"/>
      <c r="R234" s="690"/>
      <c r="S234" s="690"/>
      <c r="T234" s="690"/>
      <c r="U234" s="690"/>
      <c r="V234" s="690"/>
      <c r="W234" s="690"/>
      <c r="X234" s="690"/>
      <c r="Y234" s="690"/>
      <c r="Z234" s="690"/>
      <c r="AA234" s="690"/>
      <c r="AB234" s="690"/>
    </row>
    <row r="235" spans="1:28" ht="15.75" customHeight="1">
      <c r="A235" s="690"/>
      <c r="B235" s="691"/>
      <c r="C235" s="690"/>
      <c r="D235" s="690"/>
      <c r="E235" s="691"/>
      <c r="F235" s="691"/>
      <c r="G235" s="692"/>
      <c r="H235" s="690"/>
      <c r="I235" s="690"/>
      <c r="J235" s="690"/>
      <c r="K235" s="690"/>
      <c r="L235" s="690"/>
      <c r="M235" s="690"/>
      <c r="N235" s="690"/>
      <c r="O235" s="690"/>
      <c r="P235" s="690"/>
      <c r="Q235" s="690"/>
      <c r="R235" s="690"/>
      <c r="S235" s="690"/>
      <c r="T235" s="690"/>
      <c r="U235" s="690"/>
      <c r="V235" s="690"/>
      <c r="W235" s="690"/>
      <c r="X235" s="690"/>
      <c r="Y235" s="690"/>
      <c r="Z235" s="690"/>
      <c r="AA235" s="690"/>
      <c r="AB235" s="690"/>
    </row>
    <row r="236" spans="1:28" ht="15.75" customHeight="1">
      <c r="A236" s="690"/>
      <c r="B236" s="691"/>
      <c r="C236" s="690"/>
      <c r="D236" s="690"/>
      <c r="E236" s="691"/>
      <c r="F236" s="691"/>
      <c r="G236" s="692"/>
      <c r="H236" s="690"/>
      <c r="I236" s="690"/>
      <c r="J236" s="690"/>
      <c r="K236" s="690"/>
      <c r="L236" s="690"/>
      <c r="M236" s="690"/>
      <c r="N236" s="690"/>
      <c r="O236" s="690"/>
      <c r="P236" s="690"/>
      <c r="Q236" s="690"/>
      <c r="R236" s="690"/>
      <c r="S236" s="690"/>
      <c r="T236" s="690"/>
      <c r="U236" s="690"/>
      <c r="V236" s="690"/>
      <c r="W236" s="690"/>
      <c r="X236" s="690"/>
      <c r="Y236" s="690"/>
      <c r="Z236" s="690"/>
      <c r="AA236" s="690"/>
      <c r="AB236" s="690"/>
    </row>
    <row r="237" spans="1:28" ht="15.75" customHeight="1">
      <c r="A237" s="690"/>
      <c r="B237" s="691"/>
      <c r="C237" s="690"/>
      <c r="D237" s="690"/>
      <c r="E237" s="691"/>
      <c r="F237" s="691"/>
      <c r="G237" s="692"/>
      <c r="H237" s="690"/>
      <c r="I237" s="690"/>
      <c r="J237" s="690"/>
      <c r="K237" s="690"/>
      <c r="L237" s="690"/>
      <c r="M237" s="690"/>
      <c r="N237" s="690"/>
      <c r="O237" s="690"/>
      <c r="P237" s="690"/>
      <c r="Q237" s="690"/>
      <c r="R237" s="690"/>
      <c r="S237" s="690"/>
      <c r="T237" s="690"/>
      <c r="U237" s="690"/>
      <c r="V237" s="690"/>
      <c r="W237" s="690"/>
      <c r="X237" s="690"/>
      <c r="Y237" s="690"/>
      <c r="Z237" s="690"/>
      <c r="AA237" s="690"/>
      <c r="AB237" s="690"/>
    </row>
    <row r="238" spans="1:28" ht="15.75" customHeight="1">
      <c r="A238" s="690"/>
      <c r="B238" s="691"/>
      <c r="C238" s="690"/>
      <c r="D238" s="690"/>
      <c r="E238" s="691"/>
      <c r="F238" s="691"/>
      <c r="G238" s="692"/>
      <c r="H238" s="690"/>
      <c r="I238" s="690"/>
      <c r="J238" s="690"/>
      <c r="K238" s="690"/>
      <c r="L238" s="690"/>
      <c r="M238" s="690"/>
      <c r="N238" s="690"/>
      <c r="O238" s="690"/>
      <c r="P238" s="690"/>
      <c r="Q238" s="690"/>
      <c r="R238" s="690"/>
      <c r="S238" s="690"/>
      <c r="T238" s="690"/>
      <c r="U238" s="690"/>
      <c r="V238" s="690"/>
      <c r="W238" s="690"/>
      <c r="X238" s="690"/>
      <c r="Y238" s="690"/>
      <c r="Z238" s="690"/>
      <c r="AA238" s="690"/>
      <c r="AB238" s="690"/>
    </row>
    <row r="239" spans="1:28" ht="15.75" customHeight="1">
      <c r="A239" s="690"/>
      <c r="B239" s="691"/>
      <c r="C239" s="690"/>
      <c r="D239" s="690"/>
      <c r="E239" s="691"/>
      <c r="F239" s="691"/>
      <c r="G239" s="692"/>
      <c r="H239" s="690"/>
      <c r="I239" s="690"/>
      <c r="J239" s="690"/>
      <c r="K239" s="690"/>
      <c r="L239" s="690"/>
      <c r="M239" s="690"/>
      <c r="N239" s="690"/>
      <c r="O239" s="690"/>
      <c r="P239" s="690"/>
      <c r="Q239" s="690"/>
      <c r="R239" s="690"/>
      <c r="S239" s="690"/>
      <c r="T239" s="690"/>
      <c r="U239" s="690"/>
      <c r="V239" s="690"/>
      <c r="W239" s="690"/>
      <c r="X239" s="690"/>
      <c r="Y239" s="690"/>
      <c r="Z239" s="690"/>
      <c r="AA239" s="690"/>
      <c r="AB239" s="690"/>
    </row>
    <row r="240" spans="1:28" ht="15.75" customHeight="1">
      <c r="A240" s="690"/>
      <c r="B240" s="691"/>
      <c r="C240" s="690"/>
      <c r="D240" s="690"/>
      <c r="E240" s="691"/>
      <c r="F240" s="691"/>
      <c r="G240" s="692"/>
      <c r="H240" s="690"/>
      <c r="I240" s="690"/>
      <c r="J240" s="690"/>
      <c r="K240" s="690"/>
      <c r="L240" s="690"/>
      <c r="M240" s="690"/>
      <c r="N240" s="690"/>
      <c r="O240" s="690"/>
      <c r="P240" s="690"/>
      <c r="Q240" s="690"/>
      <c r="R240" s="690"/>
      <c r="S240" s="690"/>
      <c r="T240" s="690"/>
      <c r="U240" s="690"/>
      <c r="V240" s="690"/>
      <c r="W240" s="690"/>
      <c r="X240" s="690"/>
      <c r="Y240" s="690"/>
      <c r="Z240" s="690"/>
      <c r="AA240" s="690"/>
      <c r="AB240" s="690"/>
    </row>
    <row r="241" spans="1:28" ht="15.75" customHeight="1">
      <c r="A241" s="690"/>
      <c r="B241" s="691"/>
      <c r="C241" s="690"/>
      <c r="D241" s="690"/>
      <c r="E241" s="691"/>
      <c r="F241" s="691"/>
      <c r="G241" s="692"/>
      <c r="H241" s="690"/>
      <c r="I241" s="690"/>
      <c r="J241" s="690"/>
      <c r="K241" s="690"/>
      <c r="L241" s="690"/>
      <c r="M241" s="690"/>
      <c r="N241" s="690"/>
      <c r="O241" s="690"/>
      <c r="P241" s="690"/>
      <c r="Q241" s="690"/>
      <c r="R241" s="690"/>
      <c r="S241" s="690"/>
      <c r="T241" s="690"/>
      <c r="U241" s="690"/>
      <c r="V241" s="690"/>
      <c r="W241" s="690"/>
      <c r="X241" s="690"/>
      <c r="Y241" s="690"/>
      <c r="Z241" s="690"/>
      <c r="AA241" s="690"/>
      <c r="AB241" s="690"/>
    </row>
    <row r="242" spans="1:28" ht="15.75" customHeight="1">
      <c r="A242" s="690"/>
      <c r="B242" s="691"/>
      <c r="C242" s="690"/>
      <c r="D242" s="690"/>
      <c r="E242" s="691"/>
      <c r="F242" s="691"/>
      <c r="G242" s="692"/>
      <c r="H242" s="690"/>
      <c r="I242" s="690"/>
      <c r="J242" s="690"/>
      <c r="K242" s="690"/>
      <c r="L242" s="690"/>
      <c r="M242" s="690"/>
      <c r="N242" s="690"/>
      <c r="O242" s="690"/>
      <c r="P242" s="690"/>
      <c r="Q242" s="690"/>
      <c r="R242" s="690"/>
      <c r="S242" s="690"/>
      <c r="T242" s="690"/>
      <c r="U242" s="690"/>
      <c r="V242" s="690"/>
      <c r="W242" s="690"/>
      <c r="X242" s="690"/>
      <c r="Y242" s="690"/>
      <c r="Z242" s="690"/>
      <c r="AA242" s="690"/>
      <c r="AB242" s="690"/>
    </row>
    <row r="243" spans="1:28" ht="15.75" customHeight="1">
      <c r="A243" s="690"/>
      <c r="B243" s="691"/>
      <c r="C243" s="690"/>
      <c r="D243" s="690"/>
      <c r="E243" s="691"/>
      <c r="F243" s="691"/>
      <c r="G243" s="692"/>
      <c r="H243" s="690"/>
      <c r="I243" s="690"/>
      <c r="J243" s="690"/>
      <c r="K243" s="690"/>
      <c r="L243" s="690"/>
      <c r="M243" s="690"/>
      <c r="N243" s="690"/>
      <c r="O243" s="690"/>
      <c r="P243" s="690"/>
      <c r="Q243" s="690"/>
      <c r="R243" s="690"/>
      <c r="S243" s="690"/>
      <c r="T243" s="690"/>
      <c r="U243" s="690"/>
      <c r="V243" s="690"/>
      <c r="W243" s="690"/>
      <c r="X243" s="690"/>
      <c r="Y243" s="690"/>
      <c r="Z243" s="690"/>
      <c r="AA243" s="690"/>
      <c r="AB243" s="690"/>
    </row>
    <row r="244" spans="1:28" ht="15.75" customHeight="1">
      <c r="A244" s="690"/>
      <c r="B244" s="691"/>
      <c r="C244" s="690"/>
      <c r="D244" s="690"/>
      <c r="E244" s="691"/>
      <c r="F244" s="691"/>
      <c r="G244" s="692"/>
      <c r="H244" s="690"/>
      <c r="I244" s="690"/>
      <c r="J244" s="690"/>
      <c r="K244" s="690"/>
      <c r="L244" s="690"/>
      <c r="M244" s="690"/>
      <c r="N244" s="690"/>
      <c r="O244" s="690"/>
      <c r="P244" s="690"/>
      <c r="Q244" s="690"/>
      <c r="R244" s="690"/>
      <c r="S244" s="690"/>
      <c r="T244" s="690"/>
      <c r="U244" s="690"/>
      <c r="V244" s="690"/>
      <c r="W244" s="690"/>
      <c r="X244" s="690"/>
      <c r="Y244" s="690"/>
      <c r="Z244" s="690"/>
      <c r="AA244" s="690"/>
      <c r="AB244" s="690"/>
    </row>
    <row r="245" spans="1:28" ht="15.75" customHeight="1">
      <c r="A245" s="690"/>
      <c r="B245" s="691"/>
      <c r="C245" s="690"/>
      <c r="D245" s="690"/>
      <c r="E245" s="691"/>
      <c r="F245" s="691"/>
      <c r="G245" s="692"/>
      <c r="H245" s="690"/>
      <c r="I245" s="690"/>
      <c r="J245" s="690"/>
      <c r="K245" s="690"/>
      <c r="L245" s="690"/>
      <c r="M245" s="690"/>
      <c r="N245" s="690"/>
      <c r="O245" s="690"/>
      <c r="P245" s="690"/>
      <c r="Q245" s="690"/>
      <c r="R245" s="690"/>
      <c r="S245" s="690"/>
      <c r="T245" s="690"/>
      <c r="U245" s="690"/>
      <c r="V245" s="690"/>
      <c r="W245" s="690"/>
      <c r="X245" s="690"/>
      <c r="Y245" s="690"/>
      <c r="Z245" s="690"/>
      <c r="AA245" s="690"/>
      <c r="AB245" s="690"/>
    </row>
    <row r="246" spans="1:28" ht="15.75" customHeight="1">
      <c r="A246" s="690"/>
      <c r="B246" s="691"/>
      <c r="C246" s="690"/>
      <c r="D246" s="690"/>
      <c r="E246" s="691"/>
      <c r="F246" s="691"/>
      <c r="G246" s="692"/>
      <c r="H246" s="690"/>
      <c r="I246" s="690"/>
      <c r="J246" s="690"/>
      <c r="K246" s="690"/>
      <c r="L246" s="690"/>
      <c r="M246" s="690"/>
      <c r="N246" s="690"/>
      <c r="O246" s="690"/>
      <c r="P246" s="690"/>
      <c r="Q246" s="690"/>
      <c r="R246" s="690"/>
      <c r="S246" s="690"/>
      <c r="T246" s="690"/>
      <c r="U246" s="690"/>
      <c r="V246" s="690"/>
      <c r="W246" s="690"/>
      <c r="X246" s="690"/>
      <c r="Y246" s="690"/>
      <c r="Z246" s="690"/>
      <c r="AA246" s="690"/>
      <c r="AB246" s="690"/>
    </row>
    <row r="247" spans="1:28" ht="15.75" customHeight="1">
      <c r="A247" s="690"/>
      <c r="B247" s="691"/>
      <c r="C247" s="690"/>
      <c r="D247" s="690"/>
      <c r="E247" s="691"/>
      <c r="F247" s="691"/>
      <c r="G247" s="692"/>
      <c r="H247" s="690"/>
      <c r="I247" s="690"/>
      <c r="J247" s="690"/>
      <c r="K247" s="690"/>
      <c r="L247" s="690"/>
      <c r="M247" s="690"/>
      <c r="N247" s="690"/>
      <c r="O247" s="690"/>
      <c r="P247" s="690"/>
      <c r="Q247" s="690"/>
      <c r="R247" s="690"/>
      <c r="S247" s="690"/>
      <c r="T247" s="690"/>
      <c r="U247" s="690"/>
      <c r="V247" s="690"/>
      <c r="W247" s="690"/>
      <c r="X247" s="690"/>
      <c r="Y247" s="690"/>
      <c r="Z247" s="690"/>
      <c r="AA247" s="690"/>
      <c r="AB247" s="690"/>
    </row>
    <row r="248" spans="1:28" ht="15.75" customHeight="1">
      <c r="A248" s="690"/>
      <c r="B248" s="691"/>
      <c r="C248" s="690"/>
      <c r="D248" s="690"/>
      <c r="E248" s="691"/>
      <c r="F248" s="691"/>
      <c r="G248" s="692"/>
      <c r="H248" s="690"/>
      <c r="I248" s="690"/>
      <c r="J248" s="690"/>
      <c r="K248" s="690"/>
      <c r="L248" s="690"/>
      <c r="M248" s="690"/>
      <c r="N248" s="690"/>
      <c r="O248" s="690"/>
      <c r="P248" s="690"/>
      <c r="Q248" s="690"/>
      <c r="R248" s="690"/>
      <c r="S248" s="690"/>
      <c r="T248" s="690"/>
      <c r="U248" s="690"/>
      <c r="V248" s="690"/>
      <c r="W248" s="690"/>
      <c r="X248" s="690"/>
      <c r="Y248" s="690"/>
      <c r="Z248" s="690"/>
      <c r="AA248" s="690"/>
      <c r="AB248" s="690"/>
    </row>
    <row r="249" spans="1:28" ht="15.75" customHeight="1">
      <c r="A249" s="690"/>
      <c r="B249" s="691"/>
      <c r="C249" s="690"/>
      <c r="D249" s="690"/>
      <c r="E249" s="691"/>
      <c r="F249" s="691"/>
      <c r="G249" s="692"/>
      <c r="H249" s="690"/>
      <c r="I249" s="690"/>
      <c r="J249" s="690"/>
      <c r="K249" s="690"/>
      <c r="L249" s="690"/>
      <c r="M249" s="690"/>
      <c r="N249" s="690"/>
      <c r="O249" s="690"/>
      <c r="P249" s="690"/>
      <c r="Q249" s="690"/>
      <c r="R249" s="690"/>
      <c r="S249" s="690"/>
      <c r="T249" s="690"/>
      <c r="U249" s="690"/>
      <c r="V249" s="690"/>
      <c r="W249" s="690"/>
      <c r="X249" s="690"/>
      <c r="Y249" s="690"/>
      <c r="Z249" s="690"/>
      <c r="AA249" s="690"/>
      <c r="AB249" s="690"/>
    </row>
    <row r="250" spans="1:28" ht="15.75" customHeight="1">
      <c r="A250" s="690"/>
      <c r="B250" s="691"/>
      <c r="C250" s="690"/>
      <c r="D250" s="690"/>
      <c r="E250" s="691"/>
      <c r="F250" s="691"/>
      <c r="G250" s="692"/>
      <c r="H250" s="690"/>
      <c r="I250" s="690"/>
      <c r="J250" s="690"/>
      <c r="K250" s="690"/>
      <c r="L250" s="690"/>
      <c r="M250" s="690"/>
      <c r="N250" s="690"/>
      <c r="O250" s="690"/>
      <c r="P250" s="690"/>
      <c r="Q250" s="690"/>
      <c r="R250" s="690"/>
      <c r="S250" s="690"/>
      <c r="T250" s="690"/>
      <c r="U250" s="690"/>
      <c r="V250" s="690"/>
      <c r="W250" s="690"/>
      <c r="X250" s="690"/>
      <c r="Y250" s="690"/>
      <c r="Z250" s="690"/>
      <c r="AA250" s="690"/>
      <c r="AB250" s="690"/>
    </row>
    <row r="251" spans="1:28" ht="15.75" customHeight="1">
      <c r="A251" s="690"/>
      <c r="B251" s="691"/>
      <c r="C251" s="690"/>
      <c r="D251" s="690"/>
      <c r="E251" s="691"/>
      <c r="F251" s="691"/>
      <c r="G251" s="692"/>
      <c r="H251" s="690"/>
      <c r="I251" s="690"/>
      <c r="J251" s="690"/>
      <c r="K251" s="690"/>
      <c r="L251" s="690"/>
      <c r="M251" s="690"/>
      <c r="N251" s="690"/>
      <c r="O251" s="690"/>
      <c r="P251" s="690"/>
      <c r="Q251" s="690"/>
      <c r="R251" s="690"/>
      <c r="S251" s="690"/>
      <c r="T251" s="690"/>
      <c r="U251" s="690"/>
      <c r="V251" s="690"/>
      <c r="W251" s="690"/>
      <c r="X251" s="690"/>
      <c r="Y251" s="690"/>
      <c r="Z251" s="690"/>
      <c r="AA251" s="690"/>
      <c r="AB251" s="690"/>
    </row>
    <row r="252" spans="1:28" ht="15.75" customHeight="1">
      <c r="A252" s="690"/>
      <c r="B252" s="691"/>
      <c r="C252" s="690"/>
      <c r="D252" s="690"/>
      <c r="E252" s="691"/>
      <c r="F252" s="691"/>
      <c r="G252" s="692"/>
      <c r="H252" s="690"/>
      <c r="I252" s="690"/>
      <c r="J252" s="690"/>
      <c r="K252" s="690"/>
      <c r="L252" s="690"/>
      <c r="M252" s="690"/>
      <c r="N252" s="690"/>
      <c r="O252" s="690"/>
      <c r="P252" s="690"/>
      <c r="Q252" s="690"/>
      <c r="R252" s="690"/>
      <c r="S252" s="690"/>
      <c r="T252" s="690"/>
      <c r="U252" s="690"/>
      <c r="V252" s="690"/>
      <c r="W252" s="690"/>
      <c r="X252" s="690"/>
      <c r="Y252" s="690"/>
      <c r="Z252" s="690"/>
      <c r="AA252" s="690"/>
      <c r="AB252" s="690"/>
    </row>
    <row r="253" spans="1:28" ht="15.75" customHeight="1">
      <c r="A253" s="690"/>
      <c r="B253" s="691"/>
      <c r="C253" s="690"/>
      <c r="D253" s="690"/>
      <c r="E253" s="691"/>
      <c r="F253" s="691"/>
      <c r="G253" s="692"/>
      <c r="H253" s="690"/>
      <c r="I253" s="690"/>
      <c r="J253" s="690"/>
      <c r="K253" s="690"/>
      <c r="L253" s="690"/>
      <c r="M253" s="690"/>
      <c r="N253" s="690"/>
      <c r="O253" s="690"/>
      <c r="P253" s="690"/>
      <c r="Q253" s="690"/>
      <c r="R253" s="690"/>
      <c r="S253" s="690"/>
      <c r="T253" s="690"/>
      <c r="U253" s="690"/>
      <c r="V253" s="690"/>
      <c r="W253" s="690"/>
      <c r="X253" s="690"/>
      <c r="Y253" s="690"/>
      <c r="Z253" s="690"/>
      <c r="AA253" s="690"/>
      <c r="AB253" s="690"/>
    </row>
    <row r="254" spans="1:28" ht="15.75" customHeight="1">
      <c r="A254" s="690"/>
      <c r="B254" s="691"/>
      <c r="C254" s="690"/>
      <c r="D254" s="690"/>
      <c r="E254" s="691"/>
      <c r="F254" s="691"/>
      <c r="G254" s="692"/>
      <c r="H254" s="690"/>
      <c r="I254" s="690"/>
      <c r="J254" s="690"/>
      <c r="K254" s="690"/>
      <c r="L254" s="690"/>
      <c r="M254" s="690"/>
      <c r="N254" s="690"/>
      <c r="O254" s="690"/>
      <c r="P254" s="690"/>
      <c r="Q254" s="690"/>
      <c r="R254" s="690"/>
      <c r="S254" s="690"/>
      <c r="T254" s="690"/>
      <c r="U254" s="690"/>
      <c r="V254" s="690"/>
      <c r="W254" s="690"/>
      <c r="X254" s="690"/>
      <c r="Y254" s="690"/>
      <c r="Z254" s="690"/>
      <c r="AA254" s="690"/>
      <c r="AB254" s="690"/>
    </row>
    <row r="255" spans="1:28" ht="15.75" customHeight="1">
      <c r="A255" s="690"/>
      <c r="B255" s="691"/>
      <c r="C255" s="690"/>
      <c r="D255" s="690"/>
      <c r="E255" s="691"/>
      <c r="F255" s="691"/>
      <c r="G255" s="692"/>
      <c r="H255" s="690"/>
      <c r="I255" s="690"/>
      <c r="J255" s="690"/>
      <c r="K255" s="690"/>
      <c r="L255" s="690"/>
      <c r="M255" s="690"/>
      <c r="N255" s="690"/>
      <c r="O255" s="690"/>
      <c r="P255" s="690"/>
      <c r="Q255" s="690"/>
      <c r="R255" s="690"/>
      <c r="S255" s="690"/>
      <c r="T255" s="690"/>
      <c r="U255" s="690"/>
      <c r="V255" s="690"/>
      <c r="W255" s="690"/>
      <c r="X255" s="690"/>
      <c r="Y255" s="690"/>
      <c r="Z255" s="690"/>
      <c r="AA255" s="690"/>
      <c r="AB255" s="690"/>
    </row>
    <row r="256" spans="1:28" ht="15.75" customHeight="1">
      <c r="A256" s="690"/>
      <c r="B256" s="691"/>
      <c r="C256" s="690"/>
      <c r="D256" s="690"/>
      <c r="E256" s="691"/>
      <c r="F256" s="691"/>
      <c r="G256" s="692"/>
      <c r="H256" s="690"/>
      <c r="I256" s="690"/>
      <c r="J256" s="690"/>
      <c r="K256" s="690"/>
      <c r="L256" s="690"/>
      <c r="M256" s="690"/>
      <c r="N256" s="690"/>
      <c r="O256" s="690"/>
      <c r="P256" s="690"/>
      <c r="Q256" s="690"/>
      <c r="R256" s="690"/>
      <c r="S256" s="690"/>
      <c r="T256" s="690"/>
      <c r="U256" s="690"/>
      <c r="V256" s="690"/>
      <c r="W256" s="690"/>
      <c r="X256" s="690"/>
      <c r="Y256" s="690"/>
      <c r="Z256" s="690"/>
      <c r="AA256" s="690"/>
      <c r="AB256" s="690"/>
    </row>
    <row r="257" spans="1:28" ht="15.75" customHeight="1">
      <c r="A257" s="690"/>
      <c r="B257" s="691"/>
      <c r="C257" s="690"/>
      <c r="D257" s="690"/>
      <c r="E257" s="691"/>
      <c r="F257" s="691"/>
      <c r="G257" s="692"/>
      <c r="H257" s="690"/>
      <c r="I257" s="690"/>
      <c r="J257" s="690"/>
      <c r="K257" s="690"/>
      <c r="L257" s="690"/>
      <c r="M257" s="690"/>
      <c r="N257" s="690"/>
      <c r="O257" s="690"/>
      <c r="P257" s="690"/>
      <c r="Q257" s="690"/>
      <c r="R257" s="690"/>
      <c r="S257" s="690"/>
      <c r="T257" s="690"/>
      <c r="U257" s="690"/>
      <c r="V257" s="690"/>
      <c r="W257" s="690"/>
      <c r="X257" s="690"/>
      <c r="Y257" s="690"/>
      <c r="Z257" s="690"/>
      <c r="AA257" s="690"/>
      <c r="AB257" s="690"/>
    </row>
    <row r="258" spans="1:28" ht="15.75" customHeight="1">
      <c r="A258" s="690"/>
      <c r="B258" s="691"/>
      <c r="C258" s="690"/>
      <c r="D258" s="690"/>
      <c r="E258" s="691"/>
      <c r="F258" s="691"/>
      <c r="G258" s="692"/>
      <c r="H258" s="690"/>
      <c r="I258" s="690"/>
      <c r="J258" s="690"/>
      <c r="K258" s="690"/>
      <c r="L258" s="690"/>
      <c r="M258" s="690"/>
      <c r="N258" s="690"/>
      <c r="O258" s="690"/>
      <c r="P258" s="690"/>
      <c r="Q258" s="690"/>
      <c r="R258" s="690"/>
      <c r="S258" s="690"/>
      <c r="T258" s="690"/>
      <c r="U258" s="690"/>
      <c r="V258" s="690"/>
      <c r="W258" s="690"/>
      <c r="X258" s="690"/>
      <c r="Y258" s="690"/>
      <c r="Z258" s="690"/>
      <c r="AA258" s="690"/>
      <c r="AB258" s="690"/>
    </row>
    <row r="259" spans="1:28" ht="15.75" customHeight="1">
      <c r="A259" s="690"/>
      <c r="B259" s="691"/>
      <c r="C259" s="690"/>
      <c r="D259" s="690"/>
      <c r="E259" s="691"/>
      <c r="F259" s="691"/>
      <c r="G259" s="692"/>
      <c r="H259" s="690"/>
      <c r="I259" s="690"/>
      <c r="J259" s="690"/>
      <c r="K259" s="690"/>
      <c r="L259" s="690"/>
      <c r="M259" s="690"/>
      <c r="N259" s="690"/>
      <c r="O259" s="690"/>
      <c r="P259" s="690"/>
      <c r="Q259" s="690"/>
      <c r="R259" s="690"/>
      <c r="S259" s="690"/>
      <c r="T259" s="690"/>
      <c r="U259" s="690"/>
      <c r="V259" s="690"/>
      <c r="W259" s="690"/>
      <c r="X259" s="690"/>
      <c r="Y259" s="690"/>
      <c r="Z259" s="690"/>
      <c r="AA259" s="690"/>
      <c r="AB259" s="690"/>
    </row>
    <row r="260" spans="1:28" ht="15.75" customHeight="1">
      <c r="A260" s="690"/>
      <c r="B260" s="691"/>
      <c r="C260" s="690"/>
      <c r="D260" s="690"/>
      <c r="E260" s="691"/>
      <c r="F260" s="691"/>
      <c r="G260" s="692"/>
      <c r="H260" s="690"/>
      <c r="I260" s="690"/>
      <c r="J260" s="690"/>
      <c r="K260" s="690"/>
      <c r="L260" s="690"/>
      <c r="M260" s="690"/>
      <c r="N260" s="690"/>
      <c r="O260" s="690"/>
      <c r="P260" s="690"/>
      <c r="Q260" s="690"/>
      <c r="R260" s="690"/>
      <c r="S260" s="690"/>
      <c r="T260" s="690"/>
      <c r="U260" s="690"/>
      <c r="V260" s="690"/>
      <c r="W260" s="690"/>
      <c r="X260" s="690"/>
      <c r="Y260" s="690"/>
      <c r="Z260" s="690"/>
      <c r="AA260" s="690"/>
      <c r="AB260" s="690"/>
    </row>
    <row r="261" spans="1:28" ht="15.75" customHeight="1">
      <c r="A261" s="690"/>
      <c r="B261" s="691"/>
      <c r="C261" s="690"/>
      <c r="D261" s="690"/>
      <c r="E261" s="691"/>
      <c r="F261" s="691"/>
      <c r="G261" s="692"/>
      <c r="H261" s="690"/>
      <c r="I261" s="690"/>
      <c r="J261" s="690"/>
      <c r="K261" s="690"/>
      <c r="L261" s="690"/>
      <c r="M261" s="690"/>
      <c r="N261" s="690"/>
      <c r="O261" s="690"/>
      <c r="P261" s="690"/>
      <c r="Q261" s="690"/>
      <c r="R261" s="690"/>
      <c r="S261" s="690"/>
      <c r="T261" s="690"/>
      <c r="U261" s="690"/>
      <c r="V261" s="690"/>
      <c r="W261" s="690"/>
      <c r="X261" s="690"/>
      <c r="Y261" s="690"/>
      <c r="Z261" s="690"/>
      <c r="AA261" s="690"/>
      <c r="AB261" s="690"/>
    </row>
    <row r="262" spans="1:28" ht="15.75" customHeight="1">
      <c r="A262" s="690"/>
      <c r="B262" s="691"/>
      <c r="C262" s="690"/>
      <c r="D262" s="690"/>
      <c r="E262" s="691"/>
      <c r="F262" s="691"/>
      <c r="G262" s="692"/>
      <c r="H262" s="690"/>
      <c r="I262" s="690"/>
      <c r="J262" s="690"/>
      <c r="K262" s="690"/>
      <c r="L262" s="690"/>
      <c r="M262" s="690"/>
      <c r="N262" s="690"/>
      <c r="O262" s="690"/>
      <c r="P262" s="690"/>
      <c r="Q262" s="690"/>
      <c r="R262" s="690"/>
      <c r="S262" s="690"/>
      <c r="T262" s="690"/>
      <c r="U262" s="690"/>
      <c r="V262" s="690"/>
      <c r="W262" s="690"/>
      <c r="X262" s="690"/>
      <c r="Y262" s="690"/>
      <c r="Z262" s="690"/>
      <c r="AA262" s="690"/>
      <c r="AB262" s="690"/>
    </row>
    <row r="263" spans="1:28" ht="15.75" customHeight="1">
      <c r="A263" s="690"/>
      <c r="B263" s="691"/>
      <c r="C263" s="690"/>
      <c r="D263" s="690"/>
      <c r="E263" s="691"/>
      <c r="F263" s="691"/>
      <c r="G263" s="692"/>
      <c r="H263" s="690"/>
      <c r="I263" s="690"/>
      <c r="J263" s="690"/>
      <c r="K263" s="690"/>
      <c r="L263" s="690"/>
      <c r="M263" s="690"/>
      <c r="N263" s="690"/>
      <c r="O263" s="690"/>
      <c r="P263" s="690"/>
      <c r="Q263" s="690"/>
      <c r="R263" s="690"/>
      <c r="S263" s="690"/>
      <c r="T263" s="690"/>
      <c r="U263" s="690"/>
      <c r="V263" s="690"/>
      <c r="W263" s="690"/>
      <c r="X263" s="690"/>
      <c r="Y263" s="690"/>
      <c r="Z263" s="690"/>
      <c r="AA263" s="690"/>
      <c r="AB263" s="690"/>
    </row>
    <row r="264" spans="1:28" ht="15.75" customHeight="1">
      <c r="A264" s="690"/>
      <c r="B264" s="691"/>
      <c r="C264" s="690"/>
      <c r="D264" s="690"/>
      <c r="E264" s="691"/>
      <c r="F264" s="691"/>
      <c r="G264" s="692"/>
      <c r="H264" s="690"/>
      <c r="I264" s="690"/>
      <c r="J264" s="690"/>
      <c r="K264" s="690"/>
      <c r="L264" s="690"/>
      <c r="M264" s="690"/>
      <c r="N264" s="690"/>
      <c r="O264" s="690"/>
      <c r="P264" s="690"/>
      <c r="Q264" s="690"/>
      <c r="R264" s="690"/>
      <c r="S264" s="690"/>
      <c r="T264" s="690"/>
      <c r="U264" s="690"/>
      <c r="V264" s="690"/>
      <c r="W264" s="690"/>
      <c r="X264" s="690"/>
      <c r="Y264" s="690"/>
      <c r="Z264" s="690"/>
      <c r="AA264" s="690"/>
      <c r="AB264" s="690"/>
    </row>
    <row r="265" spans="1:28" ht="15.75" customHeight="1">
      <c r="A265" s="690"/>
      <c r="B265" s="691"/>
      <c r="C265" s="690"/>
      <c r="D265" s="690"/>
      <c r="E265" s="691"/>
      <c r="F265" s="691"/>
      <c r="G265" s="692"/>
      <c r="H265" s="690"/>
      <c r="I265" s="690"/>
      <c r="J265" s="690"/>
      <c r="K265" s="690"/>
      <c r="L265" s="690"/>
      <c r="M265" s="690"/>
      <c r="N265" s="690"/>
      <c r="O265" s="690"/>
      <c r="P265" s="690"/>
      <c r="Q265" s="690"/>
      <c r="R265" s="690"/>
      <c r="S265" s="690"/>
      <c r="T265" s="690"/>
      <c r="U265" s="690"/>
      <c r="V265" s="690"/>
      <c r="W265" s="690"/>
      <c r="X265" s="690"/>
      <c r="Y265" s="690"/>
      <c r="Z265" s="690"/>
      <c r="AA265" s="690"/>
      <c r="AB265" s="690"/>
    </row>
    <row r="266" spans="1:28" ht="15.75" customHeight="1">
      <c r="A266" s="690"/>
      <c r="B266" s="691"/>
      <c r="C266" s="690"/>
      <c r="D266" s="690"/>
      <c r="E266" s="691"/>
      <c r="F266" s="691"/>
      <c r="G266" s="692"/>
      <c r="H266" s="690"/>
      <c r="I266" s="690"/>
      <c r="J266" s="690"/>
      <c r="K266" s="690"/>
      <c r="L266" s="690"/>
      <c r="M266" s="690"/>
      <c r="N266" s="690"/>
      <c r="O266" s="690"/>
      <c r="P266" s="690"/>
      <c r="Q266" s="690"/>
      <c r="R266" s="690"/>
      <c r="S266" s="690"/>
      <c r="T266" s="690"/>
      <c r="U266" s="690"/>
      <c r="V266" s="690"/>
      <c r="W266" s="690"/>
      <c r="X266" s="690"/>
      <c r="Y266" s="690"/>
      <c r="Z266" s="690"/>
      <c r="AA266" s="690"/>
      <c r="AB266" s="690"/>
    </row>
    <row r="267" spans="1:28" ht="15.75" customHeight="1">
      <c r="A267" s="690"/>
      <c r="B267" s="691"/>
      <c r="C267" s="690"/>
      <c r="D267" s="690"/>
      <c r="E267" s="691"/>
      <c r="F267" s="691"/>
      <c r="G267" s="692"/>
      <c r="H267" s="690"/>
      <c r="I267" s="690"/>
      <c r="J267" s="690"/>
      <c r="K267" s="690"/>
      <c r="L267" s="690"/>
      <c r="M267" s="690"/>
      <c r="N267" s="690"/>
      <c r="O267" s="690"/>
      <c r="P267" s="690"/>
      <c r="Q267" s="690"/>
      <c r="R267" s="690"/>
      <c r="S267" s="690"/>
      <c r="T267" s="690"/>
      <c r="U267" s="690"/>
      <c r="V267" s="690"/>
      <c r="W267" s="690"/>
      <c r="X267" s="690"/>
      <c r="Y267" s="690"/>
      <c r="Z267" s="690"/>
      <c r="AA267" s="690"/>
      <c r="AB267" s="690"/>
    </row>
    <row r="268" spans="1:28" ht="15.75" customHeight="1">
      <c r="A268" s="690"/>
      <c r="B268" s="691"/>
      <c r="C268" s="690"/>
      <c r="D268" s="690"/>
      <c r="E268" s="691"/>
      <c r="F268" s="691"/>
      <c r="G268" s="692"/>
      <c r="H268" s="690"/>
      <c r="I268" s="690"/>
      <c r="J268" s="690"/>
      <c r="K268" s="690"/>
      <c r="L268" s="690"/>
      <c r="M268" s="690"/>
      <c r="N268" s="690"/>
      <c r="O268" s="690"/>
      <c r="P268" s="690"/>
      <c r="Q268" s="690"/>
      <c r="R268" s="690"/>
      <c r="S268" s="690"/>
      <c r="T268" s="690"/>
      <c r="U268" s="690"/>
      <c r="V268" s="690"/>
      <c r="W268" s="690"/>
      <c r="X268" s="690"/>
      <c r="Y268" s="690"/>
      <c r="Z268" s="690"/>
      <c r="AA268" s="690"/>
      <c r="AB268" s="690"/>
    </row>
    <row r="269" spans="1:28" ht="15.75" customHeight="1">
      <c r="A269" s="690"/>
      <c r="B269" s="691"/>
      <c r="C269" s="690"/>
      <c r="D269" s="690"/>
      <c r="E269" s="691"/>
      <c r="F269" s="691"/>
      <c r="G269" s="692"/>
      <c r="H269" s="690"/>
      <c r="I269" s="690"/>
      <c r="J269" s="690"/>
      <c r="K269" s="690"/>
      <c r="L269" s="690"/>
      <c r="M269" s="690"/>
      <c r="N269" s="690"/>
      <c r="O269" s="690"/>
      <c r="P269" s="690"/>
      <c r="Q269" s="690"/>
      <c r="R269" s="690"/>
      <c r="S269" s="690"/>
      <c r="T269" s="690"/>
      <c r="U269" s="690"/>
      <c r="V269" s="690"/>
      <c r="W269" s="690"/>
      <c r="X269" s="690"/>
      <c r="Y269" s="690"/>
      <c r="Z269" s="690"/>
      <c r="AA269" s="690"/>
      <c r="AB269" s="690"/>
    </row>
    <row r="270" spans="1:28" ht="15.75" customHeight="1">
      <c r="A270" s="690"/>
      <c r="B270" s="691"/>
      <c r="C270" s="690"/>
      <c r="D270" s="690"/>
      <c r="E270" s="691"/>
      <c r="F270" s="691"/>
      <c r="G270" s="692"/>
      <c r="H270" s="690"/>
      <c r="I270" s="690"/>
      <c r="J270" s="690"/>
      <c r="K270" s="690"/>
      <c r="L270" s="690"/>
      <c r="M270" s="690"/>
      <c r="N270" s="690"/>
      <c r="O270" s="690"/>
      <c r="P270" s="690"/>
      <c r="Q270" s="690"/>
      <c r="R270" s="690"/>
      <c r="S270" s="690"/>
      <c r="T270" s="690"/>
      <c r="U270" s="690"/>
      <c r="V270" s="690"/>
      <c r="W270" s="690"/>
      <c r="X270" s="690"/>
      <c r="Y270" s="690"/>
      <c r="Z270" s="690"/>
      <c r="AA270" s="690"/>
      <c r="AB270" s="690"/>
    </row>
    <row r="271" spans="1:28" ht="15.75" customHeight="1">
      <c r="A271" s="690"/>
      <c r="B271" s="691"/>
      <c r="C271" s="690"/>
      <c r="D271" s="690"/>
      <c r="E271" s="691"/>
      <c r="F271" s="691"/>
      <c r="G271" s="692"/>
      <c r="H271" s="690"/>
      <c r="I271" s="690"/>
      <c r="J271" s="690"/>
      <c r="K271" s="690"/>
      <c r="L271" s="690"/>
      <c r="M271" s="690"/>
      <c r="N271" s="690"/>
      <c r="O271" s="690"/>
      <c r="P271" s="690"/>
      <c r="Q271" s="690"/>
      <c r="R271" s="690"/>
      <c r="S271" s="690"/>
      <c r="T271" s="690"/>
      <c r="U271" s="690"/>
      <c r="V271" s="690"/>
      <c r="W271" s="690"/>
      <c r="X271" s="690"/>
      <c r="Y271" s="690"/>
      <c r="Z271" s="690"/>
      <c r="AA271" s="690"/>
      <c r="AB271" s="690"/>
    </row>
    <row r="272" spans="1:28" ht="15.75" customHeight="1">
      <c r="A272" s="690"/>
      <c r="B272" s="691"/>
      <c r="C272" s="690"/>
      <c r="D272" s="690"/>
      <c r="E272" s="691"/>
      <c r="F272" s="691"/>
      <c r="G272" s="692"/>
      <c r="H272" s="690"/>
      <c r="I272" s="690"/>
      <c r="J272" s="690"/>
      <c r="K272" s="690"/>
      <c r="L272" s="690"/>
      <c r="M272" s="690"/>
      <c r="N272" s="690"/>
      <c r="O272" s="690"/>
      <c r="P272" s="690"/>
      <c r="Q272" s="690"/>
      <c r="R272" s="690"/>
      <c r="S272" s="690"/>
      <c r="T272" s="690"/>
      <c r="U272" s="690"/>
      <c r="V272" s="690"/>
      <c r="W272" s="690"/>
      <c r="X272" s="690"/>
      <c r="Y272" s="690"/>
      <c r="Z272" s="690"/>
      <c r="AA272" s="690"/>
      <c r="AB272" s="690"/>
    </row>
    <row r="273" spans="1:28" ht="15.75" customHeight="1">
      <c r="A273" s="690"/>
      <c r="B273" s="691"/>
      <c r="C273" s="690"/>
      <c r="D273" s="690"/>
      <c r="E273" s="691"/>
      <c r="F273" s="691"/>
      <c r="G273" s="692"/>
      <c r="H273" s="690"/>
      <c r="I273" s="690"/>
      <c r="J273" s="690"/>
      <c r="K273" s="690"/>
      <c r="L273" s="690"/>
      <c r="M273" s="690"/>
      <c r="N273" s="690"/>
      <c r="O273" s="690"/>
      <c r="P273" s="690"/>
      <c r="Q273" s="690"/>
      <c r="R273" s="690"/>
      <c r="S273" s="690"/>
      <c r="T273" s="690"/>
      <c r="U273" s="690"/>
      <c r="V273" s="690"/>
      <c r="W273" s="690"/>
      <c r="X273" s="690"/>
      <c r="Y273" s="690"/>
      <c r="Z273" s="690"/>
      <c r="AA273" s="690"/>
      <c r="AB273" s="690"/>
    </row>
    <row r="274" spans="1:28" ht="15.75" customHeight="1">
      <c r="A274" s="690"/>
      <c r="B274" s="691"/>
      <c r="C274" s="690"/>
      <c r="D274" s="690"/>
      <c r="E274" s="691"/>
      <c r="F274" s="691"/>
      <c r="G274" s="692"/>
      <c r="H274" s="690"/>
      <c r="I274" s="690"/>
      <c r="J274" s="690"/>
      <c r="K274" s="690"/>
      <c r="L274" s="690"/>
      <c r="M274" s="690"/>
      <c r="N274" s="690"/>
      <c r="O274" s="690"/>
      <c r="P274" s="690"/>
      <c r="Q274" s="690"/>
      <c r="R274" s="690"/>
      <c r="S274" s="690"/>
      <c r="T274" s="690"/>
      <c r="U274" s="690"/>
      <c r="V274" s="690"/>
      <c r="W274" s="690"/>
      <c r="X274" s="690"/>
      <c r="Y274" s="690"/>
      <c r="Z274" s="690"/>
      <c r="AA274" s="690"/>
      <c r="AB274" s="690"/>
    </row>
    <row r="275" spans="1:28" ht="15.75" customHeight="1">
      <c r="A275" s="690"/>
      <c r="B275" s="691"/>
      <c r="C275" s="690"/>
      <c r="D275" s="690"/>
      <c r="E275" s="691"/>
      <c r="F275" s="691"/>
      <c r="G275" s="692"/>
      <c r="H275" s="690"/>
      <c r="I275" s="690"/>
      <c r="J275" s="690"/>
      <c r="K275" s="690"/>
      <c r="L275" s="690"/>
      <c r="M275" s="690"/>
      <c r="N275" s="690"/>
      <c r="O275" s="690"/>
      <c r="P275" s="690"/>
      <c r="Q275" s="690"/>
      <c r="R275" s="690"/>
      <c r="S275" s="690"/>
      <c r="T275" s="690"/>
      <c r="U275" s="690"/>
      <c r="V275" s="690"/>
      <c r="W275" s="690"/>
      <c r="X275" s="690"/>
      <c r="Y275" s="690"/>
      <c r="Z275" s="690"/>
      <c r="AA275" s="690"/>
      <c r="AB275" s="690"/>
    </row>
    <row r="276" spans="1:28" ht="15.75" customHeight="1">
      <c r="A276" s="690"/>
      <c r="B276" s="691"/>
      <c r="C276" s="690"/>
      <c r="D276" s="690"/>
      <c r="E276" s="691"/>
      <c r="F276" s="691"/>
      <c r="G276" s="692"/>
      <c r="H276" s="690"/>
      <c r="I276" s="690"/>
      <c r="J276" s="690"/>
      <c r="K276" s="690"/>
      <c r="L276" s="690"/>
      <c r="M276" s="690"/>
      <c r="N276" s="690"/>
      <c r="O276" s="690"/>
      <c r="P276" s="690"/>
      <c r="Q276" s="690"/>
      <c r="R276" s="690"/>
      <c r="S276" s="690"/>
      <c r="T276" s="690"/>
      <c r="U276" s="690"/>
      <c r="V276" s="690"/>
      <c r="W276" s="690"/>
      <c r="X276" s="690"/>
      <c r="Y276" s="690"/>
      <c r="Z276" s="690"/>
      <c r="AA276" s="690"/>
      <c r="AB276" s="690"/>
    </row>
    <row r="277" spans="1:28" ht="15.75" customHeight="1">
      <c r="A277" s="690"/>
      <c r="B277" s="691"/>
      <c r="C277" s="690"/>
      <c r="D277" s="690"/>
      <c r="E277" s="691"/>
      <c r="F277" s="691"/>
      <c r="G277" s="692"/>
      <c r="H277" s="690"/>
      <c r="I277" s="690"/>
      <c r="J277" s="690"/>
      <c r="K277" s="690"/>
      <c r="L277" s="690"/>
      <c r="M277" s="690"/>
      <c r="N277" s="690"/>
      <c r="O277" s="690"/>
      <c r="P277" s="690"/>
      <c r="Q277" s="690"/>
      <c r="R277" s="690"/>
      <c r="S277" s="690"/>
      <c r="T277" s="690"/>
      <c r="U277" s="690"/>
      <c r="V277" s="690"/>
      <c r="W277" s="690"/>
      <c r="X277" s="690"/>
      <c r="Y277" s="690"/>
      <c r="Z277" s="690"/>
      <c r="AA277" s="690"/>
      <c r="AB277" s="690"/>
    </row>
    <row r="278" spans="1:28" ht="15.75" customHeight="1">
      <c r="A278" s="690"/>
      <c r="B278" s="691"/>
      <c r="C278" s="690"/>
      <c r="D278" s="690"/>
      <c r="E278" s="691"/>
      <c r="F278" s="691"/>
      <c r="G278" s="692"/>
      <c r="H278" s="690"/>
      <c r="I278" s="690"/>
      <c r="J278" s="690"/>
      <c r="K278" s="690"/>
      <c r="L278" s="690"/>
      <c r="M278" s="690"/>
      <c r="N278" s="690"/>
      <c r="O278" s="690"/>
      <c r="P278" s="690"/>
      <c r="Q278" s="690"/>
      <c r="R278" s="690"/>
      <c r="S278" s="690"/>
      <c r="T278" s="690"/>
      <c r="U278" s="690"/>
      <c r="V278" s="690"/>
      <c r="W278" s="690"/>
      <c r="X278" s="690"/>
      <c r="Y278" s="690"/>
      <c r="Z278" s="690"/>
      <c r="AA278" s="690"/>
      <c r="AB278" s="690"/>
    </row>
    <row r="279" spans="1:28" ht="15.75" customHeight="1">
      <c r="A279" s="690"/>
      <c r="B279" s="691"/>
      <c r="C279" s="690"/>
      <c r="D279" s="690"/>
      <c r="E279" s="691"/>
      <c r="F279" s="691"/>
      <c r="G279" s="692"/>
      <c r="H279" s="690"/>
      <c r="I279" s="690"/>
      <c r="J279" s="690"/>
      <c r="K279" s="690"/>
      <c r="L279" s="690"/>
      <c r="M279" s="690"/>
      <c r="N279" s="690"/>
      <c r="O279" s="690"/>
      <c r="P279" s="690"/>
      <c r="Q279" s="690"/>
      <c r="R279" s="690"/>
      <c r="S279" s="690"/>
      <c r="T279" s="690"/>
      <c r="U279" s="690"/>
      <c r="V279" s="690"/>
      <c r="W279" s="690"/>
      <c r="X279" s="690"/>
      <c r="Y279" s="690"/>
      <c r="Z279" s="690"/>
      <c r="AA279" s="690"/>
      <c r="AB279" s="690"/>
    </row>
    <row r="280" spans="1:28" ht="15.75" customHeight="1">
      <c r="A280" s="690"/>
      <c r="B280" s="691"/>
      <c r="C280" s="690"/>
      <c r="D280" s="690"/>
      <c r="E280" s="691"/>
      <c r="F280" s="691"/>
      <c r="G280" s="692"/>
      <c r="H280" s="690"/>
      <c r="I280" s="690"/>
      <c r="J280" s="690"/>
      <c r="K280" s="690"/>
      <c r="L280" s="690"/>
      <c r="M280" s="690"/>
      <c r="N280" s="690"/>
      <c r="O280" s="690"/>
      <c r="P280" s="690"/>
      <c r="Q280" s="690"/>
      <c r="R280" s="690"/>
      <c r="S280" s="690"/>
      <c r="T280" s="690"/>
      <c r="U280" s="690"/>
      <c r="V280" s="690"/>
      <c r="W280" s="690"/>
      <c r="X280" s="690"/>
      <c r="Y280" s="690"/>
      <c r="Z280" s="690"/>
      <c r="AA280" s="690"/>
      <c r="AB280" s="690"/>
    </row>
    <row r="281" spans="1:28" ht="15.75" customHeight="1">
      <c r="A281" s="690"/>
      <c r="B281" s="691"/>
      <c r="C281" s="690"/>
      <c r="D281" s="690"/>
      <c r="E281" s="691"/>
      <c r="F281" s="691"/>
      <c r="G281" s="692"/>
      <c r="H281" s="690"/>
      <c r="I281" s="690"/>
      <c r="J281" s="690"/>
      <c r="K281" s="690"/>
      <c r="L281" s="690"/>
      <c r="M281" s="690"/>
      <c r="N281" s="690"/>
      <c r="O281" s="690"/>
      <c r="P281" s="690"/>
      <c r="Q281" s="690"/>
      <c r="R281" s="690"/>
      <c r="S281" s="690"/>
      <c r="T281" s="690"/>
      <c r="U281" s="690"/>
      <c r="V281" s="690"/>
      <c r="W281" s="690"/>
      <c r="X281" s="690"/>
      <c r="Y281" s="690"/>
      <c r="Z281" s="690"/>
      <c r="AA281" s="690"/>
      <c r="AB281" s="690"/>
    </row>
    <row r="282" spans="1:28" ht="15.75" customHeight="1">
      <c r="A282" s="690"/>
      <c r="B282" s="691"/>
      <c r="C282" s="690"/>
      <c r="D282" s="690"/>
      <c r="E282" s="691"/>
      <c r="F282" s="691"/>
      <c r="G282" s="692"/>
      <c r="H282" s="690"/>
      <c r="I282" s="690"/>
      <c r="J282" s="690"/>
      <c r="K282" s="690"/>
      <c r="L282" s="690"/>
      <c r="M282" s="690"/>
      <c r="N282" s="690"/>
      <c r="O282" s="690"/>
      <c r="P282" s="690"/>
      <c r="Q282" s="690"/>
      <c r="R282" s="690"/>
      <c r="S282" s="690"/>
      <c r="T282" s="690"/>
      <c r="U282" s="690"/>
      <c r="V282" s="690"/>
      <c r="W282" s="690"/>
      <c r="X282" s="690"/>
      <c r="Y282" s="690"/>
      <c r="Z282" s="690"/>
      <c r="AA282" s="690"/>
      <c r="AB282" s="690"/>
    </row>
    <row r="283" spans="1:28" ht="15.75" customHeight="1">
      <c r="A283" s="690"/>
      <c r="B283" s="691"/>
      <c r="C283" s="690"/>
      <c r="D283" s="690"/>
      <c r="E283" s="691"/>
      <c r="F283" s="691"/>
      <c r="G283" s="692"/>
      <c r="H283" s="690"/>
      <c r="I283" s="690"/>
      <c r="J283" s="690"/>
      <c r="K283" s="690"/>
      <c r="L283" s="690"/>
      <c r="M283" s="690"/>
      <c r="N283" s="690"/>
      <c r="O283" s="690"/>
      <c r="P283" s="690"/>
      <c r="Q283" s="690"/>
      <c r="R283" s="690"/>
      <c r="S283" s="690"/>
      <c r="T283" s="690"/>
      <c r="U283" s="690"/>
      <c r="V283" s="690"/>
      <c r="W283" s="690"/>
      <c r="X283" s="690"/>
      <c r="Y283" s="690"/>
      <c r="Z283" s="690"/>
      <c r="AA283" s="690"/>
      <c r="AB283" s="690"/>
    </row>
    <row r="284" spans="1:28" ht="15.75" customHeight="1">
      <c r="A284" s="690"/>
      <c r="B284" s="691"/>
      <c r="C284" s="690"/>
      <c r="D284" s="690"/>
      <c r="E284" s="691"/>
      <c r="F284" s="691"/>
      <c r="G284" s="692"/>
      <c r="H284" s="690"/>
      <c r="I284" s="690"/>
      <c r="J284" s="690"/>
      <c r="K284" s="690"/>
      <c r="L284" s="690"/>
      <c r="M284" s="690"/>
      <c r="N284" s="690"/>
      <c r="O284" s="690"/>
      <c r="P284" s="690"/>
      <c r="Q284" s="690"/>
      <c r="R284" s="690"/>
      <c r="S284" s="690"/>
      <c r="T284" s="690"/>
      <c r="U284" s="690"/>
      <c r="V284" s="690"/>
      <c r="W284" s="690"/>
      <c r="X284" s="690"/>
      <c r="Y284" s="690"/>
      <c r="Z284" s="690"/>
      <c r="AA284" s="690"/>
      <c r="AB284" s="690"/>
    </row>
    <row r="285" spans="1:28" ht="15.75" customHeight="1">
      <c r="A285" s="690"/>
      <c r="B285" s="691"/>
      <c r="C285" s="690"/>
      <c r="D285" s="690"/>
      <c r="E285" s="691"/>
      <c r="F285" s="691"/>
      <c r="G285" s="692"/>
      <c r="H285" s="690"/>
      <c r="I285" s="690"/>
      <c r="J285" s="690"/>
      <c r="K285" s="690"/>
      <c r="L285" s="690"/>
      <c r="M285" s="690"/>
      <c r="N285" s="690"/>
      <c r="O285" s="690"/>
      <c r="P285" s="690"/>
      <c r="Q285" s="690"/>
      <c r="R285" s="690"/>
      <c r="S285" s="690"/>
      <c r="T285" s="690"/>
      <c r="U285" s="690"/>
      <c r="V285" s="690"/>
      <c r="W285" s="690"/>
      <c r="X285" s="690"/>
      <c r="Y285" s="690"/>
      <c r="Z285" s="690"/>
      <c r="AA285" s="690"/>
      <c r="AB285" s="690"/>
    </row>
    <row r="286" spans="1:28" ht="15.75" customHeight="1">
      <c r="A286" s="690"/>
      <c r="B286" s="691"/>
      <c r="C286" s="690"/>
      <c r="D286" s="690"/>
      <c r="E286" s="691"/>
      <c r="F286" s="691"/>
      <c r="G286" s="692"/>
      <c r="H286" s="690"/>
      <c r="I286" s="690"/>
      <c r="J286" s="690"/>
      <c r="K286" s="690"/>
      <c r="L286" s="690"/>
      <c r="M286" s="690"/>
      <c r="N286" s="690"/>
      <c r="O286" s="690"/>
      <c r="P286" s="690"/>
      <c r="Q286" s="690"/>
      <c r="R286" s="690"/>
      <c r="S286" s="690"/>
      <c r="T286" s="690"/>
      <c r="U286" s="690"/>
      <c r="V286" s="690"/>
      <c r="W286" s="690"/>
      <c r="X286" s="690"/>
      <c r="Y286" s="690"/>
      <c r="Z286" s="690"/>
      <c r="AA286" s="690"/>
      <c r="AB286" s="690"/>
    </row>
    <row r="287" spans="1:28" ht="15.75" customHeight="1">
      <c r="A287" s="690"/>
      <c r="B287" s="691"/>
      <c r="C287" s="690"/>
      <c r="D287" s="690"/>
      <c r="E287" s="691"/>
      <c r="F287" s="691"/>
      <c r="G287" s="692"/>
      <c r="H287" s="690"/>
      <c r="I287" s="690"/>
      <c r="J287" s="690"/>
      <c r="K287" s="690"/>
      <c r="L287" s="690"/>
      <c r="M287" s="690"/>
      <c r="N287" s="690"/>
      <c r="O287" s="690"/>
      <c r="P287" s="690"/>
      <c r="Q287" s="690"/>
      <c r="R287" s="690"/>
      <c r="S287" s="690"/>
      <c r="T287" s="690"/>
      <c r="U287" s="690"/>
      <c r="V287" s="690"/>
      <c r="W287" s="690"/>
      <c r="X287" s="690"/>
      <c r="Y287" s="690"/>
      <c r="Z287" s="690"/>
      <c r="AA287" s="690"/>
      <c r="AB287" s="690"/>
    </row>
    <row r="288" spans="1:28" ht="15.75" customHeight="1">
      <c r="A288" s="690"/>
      <c r="B288" s="691"/>
      <c r="C288" s="690"/>
      <c r="D288" s="690"/>
      <c r="E288" s="691"/>
      <c r="F288" s="691"/>
      <c r="G288" s="692"/>
      <c r="H288" s="690"/>
      <c r="I288" s="690"/>
      <c r="J288" s="690"/>
      <c r="K288" s="690"/>
      <c r="L288" s="690"/>
      <c r="M288" s="690"/>
      <c r="N288" s="690"/>
      <c r="O288" s="690"/>
      <c r="P288" s="690"/>
      <c r="Q288" s="690"/>
      <c r="R288" s="690"/>
      <c r="S288" s="690"/>
      <c r="T288" s="690"/>
      <c r="U288" s="690"/>
      <c r="V288" s="690"/>
      <c r="W288" s="690"/>
      <c r="X288" s="690"/>
      <c r="Y288" s="690"/>
      <c r="Z288" s="690"/>
      <c r="AA288" s="690"/>
      <c r="AB288" s="690"/>
    </row>
    <row r="289" spans="1:28" ht="15.75" customHeight="1">
      <c r="A289" s="690"/>
      <c r="B289" s="691"/>
      <c r="C289" s="690"/>
      <c r="D289" s="690"/>
      <c r="E289" s="691"/>
      <c r="F289" s="691"/>
      <c r="G289" s="692"/>
      <c r="H289" s="690"/>
      <c r="I289" s="690"/>
      <c r="J289" s="690"/>
      <c r="K289" s="690"/>
      <c r="L289" s="690"/>
      <c r="M289" s="690"/>
      <c r="N289" s="690"/>
      <c r="O289" s="690"/>
      <c r="P289" s="690"/>
      <c r="Q289" s="690"/>
      <c r="R289" s="690"/>
      <c r="S289" s="690"/>
      <c r="T289" s="690"/>
      <c r="U289" s="690"/>
      <c r="V289" s="690"/>
      <c r="W289" s="690"/>
      <c r="X289" s="690"/>
      <c r="Y289" s="690"/>
      <c r="Z289" s="690"/>
      <c r="AA289" s="690"/>
      <c r="AB289" s="690"/>
    </row>
    <row r="290" spans="1:28" ht="15.75" customHeight="1">
      <c r="A290" s="690"/>
      <c r="B290" s="691"/>
      <c r="C290" s="690"/>
      <c r="D290" s="690"/>
      <c r="E290" s="691"/>
      <c r="F290" s="691"/>
      <c r="G290" s="692"/>
      <c r="H290" s="690"/>
      <c r="I290" s="690"/>
      <c r="J290" s="690"/>
      <c r="K290" s="690"/>
      <c r="L290" s="690"/>
      <c r="M290" s="690"/>
      <c r="N290" s="690"/>
      <c r="O290" s="690"/>
      <c r="P290" s="690"/>
      <c r="Q290" s="690"/>
      <c r="R290" s="690"/>
      <c r="S290" s="690"/>
      <c r="T290" s="690"/>
      <c r="U290" s="690"/>
      <c r="V290" s="690"/>
      <c r="W290" s="690"/>
      <c r="X290" s="690"/>
      <c r="Y290" s="690"/>
      <c r="Z290" s="690"/>
      <c r="AA290" s="690"/>
      <c r="AB290" s="690"/>
    </row>
    <row r="291" spans="1:28" ht="15.75" customHeight="1">
      <c r="A291" s="690"/>
      <c r="B291" s="691"/>
      <c r="C291" s="690"/>
      <c r="D291" s="690"/>
      <c r="E291" s="691"/>
      <c r="F291" s="691"/>
      <c r="G291" s="692"/>
      <c r="H291" s="690"/>
      <c r="I291" s="690"/>
      <c r="J291" s="690"/>
      <c r="K291" s="690"/>
      <c r="L291" s="690"/>
      <c r="M291" s="690"/>
      <c r="N291" s="690"/>
      <c r="O291" s="690"/>
      <c r="P291" s="690"/>
      <c r="Q291" s="690"/>
      <c r="R291" s="690"/>
      <c r="S291" s="690"/>
      <c r="T291" s="690"/>
      <c r="U291" s="690"/>
      <c r="V291" s="690"/>
      <c r="W291" s="690"/>
      <c r="X291" s="690"/>
      <c r="Y291" s="690"/>
      <c r="Z291" s="690"/>
      <c r="AA291" s="690"/>
      <c r="AB291" s="690"/>
    </row>
    <row r="292" spans="1:28" ht="15.75" customHeight="1">
      <c r="A292" s="690"/>
      <c r="B292" s="691"/>
      <c r="C292" s="690"/>
      <c r="D292" s="690"/>
      <c r="E292" s="691"/>
      <c r="F292" s="691"/>
      <c r="G292" s="692"/>
      <c r="H292" s="690"/>
      <c r="I292" s="690"/>
      <c r="J292" s="690"/>
      <c r="K292" s="690"/>
      <c r="L292" s="690"/>
      <c r="M292" s="690"/>
      <c r="N292" s="690"/>
      <c r="O292" s="690"/>
      <c r="P292" s="690"/>
      <c r="Q292" s="690"/>
      <c r="R292" s="690"/>
      <c r="S292" s="690"/>
      <c r="T292" s="690"/>
      <c r="U292" s="690"/>
      <c r="V292" s="690"/>
      <c r="W292" s="690"/>
      <c r="X292" s="690"/>
      <c r="Y292" s="690"/>
      <c r="Z292" s="690"/>
      <c r="AA292" s="690"/>
      <c r="AB292" s="690"/>
    </row>
    <row r="293" spans="1:28" ht="15.75" customHeight="1">
      <c r="A293" s="690"/>
      <c r="B293" s="691"/>
      <c r="C293" s="690"/>
      <c r="D293" s="690"/>
      <c r="E293" s="691"/>
      <c r="F293" s="691"/>
      <c r="G293" s="692"/>
      <c r="H293" s="690"/>
      <c r="I293" s="690"/>
      <c r="J293" s="690"/>
      <c r="K293" s="690"/>
      <c r="L293" s="690"/>
      <c r="M293" s="690"/>
      <c r="N293" s="690"/>
      <c r="O293" s="690"/>
      <c r="P293" s="690"/>
      <c r="Q293" s="690"/>
      <c r="R293" s="690"/>
      <c r="S293" s="690"/>
      <c r="T293" s="690"/>
      <c r="U293" s="690"/>
      <c r="V293" s="690"/>
      <c r="W293" s="690"/>
      <c r="X293" s="690"/>
      <c r="Y293" s="690"/>
      <c r="Z293" s="690"/>
      <c r="AA293" s="690"/>
      <c r="AB293" s="690"/>
    </row>
    <row r="294" spans="1:28" ht="15.75" customHeight="1">
      <c r="A294" s="690"/>
      <c r="B294" s="691"/>
      <c r="C294" s="690"/>
      <c r="D294" s="690"/>
      <c r="E294" s="691"/>
      <c r="F294" s="691"/>
      <c r="G294" s="692"/>
      <c r="H294" s="690"/>
      <c r="I294" s="690"/>
      <c r="J294" s="690"/>
      <c r="K294" s="690"/>
      <c r="L294" s="690"/>
      <c r="M294" s="690"/>
      <c r="N294" s="690"/>
      <c r="O294" s="690"/>
      <c r="P294" s="690"/>
      <c r="Q294" s="690"/>
      <c r="R294" s="690"/>
      <c r="S294" s="690"/>
      <c r="T294" s="690"/>
      <c r="U294" s="690"/>
      <c r="V294" s="690"/>
      <c r="W294" s="690"/>
      <c r="X294" s="690"/>
      <c r="Y294" s="690"/>
      <c r="Z294" s="690"/>
      <c r="AA294" s="690"/>
      <c r="AB294" s="690"/>
    </row>
    <row r="295" spans="1:28" ht="15.75" customHeight="1">
      <c r="A295" s="690"/>
      <c r="B295" s="691"/>
      <c r="C295" s="690"/>
      <c r="D295" s="690"/>
      <c r="E295" s="691"/>
      <c r="F295" s="691"/>
      <c r="G295" s="692"/>
      <c r="H295" s="690"/>
      <c r="I295" s="690"/>
      <c r="J295" s="690"/>
      <c r="K295" s="690"/>
      <c r="L295" s="690"/>
      <c r="M295" s="690"/>
      <c r="N295" s="690"/>
      <c r="O295" s="690"/>
      <c r="P295" s="690"/>
      <c r="Q295" s="690"/>
      <c r="R295" s="690"/>
      <c r="S295" s="690"/>
      <c r="T295" s="690"/>
      <c r="U295" s="690"/>
      <c r="V295" s="690"/>
      <c r="W295" s="690"/>
      <c r="X295" s="690"/>
      <c r="Y295" s="690"/>
      <c r="Z295" s="690"/>
      <c r="AA295" s="690"/>
      <c r="AB295" s="690"/>
    </row>
    <row r="296" spans="1:28" ht="15.75" customHeight="1">
      <c r="A296" s="690"/>
      <c r="B296" s="691"/>
      <c r="C296" s="690"/>
      <c r="D296" s="690"/>
      <c r="E296" s="691"/>
      <c r="F296" s="691"/>
      <c r="G296" s="692"/>
      <c r="H296" s="690"/>
      <c r="I296" s="690"/>
      <c r="J296" s="690"/>
      <c r="K296" s="690"/>
      <c r="L296" s="690"/>
      <c r="M296" s="690"/>
      <c r="N296" s="690"/>
      <c r="O296" s="690"/>
      <c r="P296" s="690"/>
      <c r="Q296" s="690"/>
      <c r="R296" s="690"/>
      <c r="S296" s="690"/>
      <c r="T296" s="690"/>
      <c r="U296" s="690"/>
      <c r="V296" s="690"/>
      <c r="W296" s="690"/>
      <c r="X296" s="690"/>
      <c r="Y296" s="690"/>
      <c r="Z296" s="690"/>
      <c r="AA296" s="690"/>
      <c r="AB296" s="690"/>
    </row>
    <row r="297" spans="1:28" ht="15.75" customHeight="1">
      <c r="A297" s="690"/>
      <c r="B297" s="691"/>
      <c r="C297" s="690"/>
      <c r="D297" s="690"/>
      <c r="E297" s="691"/>
      <c r="F297" s="691"/>
      <c r="G297" s="692"/>
      <c r="H297" s="690"/>
      <c r="I297" s="690"/>
      <c r="J297" s="690"/>
      <c r="K297" s="690"/>
      <c r="L297" s="690"/>
      <c r="M297" s="690"/>
      <c r="N297" s="690"/>
      <c r="O297" s="690"/>
      <c r="P297" s="690"/>
      <c r="Q297" s="690"/>
      <c r="R297" s="690"/>
      <c r="S297" s="690"/>
      <c r="T297" s="690"/>
      <c r="U297" s="690"/>
      <c r="V297" s="690"/>
      <c r="W297" s="690"/>
      <c r="X297" s="690"/>
      <c r="Y297" s="690"/>
      <c r="Z297" s="690"/>
      <c r="AA297" s="690"/>
      <c r="AB297" s="690"/>
    </row>
    <row r="298" spans="1:28" ht="15.75" customHeight="1">
      <c r="A298" s="690"/>
      <c r="B298" s="691"/>
      <c r="C298" s="690"/>
      <c r="D298" s="690"/>
      <c r="E298" s="691"/>
      <c r="F298" s="691"/>
      <c r="G298" s="692"/>
      <c r="H298" s="690"/>
      <c r="I298" s="690"/>
      <c r="J298" s="690"/>
      <c r="K298" s="690"/>
      <c r="L298" s="690"/>
      <c r="M298" s="690"/>
      <c r="N298" s="690"/>
      <c r="O298" s="690"/>
      <c r="P298" s="690"/>
      <c r="Q298" s="690"/>
      <c r="R298" s="690"/>
      <c r="S298" s="690"/>
      <c r="T298" s="690"/>
      <c r="U298" s="690"/>
      <c r="V298" s="690"/>
      <c r="W298" s="690"/>
      <c r="X298" s="690"/>
      <c r="Y298" s="690"/>
      <c r="Z298" s="690"/>
      <c r="AA298" s="690"/>
      <c r="AB298" s="690"/>
    </row>
    <row r="299" spans="1:28" ht="15.75" customHeight="1">
      <c r="A299" s="690"/>
      <c r="B299" s="691"/>
      <c r="C299" s="690"/>
      <c r="D299" s="690"/>
      <c r="E299" s="691"/>
      <c r="F299" s="691"/>
      <c r="G299" s="692"/>
      <c r="H299" s="690"/>
      <c r="I299" s="690"/>
      <c r="J299" s="690"/>
      <c r="K299" s="690"/>
      <c r="L299" s="690"/>
      <c r="M299" s="690"/>
      <c r="N299" s="690"/>
      <c r="O299" s="690"/>
      <c r="P299" s="690"/>
      <c r="Q299" s="690"/>
      <c r="R299" s="690"/>
      <c r="S299" s="690"/>
      <c r="T299" s="690"/>
      <c r="U299" s="690"/>
      <c r="V299" s="690"/>
      <c r="W299" s="690"/>
      <c r="X299" s="690"/>
      <c r="Y299" s="690"/>
      <c r="Z299" s="690"/>
      <c r="AA299" s="690"/>
      <c r="AB299" s="690"/>
    </row>
    <row r="300" spans="1:28" ht="15.75" customHeight="1">
      <c r="A300" s="690"/>
      <c r="B300" s="691"/>
      <c r="C300" s="690"/>
      <c r="D300" s="690"/>
      <c r="E300" s="691"/>
      <c r="F300" s="691"/>
      <c r="G300" s="692"/>
      <c r="H300" s="690"/>
      <c r="I300" s="690"/>
      <c r="J300" s="690"/>
      <c r="K300" s="690"/>
      <c r="L300" s="690"/>
      <c r="M300" s="690"/>
      <c r="N300" s="690"/>
      <c r="O300" s="690"/>
      <c r="P300" s="690"/>
      <c r="Q300" s="690"/>
      <c r="R300" s="690"/>
      <c r="S300" s="690"/>
      <c r="T300" s="690"/>
      <c r="U300" s="690"/>
      <c r="V300" s="690"/>
      <c r="W300" s="690"/>
      <c r="X300" s="690"/>
      <c r="Y300" s="690"/>
      <c r="Z300" s="690"/>
      <c r="AA300" s="690"/>
      <c r="AB300" s="690"/>
    </row>
    <row r="301" spans="1:28" ht="15.75" customHeight="1">
      <c r="A301" s="690"/>
      <c r="B301" s="691"/>
      <c r="C301" s="690"/>
      <c r="D301" s="690"/>
      <c r="E301" s="691"/>
      <c r="F301" s="691"/>
      <c r="G301" s="692"/>
      <c r="H301" s="690"/>
      <c r="I301" s="690"/>
      <c r="J301" s="690"/>
      <c r="K301" s="690"/>
      <c r="L301" s="690"/>
      <c r="M301" s="690"/>
      <c r="N301" s="690"/>
      <c r="O301" s="690"/>
      <c r="P301" s="690"/>
      <c r="Q301" s="690"/>
      <c r="R301" s="690"/>
      <c r="S301" s="690"/>
      <c r="T301" s="690"/>
      <c r="U301" s="690"/>
      <c r="V301" s="690"/>
      <c r="W301" s="690"/>
      <c r="X301" s="690"/>
      <c r="Y301" s="690"/>
      <c r="Z301" s="690"/>
      <c r="AA301" s="690"/>
      <c r="AB301" s="690"/>
    </row>
    <row r="302" spans="1:28" ht="15.75" customHeight="1">
      <c r="A302" s="690"/>
      <c r="B302" s="691"/>
      <c r="C302" s="690"/>
      <c r="D302" s="690"/>
      <c r="E302" s="691"/>
      <c r="F302" s="691"/>
      <c r="G302" s="692"/>
      <c r="H302" s="690"/>
      <c r="I302" s="690"/>
      <c r="J302" s="690"/>
      <c r="K302" s="690"/>
      <c r="L302" s="690"/>
      <c r="M302" s="690"/>
      <c r="N302" s="690"/>
      <c r="O302" s="690"/>
      <c r="P302" s="690"/>
      <c r="Q302" s="690"/>
      <c r="R302" s="690"/>
      <c r="S302" s="690"/>
      <c r="T302" s="690"/>
      <c r="U302" s="690"/>
      <c r="V302" s="690"/>
      <c r="W302" s="690"/>
      <c r="X302" s="690"/>
      <c r="Y302" s="690"/>
      <c r="Z302" s="690"/>
      <c r="AA302" s="690"/>
      <c r="AB302" s="690"/>
    </row>
    <row r="303" spans="1:28" ht="15.75" customHeight="1">
      <c r="A303" s="690"/>
      <c r="B303" s="691"/>
      <c r="C303" s="690"/>
      <c r="D303" s="690"/>
      <c r="E303" s="691"/>
      <c r="F303" s="691"/>
      <c r="G303" s="692"/>
      <c r="H303" s="690"/>
      <c r="I303" s="690"/>
      <c r="J303" s="690"/>
      <c r="K303" s="690"/>
      <c r="L303" s="690"/>
      <c r="M303" s="690"/>
      <c r="N303" s="690"/>
      <c r="O303" s="690"/>
      <c r="P303" s="690"/>
      <c r="Q303" s="690"/>
      <c r="R303" s="690"/>
      <c r="S303" s="690"/>
      <c r="T303" s="690"/>
      <c r="U303" s="690"/>
      <c r="V303" s="690"/>
      <c r="W303" s="690"/>
      <c r="X303" s="690"/>
      <c r="Y303" s="690"/>
      <c r="Z303" s="690"/>
      <c r="AA303" s="690"/>
      <c r="AB303" s="690"/>
    </row>
    <row r="304" spans="1:28" ht="15.75" customHeight="1">
      <c r="A304" s="690"/>
      <c r="B304" s="691"/>
      <c r="C304" s="690"/>
      <c r="D304" s="690"/>
      <c r="E304" s="691"/>
      <c r="F304" s="691"/>
      <c r="G304" s="692"/>
      <c r="H304" s="690"/>
      <c r="I304" s="690"/>
      <c r="J304" s="690"/>
      <c r="K304" s="690"/>
      <c r="L304" s="690"/>
      <c r="M304" s="690"/>
      <c r="N304" s="690"/>
      <c r="O304" s="690"/>
      <c r="P304" s="690"/>
      <c r="Q304" s="690"/>
      <c r="R304" s="690"/>
      <c r="S304" s="690"/>
      <c r="T304" s="690"/>
      <c r="U304" s="690"/>
      <c r="V304" s="690"/>
      <c r="W304" s="690"/>
      <c r="X304" s="690"/>
      <c r="Y304" s="690"/>
      <c r="Z304" s="690"/>
      <c r="AA304" s="690"/>
      <c r="AB304" s="690"/>
    </row>
    <row r="305" spans="1:28" ht="15.75" customHeight="1">
      <c r="A305" s="690"/>
      <c r="B305" s="691"/>
      <c r="C305" s="690"/>
      <c r="D305" s="690"/>
      <c r="E305" s="691"/>
      <c r="F305" s="691"/>
      <c r="G305" s="692"/>
      <c r="H305" s="690"/>
      <c r="I305" s="690"/>
      <c r="J305" s="690"/>
      <c r="K305" s="690"/>
      <c r="L305" s="690"/>
      <c r="M305" s="690"/>
      <c r="N305" s="690"/>
      <c r="O305" s="690"/>
      <c r="P305" s="690"/>
      <c r="Q305" s="690"/>
      <c r="R305" s="690"/>
      <c r="S305" s="690"/>
      <c r="T305" s="690"/>
      <c r="U305" s="690"/>
      <c r="V305" s="690"/>
      <c r="W305" s="690"/>
      <c r="X305" s="690"/>
      <c r="Y305" s="690"/>
      <c r="Z305" s="690"/>
      <c r="AA305" s="690"/>
      <c r="AB305" s="690"/>
    </row>
    <row r="306" spans="1:28" ht="15.75" customHeight="1">
      <c r="A306" s="690"/>
      <c r="B306" s="691"/>
      <c r="C306" s="690"/>
      <c r="D306" s="690"/>
      <c r="E306" s="691"/>
      <c r="F306" s="691"/>
      <c r="G306" s="692"/>
      <c r="H306" s="690"/>
      <c r="I306" s="690"/>
      <c r="J306" s="690"/>
      <c r="K306" s="690"/>
      <c r="L306" s="690"/>
      <c r="M306" s="690"/>
      <c r="N306" s="690"/>
      <c r="O306" s="690"/>
      <c r="P306" s="690"/>
      <c r="Q306" s="690"/>
      <c r="R306" s="690"/>
      <c r="S306" s="690"/>
      <c r="T306" s="690"/>
      <c r="U306" s="690"/>
      <c r="V306" s="690"/>
      <c r="W306" s="690"/>
      <c r="X306" s="690"/>
      <c r="Y306" s="690"/>
      <c r="Z306" s="690"/>
      <c r="AA306" s="690"/>
      <c r="AB306" s="690"/>
    </row>
    <row r="307" spans="1:28" ht="15.75" customHeight="1">
      <c r="A307" s="690"/>
      <c r="B307" s="691"/>
      <c r="C307" s="690"/>
      <c r="D307" s="690"/>
      <c r="E307" s="691"/>
      <c r="F307" s="691"/>
      <c r="G307" s="692"/>
      <c r="H307" s="690"/>
      <c r="I307" s="690"/>
      <c r="J307" s="690"/>
      <c r="K307" s="690"/>
      <c r="L307" s="690"/>
      <c r="M307" s="690"/>
      <c r="N307" s="690"/>
      <c r="O307" s="690"/>
      <c r="P307" s="690"/>
      <c r="Q307" s="690"/>
      <c r="R307" s="690"/>
      <c r="S307" s="690"/>
      <c r="T307" s="690"/>
      <c r="U307" s="690"/>
      <c r="V307" s="690"/>
      <c r="W307" s="690"/>
      <c r="X307" s="690"/>
      <c r="Y307" s="690"/>
      <c r="Z307" s="690"/>
      <c r="AA307" s="690"/>
      <c r="AB307" s="690"/>
    </row>
    <row r="308" spans="1:28" ht="15.75" customHeight="1">
      <c r="A308" s="690"/>
      <c r="B308" s="691"/>
      <c r="C308" s="690"/>
      <c r="D308" s="690"/>
      <c r="E308" s="691"/>
      <c r="F308" s="691"/>
      <c r="G308" s="692"/>
      <c r="H308" s="690"/>
      <c r="I308" s="690"/>
      <c r="J308" s="690"/>
      <c r="K308" s="690"/>
      <c r="L308" s="690"/>
      <c r="M308" s="690"/>
      <c r="N308" s="690"/>
      <c r="O308" s="690"/>
      <c r="P308" s="690"/>
      <c r="Q308" s="690"/>
      <c r="R308" s="690"/>
      <c r="S308" s="690"/>
      <c r="T308" s="690"/>
      <c r="U308" s="690"/>
      <c r="V308" s="690"/>
      <c r="W308" s="690"/>
      <c r="X308" s="690"/>
      <c r="Y308" s="690"/>
      <c r="Z308" s="690"/>
      <c r="AA308" s="690"/>
      <c r="AB308" s="690"/>
    </row>
    <row r="309" spans="1:28" ht="15.75" customHeight="1">
      <c r="A309" s="690"/>
      <c r="B309" s="691"/>
      <c r="C309" s="690"/>
      <c r="D309" s="690"/>
      <c r="E309" s="691"/>
      <c r="F309" s="691"/>
      <c r="G309" s="692"/>
      <c r="H309" s="690"/>
      <c r="I309" s="690"/>
      <c r="J309" s="690"/>
      <c r="K309" s="690"/>
      <c r="L309" s="690"/>
      <c r="M309" s="690"/>
      <c r="N309" s="690"/>
      <c r="O309" s="690"/>
      <c r="P309" s="690"/>
      <c r="Q309" s="690"/>
      <c r="R309" s="690"/>
      <c r="S309" s="690"/>
      <c r="T309" s="690"/>
      <c r="U309" s="690"/>
      <c r="V309" s="690"/>
      <c r="W309" s="690"/>
      <c r="X309" s="690"/>
      <c r="Y309" s="690"/>
      <c r="Z309" s="690"/>
      <c r="AA309" s="690"/>
      <c r="AB309" s="690"/>
    </row>
    <row r="310" spans="1:28" ht="15.75" customHeight="1">
      <c r="A310" s="690"/>
      <c r="B310" s="691"/>
      <c r="C310" s="690"/>
      <c r="D310" s="690"/>
      <c r="E310" s="691"/>
      <c r="F310" s="691"/>
      <c r="G310" s="692"/>
      <c r="H310" s="690"/>
      <c r="I310" s="690"/>
      <c r="J310" s="690"/>
      <c r="K310" s="690"/>
      <c r="L310" s="690"/>
      <c r="M310" s="690"/>
      <c r="N310" s="690"/>
      <c r="O310" s="690"/>
      <c r="P310" s="690"/>
      <c r="Q310" s="690"/>
      <c r="R310" s="690"/>
      <c r="S310" s="690"/>
      <c r="T310" s="690"/>
      <c r="U310" s="690"/>
      <c r="V310" s="690"/>
      <c r="W310" s="690"/>
      <c r="X310" s="690"/>
      <c r="Y310" s="690"/>
      <c r="Z310" s="690"/>
      <c r="AA310" s="690"/>
      <c r="AB310" s="690"/>
    </row>
    <row r="311" spans="1:28" ht="15.75" customHeight="1">
      <c r="A311" s="690"/>
      <c r="B311" s="691"/>
      <c r="C311" s="690"/>
      <c r="D311" s="690"/>
      <c r="E311" s="691"/>
      <c r="F311" s="691"/>
      <c r="G311" s="692"/>
      <c r="H311" s="690"/>
      <c r="I311" s="690"/>
      <c r="J311" s="690"/>
      <c r="K311" s="690"/>
      <c r="L311" s="690"/>
      <c r="M311" s="690"/>
      <c r="N311" s="690"/>
      <c r="O311" s="690"/>
      <c r="P311" s="690"/>
      <c r="Q311" s="690"/>
      <c r="R311" s="690"/>
      <c r="S311" s="690"/>
      <c r="T311" s="690"/>
      <c r="U311" s="690"/>
      <c r="V311" s="690"/>
      <c r="W311" s="690"/>
      <c r="X311" s="690"/>
      <c r="Y311" s="690"/>
      <c r="Z311" s="690"/>
      <c r="AA311" s="690"/>
      <c r="AB311" s="690"/>
    </row>
    <row r="312" spans="1:28" ht="15.75" customHeight="1">
      <c r="A312" s="690"/>
      <c r="B312" s="691"/>
      <c r="C312" s="690"/>
      <c r="D312" s="690"/>
      <c r="E312" s="691"/>
      <c r="F312" s="691"/>
      <c r="G312" s="692"/>
      <c r="H312" s="690"/>
      <c r="I312" s="690"/>
      <c r="J312" s="690"/>
      <c r="K312" s="690"/>
      <c r="L312" s="690"/>
      <c r="M312" s="690"/>
      <c r="N312" s="690"/>
      <c r="O312" s="690"/>
      <c r="P312" s="690"/>
      <c r="Q312" s="690"/>
      <c r="R312" s="690"/>
      <c r="S312" s="690"/>
      <c r="T312" s="690"/>
      <c r="U312" s="690"/>
      <c r="V312" s="690"/>
      <c r="W312" s="690"/>
      <c r="X312" s="690"/>
      <c r="Y312" s="690"/>
      <c r="Z312" s="690"/>
      <c r="AA312" s="690"/>
      <c r="AB312" s="690"/>
    </row>
    <row r="313" spans="1:28" ht="15.75" customHeight="1">
      <c r="A313" s="690"/>
      <c r="B313" s="691"/>
      <c r="C313" s="690"/>
      <c r="D313" s="690"/>
      <c r="E313" s="691"/>
      <c r="F313" s="691"/>
      <c r="G313" s="692"/>
      <c r="H313" s="690"/>
      <c r="I313" s="690"/>
      <c r="J313" s="690"/>
      <c r="K313" s="690"/>
      <c r="L313" s="690"/>
      <c r="M313" s="690"/>
      <c r="N313" s="690"/>
      <c r="O313" s="690"/>
      <c r="P313" s="690"/>
      <c r="Q313" s="690"/>
      <c r="R313" s="690"/>
      <c r="S313" s="690"/>
      <c r="T313" s="690"/>
      <c r="U313" s="690"/>
      <c r="V313" s="690"/>
      <c r="W313" s="690"/>
      <c r="X313" s="690"/>
      <c r="Y313" s="690"/>
      <c r="Z313" s="690"/>
      <c r="AA313" s="690"/>
      <c r="AB313" s="690"/>
    </row>
    <row r="314" spans="1:28" ht="15.75" customHeight="1">
      <c r="A314" s="690"/>
      <c r="B314" s="691"/>
      <c r="C314" s="690"/>
      <c r="D314" s="690"/>
      <c r="E314" s="691"/>
      <c r="F314" s="691"/>
      <c r="G314" s="692"/>
      <c r="H314" s="690"/>
      <c r="I314" s="690"/>
      <c r="J314" s="690"/>
      <c r="K314" s="690"/>
      <c r="L314" s="690"/>
      <c r="M314" s="690"/>
      <c r="N314" s="690"/>
      <c r="O314" s="690"/>
      <c r="P314" s="690"/>
      <c r="Q314" s="690"/>
      <c r="R314" s="690"/>
      <c r="S314" s="690"/>
      <c r="T314" s="690"/>
      <c r="U314" s="690"/>
      <c r="V314" s="690"/>
      <c r="W314" s="690"/>
      <c r="X314" s="690"/>
      <c r="Y314" s="690"/>
      <c r="Z314" s="690"/>
      <c r="AA314" s="690"/>
      <c r="AB314" s="690"/>
    </row>
    <row r="315" spans="1:28" ht="15.75" customHeight="1">
      <c r="A315" s="690"/>
      <c r="B315" s="691"/>
      <c r="C315" s="690"/>
      <c r="D315" s="690"/>
      <c r="E315" s="691"/>
      <c r="F315" s="691"/>
      <c r="G315" s="692"/>
      <c r="H315" s="690"/>
      <c r="I315" s="690"/>
      <c r="J315" s="690"/>
      <c r="K315" s="690"/>
      <c r="L315" s="690"/>
      <c r="M315" s="690"/>
      <c r="N315" s="690"/>
      <c r="O315" s="690"/>
      <c r="P315" s="690"/>
      <c r="Q315" s="690"/>
      <c r="R315" s="690"/>
      <c r="S315" s="690"/>
      <c r="T315" s="690"/>
      <c r="U315" s="690"/>
      <c r="V315" s="690"/>
      <c r="W315" s="690"/>
      <c r="X315" s="690"/>
      <c r="Y315" s="690"/>
      <c r="Z315" s="690"/>
      <c r="AA315" s="690"/>
      <c r="AB315" s="690"/>
    </row>
    <row r="316" spans="1:28" ht="15.75" customHeight="1">
      <c r="A316" s="690"/>
      <c r="B316" s="691"/>
      <c r="C316" s="690"/>
      <c r="D316" s="690"/>
      <c r="E316" s="691"/>
      <c r="F316" s="691"/>
      <c r="G316" s="692"/>
      <c r="H316" s="690"/>
      <c r="I316" s="690"/>
      <c r="J316" s="690"/>
      <c r="K316" s="690"/>
      <c r="L316" s="690"/>
      <c r="M316" s="690"/>
      <c r="N316" s="690"/>
      <c r="O316" s="690"/>
      <c r="P316" s="690"/>
      <c r="Q316" s="690"/>
      <c r="R316" s="690"/>
      <c r="S316" s="690"/>
      <c r="T316" s="690"/>
      <c r="U316" s="690"/>
      <c r="V316" s="690"/>
      <c r="W316" s="690"/>
      <c r="X316" s="690"/>
      <c r="Y316" s="690"/>
      <c r="Z316" s="690"/>
      <c r="AA316" s="690"/>
      <c r="AB316" s="690"/>
    </row>
    <row r="317" spans="1:28" ht="15.75" customHeight="1">
      <c r="A317" s="690"/>
      <c r="B317" s="691"/>
      <c r="C317" s="690"/>
      <c r="D317" s="690"/>
      <c r="E317" s="691"/>
      <c r="F317" s="691"/>
      <c r="G317" s="692"/>
      <c r="H317" s="690"/>
      <c r="I317" s="690"/>
      <c r="J317" s="690"/>
      <c r="K317" s="690"/>
      <c r="L317" s="690"/>
      <c r="M317" s="690"/>
      <c r="N317" s="690"/>
      <c r="O317" s="690"/>
      <c r="P317" s="690"/>
      <c r="Q317" s="690"/>
      <c r="R317" s="690"/>
      <c r="S317" s="690"/>
      <c r="T317" s="690"/>
      <c r="U317" s="690"/>
      <c r="V317" s="690"/>
      <c r="W317" s="690"/>
      <c r="X317" s="690"/>
      <c r="Y317" s="690"/>
      <c r="Z317" s="690"/>
      <c r="AA317" s="690"/>
      <c r="AB317" s="690"/>
    </row>
    <row r="318" spans="1:28" ht="15.75" customHeight="1">
      <c r="A318" s="690"/>
      <c r="B318" s="691"/>
      <c r="C318" s="690"/>
      <c r="D318" s="690"/>
      <c r="E318" s="691"/>
      <c r="F318" s="691"/>
      <c r="G318" s="692"/>
      <c r="H318" s="690"/>
      <c r="I318" s="690"/>
      <c r="J318" s="690"/>
      <c r="K318" s="690"/>
      <c r="L318" s="690"/>
      <c r="M318" s="690"/>
      <c r="N318" s="690"/>
      <c r="O318" s="690"/>
      <c r="P318" s="690"/>
      <c r="Q318" s="690"/>
      <c r="R318" s="690"/>
      <c r="S318" s="690"/>
      <c r="T318" s="690"/>
      <c r="U318" s="690"/>
      <c r="V318" s="690"/>
      <c r="W318" s="690"/>
      <c r="X318" s="690"/>
      <c r="Y318" s="690"/>
      <c r="Z318" s="690"/>
      <c r="AA318" s="690"/>
      <c r="AB318" s="690"/>
    </row>
    <row r="319" spans="1:28" ht="15.75" customHeight="1">
      <c r="A319" s="690"/>
      <c r="B319" s="691"/>
      <c r="C319" s="690"/>
      <c r="D319" s="690"/>
      <c r="E319" s="691"/>
      <c r="F319" s="691"/>
      <c r="G319" s="692"/>
      <c r="H319" s="690"/>
      <c r="I319" s="690"/>
      <c r="J319" s="690"/>
      <c r="K319" s="690"/>
      <c r="L319" s="690"/>
      <c r="M319" s="690"/>
      <c r="N319" s="690"/>
      <c r="O319" s="690"/>
      <c r="P319" s="690"/>
      <c r="Q319" s="690"/>
      <c r="R319" s="690"/>
      <c r="S319" s="690"/>
      <c r="T319" s="690"/>
      <c r="U319" s="690"/>
      <c r="V319" s="690"/>
      <c r="W319" s="690"/>
      <c r="X319" s="690"/>
      <c r="Y319" s="690"/>
      <c r="Z319" s="690"/>
      <c r="AA319" s="690"/>
      <c r="AB319" s="690"/>
    </row>
    <row r="320" spans="1:28" ht="15.75" customHeight="1">
      <c r="A320" s="690"/>
      <c r="B320" s="691"/>
      <c r="C320" s="690"/>
      <c r="D320" s="690"/>
      <c r="E320" s="691"/>
      <c r="F320" s="691"/>
      <c r="G320" s="692"/>
      <c r="H320" s="690"/>
      <c r="I320" s="690"/>
      <c r="J320" s="690"/>
      <c r="K320" s="690"/>
      <c r="L320" s="690"/>
      <c r="M320" s="690"/>
      <c r="N320" s="690"/>
      <c r="O320" s="690"/>
      <c r="P320" s="690"/>
      <c r="Q320" s="690"/>
      <c r="R320" s="690"/>
      <c r="S320" s="690"/>
      <c r="T320" s="690"/>
      <c r="U320" s="690"/>
      <c r="V320" s="690"/>
      <c r="W320" s="690"/>
      <c r="X320" s="690"/>
      <c r="Y320" s="690"/>
      <c r="Z320" s="690"/>
      <c r="AA320" s="690"/>
      <c r="AB320" s="690"/>
    </row>
    <row r="321" spans="1:28" ht="15.75" customHeight="1">
      <c r="A321" s="690"/>
      <c r="B321" s="691"/>
      <c r="C321" s="690"/>
      <c r="D321" s="690"/>
      <c r="E321" s="691"/>
      <c r="F321" s="691"/>
      <c r="G321" s="692"/>
      <c r="H321" s="690"/>
      <c r="I321" s="690"/>
      <c r="J321" s="690"/>
      <c r="K321" s="690"/>
      <c r="L321" s="690"/>
      <c r="M321" s="690"/>
      <c r="N321" s="690"/>
      <c r="O321" s="690"/>
      <c r="P321" s="690"/>
      <c r="Q321" s="690"/>
      <c r="R321" s="690"/>
      <c r="S321" s="690"/>
      <c r="T321" s="690"/>
      <c r="U321" s="690"/>
      <c r="V321" s="690"/>
      <c r="W321" s="690"/>
      <c r="X321" s="690"/>
      <c r="Y321" s="690"/>
      <c r="Z321" s="690"/>
      <c r="AA321" s="690"/>
      <c r="AB321" s="690"/>
    </row>
    <row r="322" spans="1:28" ht="15.75" customHeight="1">
      <c r="A322" s="690"/>
      <c r="B322" s="691"/>
      <c r="C322" s="690"/>
      <c r="D322" s="690"/>
      <c r="E322" s="691"/>
      <c r="F322" s="691"/>
      <c r="G322" s="692"/>
      <c r="H322" s="690"/>
      <c r="I322" s="690"/>
      <c r="J322" s="690"/>
      <c r="K322" s="690"/>
      <c r="L322" s="690"/>
      <c r="M322" s="690"/>
      <c r="N322" s="690"/>
      <c r="O322" s="690"/>
      <c r="P322" s="690"/>
      <c r="Q322" s="690"/>
      <c r="R322" s="690"/>
      <c r="S322" s="690"/>
      <c r="T322" s="690"/>
      <c r="U322" s="690"/>
      <c r="V322" s="690"/>
      <c r="W322" s="690"/>
      <c r="X322" s="690"/>
      <c r="Y322" s="690"/>
      <c r="Z322" s="690"/>
      <c r="AA322" s="690"/>
      <c r="AB322" s="690"/>
    </row>
    <row r="323" spans="1:28" ht="15.75" customHeight="1">
      <c r="A323" s="690"/>
      <c r="B323" s="691"/>
      <c r="C323" s="690"/>
      <c r="D323" s="690"/>
      <c r="E323" s="691"/>
      <c r="F323" s="691"/>
      <c r="G323" s="692"/>
      <c r="H323" s="690"/>
      <c r="I323" s="690"/>
      <c r="J323" s="690"/>
      <c r="K323" s="690"/>
      <c r="L323" s="690"/>
      <c r="M323" s="690"/>
      <c r="N323" s="690"/>
      <c r="O323" s="690"/>
      <c r="P323" s="690"/>
      <c r="Q323" s="690"/>
      <c r="R323" s="690"/>
      <c r="S323" s="690"/>
      <c r="T323" s="690"/>
      <c r="U323" s="690"/>
      <c r="V323" s="690"/>
      <c r="W323" s="690"/>
      <c r="X323" s="690"/>
      <c r="Y323" s="690"/>
      <c r="Z323" s="690"/>
      <c r="AA323" s="690"/>
      <c r="AB323" s="690"/>
    </row>
    <row r="324" spans="1:28" ht="15.75" customHeight="1">
      <c r="A324" s="690"/>
      <c r="B324" s="691"/>
      <c r="C324" s="690"/>
      <c r="D324" s="690"/>
      <c r="E324" s="691"/>
      <c r="F324" s="691"/>
      <c r="G324" s="692"/>
      <c r="H324" s="690"/>
      <c r="I324" s="690"/>
      <c r="J324" s="690"/>
      <c r="K324" s="690"/>
      <c r="L324" s="690"/>
      <c r="M324" s="690"/>
      <c r="N324" s="690"/>
      <c r="O324" s="690"/>
      <c r="P324" s="690"/>
      <c r="Q324" s="690"/>
      <c r="R324" s="690"/>
      <c r="S324" s="690"/>
      <c r="T324" s="690"/>
      <c r="U324" s="690"/>
      <c r="V324" s="690"/>
      <c r="W324" s="690"/>
      <c r="X324" s="690"/>
      <c r="Y324" s="690"/>
      <c r="Z324" s="690"/>
      <c r="AA324" s="690"/>
      <c r="AB324" s="690"/>
    </row>
    <row r="325" spans="1:28" ht="15.75" customHeight="1">
      <c r="A325" s="690"/>
      <c r="B325" s="691"/>
      <c r="C325" s="690"/>
      <c r="D325" s="690"/>
      <c r="E325" s="691"/>
      <c r="F325" s="691"/>
      <c r="G325" s="692"/>
      <c r="H325" s="690"/>
      <c r="I325" s="690"/>
      <c r="J325" s="690"/>
      <c r="K325" s="690"/>
      <c r="L325" s="690"/>
      <c r="M325" s="690"/>
      <c r="N325" s="690"/>
      <c r="O325" s="690"/>
      <c r="P325" s="690"/>
      <c r="Q325" s="690"/>
      <c r="R325" s="690"/>
      <c r="S325" s="690"/>
      <c r="T325" s="690"/>
      <c r="U325" s="690"/>
      <c r="V325" s="690"/>
      <c r="W325" s="690"/>
      <c r="X325" s="690"/>
      <c r="Y325" s="690"/>
      <c r="Z325" s="690"/>
      <c r="AA325" s="690"/>
      <c r="AB325" s="690"/>
    </row>
    <row r="326" spans="1:28" ht="15.75" customHeight="1">
      <c r="A326" s="690"/>
      <c r="B326" s="691"/>
      <c r="C326" s="690"/>
      <c r="D326" s="690"/>
      <c r="E326" s="691"/>
      <c r="F326" s="691"/>
      <c r="G326" s="692"/>
      <c r="H326" s="690"/>
      <c r="I326" s="690"/>
      <c r="J326" s="690"/>
      <c r="K326" s="690"/>
      <c r="L326" s="690"/>
      <c r="M326" s="690"/>
      <c r="N326" s="690"/>
      <c r="O326" s="690"/>
      <c r="P326" s="690"/>
      <c r="Q326" s="690"/>
      <c r="R326" s="690"/>
      <c r="S326" s="690"/>
      <c r="T326" s="690"/>
      <c r="U326" s="690"/>
      <c r="V326" s="690"/>
      <c r="W326" s="690"/>
      <c r="X326" s="690"/>
      <c r="Y326" s="690"/>
      <c r="Z326" s="690"/>
      <c r="AA326" s="690"/>
      <c r="AB326" s="690"/>
    </row>
    <row r="327" spans="1:28" ht="15.75" customHeight="1">
      <c r="A327" s="690"/>
      <c r="B327" s="691"/>
      <c r="C327" s="690"/>
      <c r="D327" s="690"/>
      <c r="E327" s="691"/>
      <c r="F327" s="691"/>
      <c r="G327" s="692"/>
      <c r="H327" s="690"/>
      <c r="I327" s="690"/>
      <c r="J327" s="690"/>
      <c r="K327" s="690"/>
      <c r="L327" s="690"/>
      <c r="M327" s="690"/>
      <c r="N327" s="690"/>
      <c r="O327" s="690"/>
      <c r="P327" s="690"/>
      <c r="Q327" s="690"/>
      <c r="R327" s="690"/>
      <c r="S327" s="690"/>
      <c r="T327" s="690"/>
      <c r="U327" s="690"/>
      <c r="V327" s="690"/>
      <c r="W327" s="690"/>
      <c r="X327" s="690"/>
      <c r="Y327" s="690"/>
      <c r="Z327" s="690"/>
      <c r="AA327" s="690"/>
      <c r="AB327" s="690"/>
    </row>
    <row r="328" spans="1:28" ht="15.75" customHeight="1">
      <c r="A328" s="690"/>
      <c r="B328" s="691"/>
      <c r="C328" s="690"/>
      <c r="D328" s="690"/>
      <c r="E328" s="691"/>
      <c r="F328" s="691"/>
      <c r="G328" s="692"/>
      <c r="H328" s="690"/>
      <c r="I328" s="690"/>
      <c r="J328" s="690"/>
      <c r="K328" s="690"/>
      <c r="L328" s="690"/>
      <c r="M328" s="690"/>
      <c r="N328" s="690"/>
      <c r="O328" s="690"/>
      <c r="P328" s="690"/>
      <c r="Q328" s="690"/>
      <c r="R328" s="690"/>
      <c r="S328" s="690"/>
      <c r="T328" s="690"/>
      <c r="U328" s="690"/>
      <c r="V328" s="690"/>
      <c r="W328" s="690"/>
      <c r="X328" s="690"/>
      <c r="Y328" s="690"/>
      <c r="Z328" s="690"/>
      <c r="AA328" s="690"/>
      <c r="AB328" s="690"/>
    </row>
    <row r="329" spans="1:28" ht="15.75" customHeight="1">
      <c r="A329" s="690"/>
      <c r="B329" s="691"/>
      <c r="C329" s="690"/>
      <c r="D329" s="690"/>
      <c r="E329" s="691"/>
      <c r="F329" s="691"/>
      <c r="G329" s="692"/>
      <c r="H329" s="690"/>
      <c r="I329" s="690"/>
      <c r="J329" s="690"/>
      <c r="K329" s="690"/>
      <c r="L329" s="690"/>
      <c r="M329" s="690"/>
      <c r="N329" s="690"/>
      <c r="O329" s="690"/>
      <c r="P329" s="690"/>
      <c r="Q329" s="690"/>
      <c r="R329" s="690"/>
      <c r="S329" s="690"/>
      <c r="T329" s="690"/>
      <c r="U329" s="690"/>
      <c r="V329" s="690"/>
      <c r="W329" s="690"/>
      <c r="X329" s="690"/>
      <c r="Y329" s="690"/>
      <c r="Z329" s="690"/>
      <c r="AA329" s="690"/>
      <c r="AB329" s="690"/>
    </row>
    <row r="330" spans="1:28" ht="15.75" customHeight="1">
      <c r="A330" s="690"/>
      <c r="B330" s="691"/>
      <c r="C330" s="690"/>
      <c r="D330" s="690"/>
      <c r="E330" s="691"/>
      <c r="F330" s="691"/>
      <c r="G330" s="692"/>
      <c r="H330" s="690"/>
      <c r="I330" s="690"/>
      <c r="J330" s="690"/>
      <c r="K330" s="690"/>
      <c r="L330" s="690"/>
      <c r="M330" s="690"/>
      <c r="N330" s="690"/>
      <c r="O330" s="690"/>
      <c r="P330" s="690"/>
      <c r="Q330" s="690"/>
      <c r="R330" s="690"/>
      <c r="S330" s="690"/>
      <c r="T330" s="690"/>
      <c r="U330" s="690"/>
      <c r="V330" s="690"/>
      <c r="W330" s="690"/>
      <c r="X330" s="690"/>
      <c r="Y330" s="690"/>
      <c r="Z330" s="690"/>
      <c r="AA330" s="690"/>
      <c r="AB330" s="690"/>
    </row>
    <row r="331" spans="1:28" ht="15.75" customHeight="1">
      <c r="A331" s="690"/>
      <c r="B331" s="691"/>
      <c r="C331" s="690"/>
      <c r="D331" s="690"/>
      <c r="E331" s="691"/>
      <c r="F331" s="691"/>
      <c r="G331" s="692"/>
      <c r="H331" s="690"/>
      <c r="I331" s="690"/>
      <c r="J331" s="690"/>
      <c r="K331" s="690"/>
      <c r="L331" s="690"/>
      <c r="M331" s="690"/>
      <c r="N331" s="690"/>
      <c r="O331" s="690"/>
      <c r="P331" s="690"/>
      <c r="Q331" s="690"/>
      <c r="R331" s="690"/>
      <c r="S331" s="690"/>
      <c r="T331" s="690"/>
      <c r="U331" s="690"/>
      <c r="V331" s="690"/>
      <c r="W331" s="690"/>
      <c r="X331" s="690"/>
      <c r="Y331" s="690"/>
      <c r="Z331" s="690"/>
      <c r="AA331" s="690"/>
      <c r="AB331" s="690"/>
    </row>
    <row r="332" spans="1:28" ht="15.75" customHeight="1">
      <c r="A332" s="690"/>
      <c r="B332" s="691"/>
      <c r="C332" s="690"/>
      <c r="D332" s="690"/>
      <c r="E332" s="691"/>
      <c r="F332" s="691"/>
      <c r="G332" s="692"/>
      <c r="H332" s="690"/>
      <c r="I332" s="690"/>
      <c r="J332" s="690"/>
      <c r="K332" s="690"/>
      <c r="L332" s="690"/>
      <c r="M332" s="690"/>
      <c r="N332" s="690"/>
      <c r="O332" s="690"/>
      <c r="P332" s="690"/>
      <c r="Q332" s="690"/>
      <c r="R332" s="690"/>
      <c r="S332" s="690"/>
      <c r="T332" s="690"/>
      <c r="U332" s="690"/>
      <c r="V332" s="690"/>
      <c r="W332" s="690"/>
      <c r="X332" s="690"/>
      <c r="Y332" s="690"/>
      <c r="Z332" s="690"/>
      <c r="AA332" s="690"/>
      <c r="AB332" s="690"/>
    </row>
    <row r="333" spans="1:28" ht="15.75" customHeight="1">
      <c r="A333" s="690"/>
      <c r="B333" s="691"/>
      <c r="C333" s="690"/>
      <c r="D333" s="690"/>
      <c r="E333" s="691"/>
      <c r="F333" s="691"/>
      <c r="G333" s="692"/>
      <c r="H333" s="690"/>
      <c r="I333" s="690"/>
      <c r="J333" s="690"/>
      <c r="K333" s="690"/>
      <c r="L333" s="690"/>
      <c r="M333" s="690"/>
      <c r="N333" s="690"/>
      <c r="O333" s="690"/>
      <c r="P333" s="690"/>
      <c r="Q333" s="690"/>
      <c r="R333" s="690"/>
      <c r="S333" s="690"/>
      <c r="T333" s="690"/>
      <c r="U333" s="690"/>
      <c r="V333" s="690"/>
      <c r="W333" s="690"/>
      <c r="X333" s="690"/>
      <c r="Y333" s="690"/>
      <c r="Z333" s="690"/>
      <c r="AA333" s="690"/>
      <c r="AB333" s="690"/>
    </row>
    <row r="334" spans="1:28" ht="15.75" customHeight="1">
      <c r="A334" s="690"/>
      <c r="B334" s="691"/>
      <c r="C334" s="690"/>
      <c r="D334" s="690"/>
      <c r="E334" s="691"/>
      <c r="F334" s="691"/>
      <c r="G334" s="692"/>
      <c r="H334" s="690"/>
      <c r="I334" s="690"/>
      <c r="J334" s="690"/>
      <c r="K334" s="690"/>
      <c r="L334" s="690"/>
      <c r="M334" s="690"/>
      <c r="N334" s="690"/>
      <c r="O334" s="690"/>
      <c r="P334" s="690"/>
      <c r="Q334" s="690"/>
      <c r="R334" s="690"/>
      <c r="S334" s="690"/>
      <c r="T334" s="690"/>
      <c r="U334" s="690"/>
      <c r="V334" s="690"/>
      <c r="W334" s="690"/>
      <c r="X334" s="690"/>
      <c r="Y334" s="690"/>
      <c r="Z334" s="690"/>
      <c r="AA334" s="690"/>
      <c r="AB334" s="690"/>
    </row>
    <row r="335" spans="1:28" ht="15.75" customHeight="1">
      <c r="A335" s="690"/>
      <c r="B335" s="691"/>
      <c r="C335" s="690"/>
      <c r="D335" s="690"/>
      <c r="E335" s="691"/>
      <c r="F335" s="691"/>
      <c r="G335" s="692"/>
      <c r="H335" s="690"/>
      <c r="I335" s="690"/>
      <c r="J335" s="690"/>
      <c r="K335" s="690"/>
      <c r="L335" s="690"/>
      <c r="M335" s="690"/>
      <c r="N335" s="690"/>
      <c r="O335" s="690"/>
      <c r="P335" s="690"/>
      <c r="Q335" s="690"/>
      <c r="R335" s="690"/>
      <c r="S335" s="690"/>
      <c r="T335" s="690"/>
      <c r="U335" s="690"/>
      <c r="V335" s="690"/>
      <c r="W335" s="690"/>
      <c r="X335" s="690"/>
      <c r="Y335" s="690"/>
      <c r="Z335" s="690"/>
      <c r="AA335" s="690"/>
      <c r="AB335" s="690"/>
    </row>
    <row r="336" spans="1:28" ht="15.75" customHeight="1">
      <c r="A336" s="690"/>
      <c r="B336" s="691"/>
      <c r="C336" s="690"/>
      <c r="D336" s="690"/>
      <c r="E336" s="691"/>
      <c r="F336" s="691"/>
      <c r="G336" s="692"/>
      <c r="H336" s="690"/>
      <c r="I336" s="690"/>
      <c r="J336" s="690"/>
      <c r="K336" s="690"/>
      <c r="L336" s="690"/>
      <c r="M336" s="690"/>
      <c r="N336" s="690"/>
      <c r="O336" s="690"/>
      <c r="P336" s="690"/>
      <c r="Q336" s="690"/>
      <c r="R336" s="690"/>
      <c r="S336" s="690"/>
      <c r="T336" s="690"/>
      <c r="U336" s="690"/>
      <c r="V336" s="690"/>
      <c r="W336" s="690"/>
      <c r="X336" s="690"/>
      <c r="Y336" s="690"/>
      <c r="Z336" s="690"/>
      <c r="AA336" s="690"/>
      <c r="AB336" s="690"/>
    </row>
    <row r="337" spans="1:28" ht="15.75" customHeight="1">
      <c r="A337" s="690"/>
      <c r="B337" s="691"/>
      <c r="C337" s="690"/>
      <c r="D337" s="690"/>
      <c r="E337" s="691"/>
      <c r="F337" s="691"/>
      <c r="G337" s="692"/>
      <c r="H337" s="690"/>
      <c r="I337" s="690"/>
      <c r="J337" s="690"/>
      <c r="K337" s="690"/>
      <c r="L337" s="690"/>
      <c r="M337" s="690"/>
      <c r="N337" s="690"/>
      <c r="O337" s="690"/>
      <c r="P337" s="690"/>
      <c r="Q337" s="690"/>
      <c r="R337" s="690"/>
      <c r="S337" s="690"/>
      <c r="T337" s="690"/>
      <c r="U337" s="690"/>
      <c r="V337" s="690"/>
      <c r="W337" s="690"/>
      <c r="X337" s="690"/>
      <c r="Y337" s="690"/>
      <c r="Z337" s="690"/>
      <c r="AA337" s="690"/>
      <c r="AB337" s="690"/>
    </row>
    <row r="338" spans="1:28" ht="15.75" customHeight="1">
      <c r="A338" s="690"/>
      <c r="B338" s="691"/>
      <c r="C338" s="690"/>
      <c r="D338" s="690"/>
      <c r="E338" s="691"/>
      <c r="F338" s="691"/>
      <c r="G338" s="692"/>
      <c r="H338" s="690"/>
      <c r="I338" s="690"/>
      <c r="J338" s="690"/>
      <c r="K338" s="690"/>
      <c r="L338" s="690"/>
      <c r="M338" s="690"/>
      <c r="N338" s="690"/>
      <c r="O338" s="690"/>
      <c r="P338" s="690"/>
      <c r="Q338" s="690"/>
      <c r="R338" s="690"/>
      <c r="S338" s="690"/>
      <c r="T338" s="690"/>
      <c r="U338" s="690"/>
      <c r="V338" s="690"/>
      <c r="W338" s="690"/>
      <c r="X338" s="690"/>
      <c r="Y338" s="690"/>
      <c r="Z338" s="690"/>
      <c r="AA338" s="690"/>
      <c r="AB338" s="690"/>
    </row>
    <row r="339" spans="1:28" ht="15.75" customHeight="1">
      <c r="A339" s="690"/>
      <c r="B339" s="691"/>
      <c r="C339" s="690"/>
      <c r="D339" s="690"/>
      <c r="E339" s="691"/>
      <c r="F339" s="691"/>
      <c r="G339" s="692"/>
      <c r="H339" s="690"/>
      <c r="I339" s="690"/>
      <c r="J339" s="690"/>
      <c r="K339" s="690"/>
      <c r="L339" s="690"/>
      <c r="M339" s="690"/>
      <c r="N339" s="690"/>
      <c r="O339" s="690"/>
      <c r="P339" s="690"/>
      <c r="Q339" s="690"/>
      <c r="R339" s="690"/>
      <c r="S339" s="690"/>
      <c r="T339" s="690"/>
      <c r="U339" s="690"/>
      <c r="V339" s="690"/>
      <c r="W339" s="690"/>
      <c r="X339" s="690"/>
      <c r="Y339" s="690"/>
      <c r="Z339" s="690"/>
      <c r="AA339" s="690"/>
      <c r="AB339" s="690"/>
    </row>
    <row r="340" spans="1:28" ht="15.75" customHeight="1">
      <c r="A340" s="690"/>
      <c r="B340" s="691"/>
      <c r="C340" s="690"/>
      <c r="D340" s="690"/>
      <c r="E340" s="691"/>
      <c r="F340" s="691"/>
      <c r="G340" s="692"/>
      <c r="H340" s="690"/>
      <c r="I340" s="690"/>
      <c r="J340" s="690"/>
      <c r="K340" s="690"/>
      <c r="L340" s="690"/>
      <c r="M340" s="690"/>
      <c r="N340" s="690"/>
      <c r="O340" s="690"/>
      <c r="P340" s="690"/>
      <c r="Q340" s="690"/>
      <c r="R340" s="690"/>
      <c r="S340" s="690"/>
      <c r="T340" s="690"/>
      <c r="U340" s="690"/>
      <c r="V340" s="690"/>
      <c r="W340" s="690"/>
      <c r="X340" s="690"/>
      <c r="Y340" s="690"/>
      <c r="Z340" s="690"/>
      <c r="AA340" s="690"/>
      <c r="AB340" s="690"/>
    </row>
    <row r="341" spans="1:28" ht="15.75" customHeight="1">
      <c r="A341" s="690"/>
      <c r="B341" s="691"/>
      <c r="C341" s="690"/>
      <c r="D341" s="690"/>
      <c r="E341" s="691"/>
      <c r="F341" s="691"/>
      <c r="G341" s="692"/>
      <c r="H341" s="690"/>
      <c r="I341" s="690"/>
      <c r="J341" s="690"/>
      <c r="K341" s="690"/>
      <c r="L341" s="690"/>
      <c r="M341" s="690"/>
      <c r="N341" s="690"/>
      <c r="O341" s="690"/>
      <c r="P341" s="690"/>
      <c r="Q341" s="690"/>
      <c r="R341" s="690"/>
      <c r="S341" s="690"/>
      <c r="T341" s="690"/>
      <c r="U341" s="690"/>
      <c r="V341" s="690"/>
      <c r="W341" s="690"/>
      <c r="X341" s="690"/>
      <c r="Y341" s="690"/>
      <c r="Z341" s="690"/>
      <c r="AA341" s="690"/>
      <c r="AB341" s="690"/>
    </row>
    <row r="342" spans="1:28" ht="15.75" customHeight="1">
      <c r="A342" s="690"/>
      <c r="B342" s="691"/>
      <c r="C342" s="690"/>
      <c r="D342" s="690"/>
      <c r="E342" s="691"/>
      <c r="F342" s="691"/>
      <c r="G342" s="692"/>
      <c r="H342" s="690"/>
      <c r="I342" s="690"/>
      <c r="J342" s="690"/>
      <c r="K342" s="690"/>
      <c r="L342" s="690"/>
      <c r="M342" s="690"/>
      <c r="N342" s="690"/>
      <c r="O342" s="690"/>
      <c r="P342" s="690"/>
      <c r="Q342" s="690"/>
      <c r="R342" s="690"/>
      <c r="S342" s="690"/>
      <c r="T342" s="690"/>
      <c r="U342" s="690"/>
      <c r="V342" s="690"/>
      <c r="W342" s="690"/>
      <c r="X342" s="690"/>
      <c r="Y342" s="690"/>
      <c r="Z342" s="690"/>
      <c r="AA342" s="690"/>
      <c r="AB342" s="690"/>
    </row>
    <row r="343" spans="1:28" ht="15.75" customHeight="1">
      <c r="A343" s="690"/>
      <c r="B343" s="691"/>
      <c r="C343" s="690"/>
      <c r="D343" s="690"/>
      <c r="E343" s="691"/>
      <c r="F343" s="691"/>
      <c r="G343" s="692"/>
      <c r="H343" s="690"/>
      <c r="I343" s="690"/>
      <c r="J343" s="690"/>
      <c r="K343" s="690"/>
      <c r="L343" s="690"/>
      <c r="M343" s="690"/>
      <c r="N343" s="690"/>
      <c r="O343" s="690"/>
      <c r="P343" s="690"/>
      <c r="Q343" s="690"/>
      <c r="R343" s="690"/>
      <c r="S343" s="690"/>
      <c r="T343" s="690"/>
      <c r="U343" s="690"/>
      <c r="V343" s="690"/>
      <c r="W343" s="690"/>
      <c r="X343" s="690"/>
      <c r="Y343" s="690"/>
      <c r="Z343" s="690"/>
      <c r="AA343" s="690"/>
      <c r="AB343" s="690"/>
    </row>
    <row r="344" spans="1:28" ht="15.75" customHeight="1">
      <c r="A344" s="690"/>
      <c r="B344" s="691"/>
      <c r="C344" s="690"/>
      <c r="D344" s="690"/>
      <c r="E344" s="691"/>
      <c r="F344" s="691"/>
      <c r="G344" s="692"/>
      <c r="H344" s="690"/>
      <c r="I344" s="690"/>
      <c r="J344" s="690"/>
      <c r="K344" s="690"/>
      <c r="L344" s="690"/>
      <c r="M344" s="690"/>
      <c r="N344" s="690"/>
      <c r="O344" s="690"/>
      <c r="P344" s="690"/>
      <c r="Q344" s="690"/>
      <c r="R344" s="690"/>
      <c r="S344" s="690"/>
      <c r="T344" s="690"/>
      <c r="U344" s="690"/>
      <c r="V344" s="690"/>
      <c r="W344" s="690"/>
      <c r="X344" s="690"/>
      <c r="Y344" s="690"/>
      <c r="Z344" s="690"/>
      <c r="AA344" s="690"/>
      <c r="AB344" s="690"/>
    </row>
    <row r="345" spans="1:28" ht="15.75" customHeight="1">
      <c r="A345" s="690"/>
      <c r="B345" s="691"/>
      <c r="C345" s="690"/>
      <c r="D345" s="690"/>
      <c r="E345" s="691"/>
      <c r="F345" s="691"/>
      <c r="G345" s="692"/>
      <c r="H345" s="690"/>
      <c r="I345" s="690"/>
      <c r="J345" s="690"/>
      <c r="K345" s="690"/>
      <c r="L345" s="690"/>
      <c r="M345" s="690"/>
      <c r="N345" s="690"/>
      <c r="O345" s="690"/>
      <c r="P345" s="690"/>
      <c r="Q345" s="690"/>
      <c r="R345" s="690"/>
      <c r="S345" s="690"/>
      <c r="T345" s="690"/>
      <c r="U345" s="690"/>
      <c r="V345" s="690"/>
      <c r="W345" s="690"/>
      <c r="X345" s="690"/>
      <c r="Y345" s="690"/>
      <c r="Z345" s="690"/>
      <c r="AA345" s="690"/>
      <c r="AB345" s="690"/>
    </row>
    <row r="346" spans="1:28" ht="15.75" customHeight="1">
      <c r="A346" s="690"/>
      <c r="B346" s="691"/>
      <c r="C346" s="690"/>
      <c r="D346" s="690"/>
      <c r="E346" s="691"/>
      <c r="F346" s="691"/>
      <c r="G346" s="692"/>
      <c r="H346" s="690"/>
      <c r="I346" s="690"/>
      <c r="J346" s="690"/>
      <c r="K346" s="690"/>
      <c r="L346" s="690"/>
      <c r="M346" s="690"/>
      <c r="N346" s="690"/>
      <c r="O346" s="690"/>
      <c r="P346" s="690"/>
      <c r="Q346" s="690"/>
      <c r="R346" s="690"/>
      <c r="S346" s="690"/>
      <c r="T346" s="690"/>
      <c r="U346" s="690"/>
      <c r="V346" s="690"/>
      <c r="W346" s="690"/>
      <c r="X346" s="690"/>
      <c r="Y346" s="690"/>
      <c r="Z346" s="690"/>
      <c r="AA346" s="690"/>
      <c r="AB346" s="690"/>
    </row>
    <row r="347" spans="1:28" ht="15.75" customHeight="1">
      <c r="A347" s="690"/>
      <c r="B347" s="691"/>
      <c r="C347" s="690"/>
      <c r="D347" s="690"/>
      <c r="E347" s="691"/>
      <c r="F347" s="691"/>
      <c r="G347" s="692"/>
      <c r="H347" s="690"/>
      <c r="I347" s="690"/>
      <c r="J347" s="690"/>
      <c r="K347" s="690"/>
      <c r="L347" s="690"/>
      <c r="M347" s="690"/>
      <c r="N347" s="690"/>
      <c r="O347" s="690"/>
      <c r="P347" s="690"/>
      <c r="Q347" s="690"/>
      <c r="R347" s="690"/>
      <c r="S347" s="690"/>
      <c r="T347" s="690"/>
      <c r="U347" s="690"/>
      <c r="V347" s="690"/>
      <c r="W347" s="690"/>
      <c r="X347" s="690"/>
      <c r="Y347" s="690"/>
      <c r="Z347" s="690"/>
      <c r="AA347" s="690"/>
      <c r="AB347" s="690"/>
    </row>
    <row r="348" spans="1:28" ht="15.75" customHeight="1">
      <c r="A348" s="690"/>
      <c r="B348" s="691"/>
      <c r="C348" s="690"/>
      <c r="D348" s="690"/>
      <c r="E348" s="691"/>
      <c r="F348" s="691"/>
      <c r="G348" s="692"/>
      <c r="H348" s="690"/>
      <c r="I348" s="690"/>
      <c r="J348" s="690"/>
      <c r="K348" s="690"/>
      <c r="L348" s="690"/>
      <c r="M348" s="690"/>
      <c r="N348" s="690"/>
      <c r="O348" s="690"/>
      <c r="P348" s="690"/>
      <c r="Q348" s="690"/>
      <c r="R348" s="690"/>
      <c r="S348" s="690"/>
      <c r="T348" s="690"/>
      <c r="U348" s="690"/>
      <c r="V348" s="690"/>
      <c r="W348" s="690"/>
      <c r="X348" s="690"/>
      <c r="Y348" s="690"/>
      <c r="Z348" s="690"/>
      <c r="AA348" s="690"/>
      <c r="AB348" s="690"/>
    </row>
    <row r="349" spans="1:28" ht="15.75" customHeight="1">
      <c r="A349" s="690"/>
      <c r="B349" s="691"/>
      <c r="C349" s="690"/>
      <c r="D349" s="690"/>
      <c r="E349" s="691"/>
      <c r="F349" s="691"/>
      <c r="G349" s="692"/>
      <c r="H349" s="690"/>
      <c r="I349" s="690"/>
      <c r="J349" s="690"/>
      <c r="K349" s="690"/>
      <c r="L349" s="690"/>
      <c r="M349" s="690"/>
      <c r="N349" s="690"/>
      <c r="O349" s="690"/>
      <c r="P349" s="690"/>
      <c r="Q349" s="690"/>
      <c r="R349" s="690"/>
      <c r="S349" s="690"/>
      <c r="T349" s="690"/>
      <c r="U349" s="690"/>
      <c r="V349" s="690"/>
      <c r="W349" s="690"/>
      <c r="X349" s="690"/>
      <c r="Y349" s="690"/>
      <c r="Z349" s="690"/>
      <c r="AA349" s="690"/>
      <c r="AB349" s="690"/>
    </row>
    <row r="350" spans="1:28" ht="15.75" customHeight="1">
      <c r="A350" s="690"/>
      <c r="B350" s="691"/>
      <c r="C350" s="690"/>
      <c r="D350" s="690"/>
      <c r="E350" s="691"/>
      <c r="F350" s="691"/>
      <c r="G350" s="692"/>
      <c r="H350" s="690"/>
      <c r="I350" s="690"/>
      <c r="J350" s="690"/>
      <c r="K350" s="690"/>
      <c r="L350" s="690"/>
      <c r="M350" s="690"/>
      <c r="N350" s="690"/>
      <c r="O350" s="690"/>
      <c r="P350" s="690"/>
      <c r="Q350" s="690"/>
      <c r="R350" s="690"/>
      <c r="S350" s="690"/>
      <c r="T350" s="690"/>
      <c r="U350" s="690"/>
      <c r="V350" s="690"/>
      <c r="W350" s="690"/>
      <c r="X350" s="690"/>
      <c r="Y350" s="690"/>
      <c r="Z350" s="690"/>
      <c r="AA350" s="690"/>
      <c r="AB350" s="690"/>
    </row>
    <row r="351" spans="1:28" ht="15.75" customHeight="1">
      <c r="A351" s="690"/>
      <c r="B351" s="691"/>
      <c r="C351" s="690"/>
      <c r="D351" s="690"/>
      <c r="E351" s="691"/>
      <c r="F351" s="691"/>
      <c r="G351" s="692"/>
      <c r="H351" s="690"/>
      <c r="I351" s="690"/>
      <c r="J351" s="690"/>
      <c r="K351" s="690"/>
      <c r="L351" s="690"/>
      <c r="M351" s="690"/>
      <c r="N351" s="690"/>
      <c r="O351" s="690"/>
      <c r="P351" s="690"/>
      <c r="Q351" s="690"/>
      <c r="R351" s="690"/>
      <c r="S351" s="690"/>
      <c r="T351" s="690"/>
      <c r="U351" s="690"/>
      <c r="V351" s="690"/>
      <c r="W351" s="690"/>
      <c r="X351" s="690"/>
      <c r="Y351" s="690"/>
      <c r="Z351" s="690"/>
      <c r="AA351" s="690"/>
      <c r="AB351" s="690"/>
    </row>
    <row r="352" spans="1:28" ht="15.75" customHeight="1">
      <c r="A352" s="690"/>
      <c r="B352" s="691"/>
      <c r="C352" s="690"/>
      <c r="D352" s="690"/>
      <c r="E352" s="691"/>
      <c r="F352" s="691"/>
      <c r="G352" s="692"/>
      <c r="H352" s="690"/>
      <c r="I352" s="690"/>
      <c r="J352" s="690"/>
      <c r="K352" s="690"/>
      <c r="L352" s="690"/>
      <c r="M352" s="690"/>
      <c r="N352" s="690"/>
      <c r="O352" s="690"/>
      <c r="P352" s="690"/>
      <c r="Q352" s="690"/>
      <c r="R352" s="690"/>
      <c r="S352" s="690"/>
      <c r="T352" s="690"/>
      <c r="U352" s="690"/>
      <c r="V352" s="690"/>
      <c r="W352" s="690"/>
      <c r="X352" s="690"/>
      <c r="Y352" s="690"/>
      <c r="Z352" s="690"/>
      <c r="AA352" s="690"/>
      <c r="AB352" s="690"/>
    </row>
    <row r="353" spans="1:28" ht="15.75" customHeight="1">
      <c r="A353" s="690"/>
      <c r="B353" s="691"/>
      <c r="C353" s="690"/>
      <c r="D353" s="690"/>
      <c r="E353" s="691"/>
      <c r="F353" s="691"/>
      <c r="G353" s="692"/>
      <c r="H353" s="690"/>
      <c r="I353" s="690"/>
      <c r="J353" s="690"/>
      <c r="K353" s="690"/>
      <c r="L353" s="690"/>
      <c r="M353" s="690"/>
      <c r="N353" s="690"/>
      <c r="O353" s="690"/>
      <c r="P353" s="690"/>
      <c r="Q353" s="690"/>
      <c r="R353" s="690"/>
      <c r="S353" s="690"/>
      <c r="T353" s="690"/>
      <c r="U353" s="690"/>
      <c r="V353" s="690"/>
      <c r="W353" s="690"/>
      <c r="X353" s="690"/>
      <c r="Y353" s="690"/>
      <c r="Z353" s="690"/>
      <c r="AA353" s="690"/>
      <c r="AB353" s="690"/>
    </row>
    <row r="354" spans="1:28" ht="15.75" customHeight="1">
      <c r="A354" s="690"/>
      <c r="B354" s="691"/>
      <c r="C354" s="690"/>
      <c r="D354" s="690"/>
      <c r="E354" s="691"/>
      <c r="F354" s="691"/>
      <c r="G354" s="692"/>
      <c r="H354" s="690"/>
      <c r="I354" s="690"/>
      <c r="J354" s="690"/>
      <c r="K354" s="690"/>
      <c r="L354" s="690"/>
      <c r="M354" s="690"/>
      <c r="N354" s="690"/>
      <c r="O354" s="690"/>
      <c r="P354" s="690"/>
      <c r="Q354" s="690"/>
      <c r="R354" s="690"/>
      <c r="S354" s="690"/>
      <c r="T354" s="690"/>
      <c r="U354" s="690"/>
      <c r="V354" s="690"/>
      <c r="W354" s="690"/>
      <c r="X354" s="690"/>
      <c r="Y354" s="690"/>
      <c r="Z354" s="690"/>
      <c r="AA354" s="690"/>
      <c r="AB354" s="690"/>
    </row>
    <row r="355" spans="1:28" ht="15.75" customHeight="1">
      <c r="A355" s="690"/>
      <c r="B355" s="691"/>
      <c r="C355" s="690"/>
      <c r="D355" s="690"/>
      <c r="E355" s="691"/>
      <c r="F355" s="691"/>
      <c r="G355" s="692"/>
      <c r="H355" s="690"/>
      <c r="I355" s="690"/>
      <c r="J355" s="690"/>
      <c r="K355" s="690"/>
      <c r="L355" s="690"/>
      <c r="M355" s="690"/>
      <c r="N355" s="690"/>
      <c r="O355" s="690"/>
      <c r="P355" s="690"/>
      <c r="Q355" s="690"/>
      <c r="R355" s="690"/>
      <c r="S355" s="690"/>
      <c r="T355" s="690"/>
      <c r="U355" s="690"/>
      <c r="V355" s="690"/>
      <c r="W355" s="690"/>
      <c r="X355" s="690"/>
      <c r="Y355" s="690"/>
      <c r="Z355" s="690"/>
      <c r="AA355" s="690"/>
      <c r="AB355" s="690"/>
    </row>
    <row r="356" spans="1:28" ht="15.75" customHeight="1">
      <c r="A356" s="690"/>
      <c r="B356" s="691"/>
      <c r="C356" s="690"/>
      <c r="D356" s="690"/>
      <c r="E356" s="691"/>
      <c r="F356" s="691"/>
      <c r="G356" s="692"/>
      <c r="H356" s="690"/>
      <c r="I356" s="690"/>
      <c r="J356" s="690"/>
      <c r="K356" s="690"/>
      <c r="L356" s="690"/>
      <c r="M356" s="690"/>
      <c r="N356" s="690"/>
      <c r="O356" s="690"/>
      <c r="P356" s="690"/>
      <c r="Q356" s="690"/>
      <c r="R356" s="690"/>
      <c r="S356" s="690"/>
      <c r="T356" s="690"/>
      <c r="U356" s="690"/>
      <c r="V356" s="690"/>
      <c r="W356" s="690"/>
      <c r="X356" s="690"/>
      <c r="Y356" s="690"/>
      <c r="Z356" s="690"/>
      <c r="AA356" s="690"/>
      <c r="AB356" s="690"/>
    </row>
    <row r="357" spans="1:28" ht="15.75" customHeight="1">
      <c r="A357" s="690"/>
      <c r="B357" s="691"/>
      <c r="C357" s="690"/>
      <c r="D357" s="690"/>
      <c r="E357" s="691"/>
      <c r="F357" s="691"/>
      <c r="G357" s="692"/>
      <c r="H357" s="690"/>
      <c r="I357" s="690"/>
      <c r="J357" s="690"/>
      <c r="K357" s="690"/>
      <c r="L357" s="690"/>
      <c r="M357" s="690"/>
      <c r="N357" s="690"/>
      <c r="O357" s="690"/>
      <c r="P357" s="690"/>
      <c r="Q357" s="690"/>
      <c r="R357" s="690"/>
      <c r="S357" s="690"/>
      <c r="T357" s="690"/>
      <c r="U357" s="690"/>
      <c r="V357" s="690"/>
      <c r="W357" s="690"/>
      <c r="X357" s="690"/>
      <c r="Y357" s="690"/>
      <c r="Z357" s="690"/>
      <c r="AA357" s="690"/>
      <c r="AB357" s="690"/>
    </row>
    <row r="358" spans="1:28" ht="15.75" customHeight="1">
      <c r="A358" s="690"/>
      <c r="B358" s="691"/>
      <c r="C358" s="690"/>
      <c r="D358" s="690"/>
      <c r="E358" s="691"/>
      <c r="F358" s="691"/>
      <c r="G358" s="692"/>
      <c r="H358" s="690"/>
      <c r="I358" s="690"/>
      <c r="J358" s="690"/>
      <c r="K358" s="690"/>
      <c r="L358" s="690"/>
      <c r="M358" s="690"/>
      <c r="N358" s="690"/>
      <c r="O358" s="690"/>
      <c r="P358" s="690"/>
      <c r="Q358" s="690"/>
      <c r="R358" s="690"/>
      <c r="S358" s="690"/>
      <c r="T358" s="690"/>
      <c r="U358" s="690"/>
      <c r="V358" s="690"/>
      <c r="W358" s="690"/>
      <c r="X358" s="690"/>
      <c r="Y358" s="690"/>
      <c r="Z358" s="690"/>
      <c r="AA358" s="690"/>
      <c r="AB358" s="690"/>
    </row>
    <row r="359" spans="1:28" ht="15.75" customHeight="1">
      <c r="A359" s="690"/>
      <c r="B359" s="691"/>
      <c r="C359" s="690"/>
      <c r="D359" s="690"/>
      <c r="E359" s="691"/>
      <c r="F359" s="691"/>
      <c r="G359" s="692"/>
      <c r="H359" s="690"/>
      <c r="I359" s="690"/>
      <c r="J359" s="690"/>
      <c r="K359" s="690"/>
      <c r="L359" s="690"/>
      <c r="M359" s="690"/>
      <c r="N359" s="690"/>
      <c r="O359" s="690"/>
      <c r="P359" s="690"/>
      <c r="Q359" s="690"/>
      <c r="R359" s="690"/>
      <c r="S359" s="690"/>
      <c r="T359" s="690"/>
      <c r="U359" s="690"/>
      <c r="V359" s="690"/>
      <c r="W359" s="690"/>
      <c r="X359" s="690"/>
      <c r="Y359" s="690"/>
      <c r="Z359" s="690"/>
      <c r="AA359" s="690"/>
      <c r="AB359" s="690"/>
    </row>
    <row r="360" spans="1:28" ht="15.75" customHeight="1">
      <c r="A360" s="690"/>
      <c r="B360" s="691"/>
      <c r="C360" s="690"/>
      <c r="D360" s="690"/>
      <c r="E360" s="691"/>
      <c r="F360" s="691"/>
      <c r="G360" s="692"/>
      <c r="H360" s="690"/>
      <c r="I360" s="690"/>
      <c r="J360" s="690"/>
      <c r="K360" s="690"/>
      <c r="L360" s="690"/>
      <c r="M360" s="690"/>
      <c r="N360" s="690"/>
      <c r="O360" s="690"/>
      <c r="P360" s="690"/>
      <c r="Q360" s="690"/>
      <c r="R360" s="690"/>
      <c r="S360" s="690"/>
      <c r="T360" s="690"/>
      <c r="U360" s="690"/>
      <c r="V360" s="690"/>
      <c r="W360" s="690"/>
      <c r="X360" s="690"/>
      <c r="Y360" s="690"/>
      <c r="Z360" s="690"/>
      <c r="AA360" s="690"/>
      <c r="AB360" s="690"/>
    </row>
    <row r="361" spans="1:28" ht="15.75" customHeight="1">
      <c r="A361" s="690"/>
      <c r="B361" s="691"/>
      <c r="C361" s="690"/>
      <c r="D361" s="690"/>
      <c r="E361" s="691"/>
      <c r="F361" s="691"/>
      <c r="G361" s="692"/>
      <c r="H361" s="690"/>
      <c r="I361" s="690"/>
      <c r="J361" s="690"/>
      <c r="K361" s="690"/>
      <c r="L361" s="690"/>
      <c r="M361" s="690"/>
      <c r="N361" s="690"/>
      <c r="O361" s="690"/>
      <c r="P361" s="690"/>
      <c r="Q361" s="690"/>
      <c r="R361" s="690"/>
      <c r="S361" s="690"/>
      <c r="T361" s="690"/>
      <c r="U361" s="690"/>
      <c r="V361" s="690"/>
      <c r="W361" s="690"/>
      <c r="X361" s="690"/>
      <c r="Y361" s="690"/>
      <c r="Z361" s="690"/>
      <c r="AA361" s="690"/>
      <c r="AB361" s="690"/>
    </row>
    <row r="362" spans="1:28" ht="15.75" customHeight="1">
      <c r="A362" s="690"/>
      <c r="B362" s="691"/>
      <c r="C362" s="690"/>
      <c r="D362" s="690"/>
      <c r="E362" s="691"/>
      <c r="F362" s="691"/>
      <c r="G362" s="692"/>
      <c r="H362" s="690"/>
      <c r="I362" s="690"/>
      <c r="J362" s="690"/>
      <c r="K362" s="690"/>
      <c r="L362" s="690"/>
      <c r="M362" s="690"/>
      <c r="N362" s="690"/>
      <c r="O362" s="690"/>
      <c r="P362" s="690"/>
      <c r="Q362" s="690"/>
      <c r="R362" s="690"/>
      <c r="S362" s="690"/>
      <c r="T362" s="690"/>
      <c r="U362" s="690"/>
      <c r="V362" s="690"/>
      <c r="W362" s="690"/>
      <c r="X362" s="690"/>
      <c r="Y362" s="690"/>
      <c r="Z362" s="690"/>
      <c r="AA362" s="690"/>
      <c r="AB362" s="690"/>
    </row>
    <row r="363" spans="1:28" ht="15.75" customHeight="1">
      <c r="A363" s="690"/>
      <c r="B363" s="691"/>
      <c r="C363" s="690"/>
      <c r="D363" s="690"/>
      <c r="E363" s="691"/>
      <c r="F363" s="691"/>
      <c r="G363" s="692"/>
      <c r="H363" s="690"/>
      <c r="I363" s="690"/>
      <c r="J363" s="690"/>
      <c r="K363" s="690"/>
      <c r="L363" s="690"/>
      <c r="M363" s="690"/>
      <c r="N363" s="690"/>
      <c r="O363" s="690"/>
      <c r="P363" s="690"/>
      <c r="Q363" s="690"/>
      <c r="R363" s="690"/>
      <c r="S363" s="690"/>
      <c r="T363" s="690"/>
      <c r="U363" s="690"/>
      <c r="V363" s="690"/>
      <c r="W363" s="690"/>
      <c r="X363" s="690"/>
      <c r="Y363" s="690"/>
      <c r="Z363" s="690"/>
      <c r="AA363" s="690"/>
      <c r="AB363" s="690"/>
    </row>
    <row r="364" spans="1:28" ht="15.75" customHeight="1">
      <c r="A364" s="690"/>
      <c r="B364" s="691"/>
      <c r="C364" s="690"/>
      <c r="D364" s="690"/>
      <c r="E364" s="691"/>
      <c r="F364" s="691"/>
      <c r="G364" s="692"/>
      <c r="H364" s="690"/>
      <c r="I364" s="690"/>
      <c r="J364" s="690"/>
      <c r="K364" s="690"/>
      <c r="L364" s="690"/>
      <c r="M364" s="690"/>
      <c r="N364" s="690"/>
      <c r="O364" s="690"/>
      <c r="P364" s="690"/>
      <c r="Q364" s="690"/>
      <c r="R364" s="690"/>
      <c r="S364" s="690"/>
      <c r="T364" s="690"/>
      <c r="U364" s="690"/>
      <c r="V364" s="690"/>
      <c r="W364" s="690"/>
      <c r="X364" s="690"/>
      <c r="Y364" s="690"/>
      <c r="Z364" s="690"/>
      <c r="AA364" s="690"/>
      <c r="AB364" s="690"/>
    </row>
    <row r="365" spans="1:28" ht="15.75" customHeight="1">
      <c r="A365" s="690"/>
      <c r="B365" s="691"/>
      <c r="C365" s="690"/>
      <c r="D365" s="690"/>
      <c r="E365" s="691"/>
      <c r="F365" s="691"/>
      <c r="G365" s="692"/>
      <c r="H365" s="690"/>
      <c r="I365" s="690"/>
      <c r="J365" s="690"/>
      <c r="K365" s="690"/>
      <c r="L365" s="690"/>
      <c r="M365" s="690"/>
      <c r="N365" s="690"/>
      <c r="O365" s="690"/>
      <c r="P365" s="690"/>
      <c r="Q365" s="690"/>
      <c r="R365" s="690"/>
      <c r="S365" s="690"/>
      <c r="T365" s="690"/>
      <c r="U365" s="690"/>
      <c r="V365" s="690"/>
      <c r="W365" s="690"/>
      <c r="X365" s="690"/>
      <c r="Y365" s="690"/>
      <c r="Z365" s="690"/>
      <c r="AA365" s="690"/>
      <c r="AB365" s="690"/>
    </row>
    <row r="366" spans="1:28" ht="15.75" customHeight="1">
      <c r="A366" s="690"/>
      <c r="B366" s="691"/>
      <c r="C366" s="690"/>
      <c r="D366" s="690"/>
      <c r="E366" s="691"/>
      <c r="F366" s="691"/>
      <c r="G366" s="692"/>
      <c r="H366" s="690"/>
      <c r="I366" s="690"/>
      <c r="J366" s="690"/>
      <c r="K366" s="690"/>
      <c r="L366" s="690"/>
      <c r="M366" s="690"/>
      <c r="N366" s="690"/>
      <c r="O366" s="690"/>
      <c r="P366" s="690"/>
      <c r="Q366" s="690"/>
      <c r="R366" s="690"/>
      <c r="S366" s="690"/>
      <c r="T366" s="690"/>
      <c r="U366" s="690"/>
      <c r="V366" s="690"/>
      <c r="W366" s="690"/>
      <c r="X366" s="690"/>
      <c r="Y366" s="690"/>
      <c r="Z366" s="690"/>
      <c r="AA366" s="690"/>
      <c r="AB366" s="690"/>
    </row>
    <row r="367" spans="1:28" ht="15.75" customHeight="1">
      <c r="A367" s="690"/>
      <c r="B367" s="691"/>
      <c r="C367" s="690"/>
      <c r="D367" s="690"/>
      <c r="E367" s="691"/>
      <c r="F367" s="691"/>
      <c r="G367" s="692"/>
      <c r="H367" s="690"/>
      <c r="I367" s="690"/>
      <c r="J367" s="690"/>
      <c r="K367" s="690"/>
      <c r="L367" s="690"/>
      <c r="M367" s="690"/>
      <c r="N367" s="690"/>
      <c r="O367" s="690"/>
      <c r="P367" s="690"/>
      <c r="Q367" s="690"/>
      <c r="R367" s="690"/>
      <c r="S367" s="690"/>
      <c r="T367" s="690"/>
      <c r="U367" s="690"/>
      <c r="V367" s="690"/>
      <c r="W367" s="690"/>
      <c r="X367" s="690"/>
      <c r="Y367" s="690"/>
      <c r="Z367" s="690"/>
      <c r="AA367" s="690"/>
      <c r="AB367" s="690"/>
    </row>
    <row r="368" spans="1:28" ht="15.75" customHeight="1">
      <c r="A368" s="690"/>
      <c r="B368" s="691"/>
      <c r="C368" s="690"/>
      <c r="D368" s="690"/>
      <c r="E368" s="691"/>
      <c r="F368" s="691"/>
      <c r="G368" s="692"/>
      <c r="H368" s="690"/>
      <c r="I368" s="690"/>
      <c r="J368" s="690"/>
      <c r="K368" s="690"/>
      <c r="L368" s="690"/>
      <c r="M368" s="690"/>
      <c r="N368" s="690"/>
      <c r="O368" s="690"/>
      <c r="P368" s="690"/>
      <c r="Q368" s="690"/>
      <c r="R368" s="690"/>
      <c r="S368" s="690"/>
      <c r="T368" s="690"/>
      <c r="U368" s="690"/>
      <c r="V368" s="690"/>
      <c r="W368" s="690"/>
      <c r="X368" s="690"/>
      <c r="Y368" s="690"/>
      <c r="Z368" s="690"/>
      <c r="AA368" s="690"/>
      <c r="AB368" s="690"/>
    </row>
    <row r="369" spans="1:28" ht="15.75" customHeight="1">
      <c r="A369" s="690"/>
      <c r="B369" s="691"/>
      <c r="C369" s="690"/>
      <c r="D369" s="690"/>
      <c r="E369" s="691"/>
      <c r="F369" s="691"/>
      <c r="G369" s="692"/>
      <c r="H369" s="690"/>
      <c r="I369" s="690"/>
      <c r="J369" s="690"/>
      <c r="K369" s="690"/>
      <c r="L369" s="690"/>
      <c r="M369" s="690"/>
      <c r="N369" s="690"/>
      <c r="O369" s="690"/>
      <c r="P369" s="690"/>
      <c r="Q369" s="690"/>
      <c r="R369" s="690"/>
      <c r="S369" s="690"/>
      <c r="T369" s="690"/>
      <c r="U369" s="690"/>
      <c r="V369" s="690"/>
      <c r="W369" s="690"/>
      <c r="X369" s="690"/>
      <c r="Y369" s="690"/>
      <c r="Z369" s="690"/>
      <c r="AA369" s="690"/>
      <c r="AB369" s="690"/>
    </row>
    <row r="370" spans="1:28" ht="15.75" customHeight="1">
      <c r="A370" s="690"/>
      <c r="B370" s="691"/>
      <c r="C370" s="690"/>
      <c r="D370" s="690"/>
      <c r="E370" s="691"/>
      <c r="F370" s="691"/>
      <c r="G370" s="692"/>
      <c r="H370" s="690"/>
      <c r="I370" s="690"/>
      <c r="J370" s="690"/>
      <c r="K370" s="690"/>
      <c r="L370" s="690"/>
      <c r="M370" s="690"/>
      <c r="N370" s="690"/>
      <c r="O370" s="690"/>
      <c r="P370" s="690"/>
      <c r="Q370" s="690"/>
      <c r="R370" s="690"/>
      <c r="S370" s="690"/>
      <c r="T370" s="690"/>
      <c r="U370" s="690"/>
      <c r="V370" s="690"/>
      <c r="W370" s="690"/>
      <c r="X370" s="690"/>
      <c r="Y370" s="690"/>
      <c r="Z370" s="690"/>
      <c r="AA370" s="690"/>
      <c r="AB370" s="690"/>
    </row>
    <row r="371" spans="1:28" ht="15.75" customHeight="1">
      <c r="A371" s="690"/>
      <c r="B371" s="691"/>
      <c r="C371" s="690"/>
      <c r="D371" s="690"/>
      <c r="E371" s="691"/>
      <c r="F371" s="691"/>
      <c r="G371" s="692"/>
      <c r="H371" s="690"/>
      <c r="I371" s="690"/>
      <c r="J371" s="690"/>
      <c r="K371" s="690"/>
      <c r="L371" s="690"/>
      <c r="M371" s="690"/>
      <c r="N371" s="690"/>
      <c r="O371" s="690"/>
      <c r="P371" s="690"/>
      <c r="Q371" s="690"/>
      <c r="R371" s="690"/>
      <c r="S371" s="690"/>
      <c r="T371" s="690"/>
      <c r="U371" s="690"/>
      <c r="V371" s="690"/>
      <c r="W371" s="690"/>
      <c r="X371" s="690"/>
      <c r="Y371" s="690"/>
      <c r="Z371" s="690"/>
      <c r="AA371" s="690"/>
      <c r="AB371" s="690"/>
    </row>
    <row r="372" spans="1:28" ht="15.75" customHeight="1">
      <c r="A372" s="690"/>
      <c r="B372" s="691"/>
      <c r="C372" s="690"/>
      <c r="D372" s="690"/>
      <c r="E372" s="691"/>
      <c r="F372" s="691"/>
      <c r="G372" s="692"/>
      <c r="H372" s="690"/>
      <c r="I372" s="690"/>
      <c r="J372" s="690"/>
      <c r="K372" s="690"/>
      <c r="L372" s="690"/>
      <c r="M372" s="690"/>
      <c r="N372" s="690"/>
      <c r="O372" s="690"/>
      <c r="P372" s="690"/>
      <c r="Q372" s="690"/>
      <c r="R372" s="690"/>
      <c r="S372" s="690"/>
      <c r="T372" s="690"/>
      <c r="U372" s="690"/>
      <c r="V372" s="690"/>
      <c r="W372" s="690"/>
      <c r="X372" s="690"/>
      <c r="Y372" s="690"/>
      <c r="Z372" s="690"/>
      <c r="AA372" s="690"/>
      <c r="AB372" s="690"/>
    </row>
    <row r="373" spans="1:28" ht="15.75" customHeight="1">
      <c r="A373" s="690"/>
      <c r="B373" s="691"/>
      <c r="C373" s="690"/>
      <c r="D373" s="690"/>
      <c r="E373" s="691"/>
      <c r="F373" s="691"/>
      <c r="G373" s="692"/>
      <c r="H373" s="690"/>
      <c r="I373" s="690"/>
      <c r="J373" s="690"/>
      <c r="K373" s="690"/>
      <c r="L373" s="690"/>
      <c r="M373" s="690"/>
      <c r="N373" s="690"/>
      <c r="O373" s="690"/>
      <c r="P373" s="690"/>
      <c r="Q373" s="690"/>
      <c r="R373" s="690"/>
      <c r="S373" s="690"/>
      <c r="T373" s="690"/>
      <c r="U373" s="690"/>
      <c r="V373" s="690"/>
      <c r="W373" s="690"/>
      <c r="X373" s="690"/>
      <c r="Y373" s="690"/>
      <c r="Z373" s="690"/>
      <c r="AA373" s="690"/>
      <c r="AB373" s="690"/>
    </row>
    <row r="374" spans="1:28" ht="15.75" customHeight="1">
      <c r="A374" s="690"/>
      <c r="B374" s="691"/>
      <c r="C374" s="690"/>
      <c r="D374" s="690"/>
      <c r="E374" s="691"/>
      <c r="F374" s="691"/>
      <c r="G374" s="692"/>
      <c r="H374" s="690"/>
      <c r="I374" s="690"/>
      <c r="J374" s="690"/>
      <c r="K374" s="690"/>
      <c r="L374" s="690"/>
      <c r="M374" s="690"/>
      <c r="N374" s="690"/>
      <c r="O374" s="690"/>
      <c r="P374" s="690"/>
      <c r="Q374" s="690"/>
      <c r="R374" s="690"/>
      <c r="S374" s="690"/>
      <c r="T374" s="690"/>
      <c r="U374" s="690"/>
      <c r="V374" s="690"/>
      <c r="W374" s="690"/>
      <c r="X374" s="690"/>
      <c r="Y374" s="690"/>
      <c r="Z374" s="690"/>
      <c r="AA374" s="690"/>
      <c r="AB374" s="690"/>
    </row>
    <row r="375" spans="1:28" ht="15.75" customHeight="1">
      <c r="A375" s="690"/>
      <c r="B375" s="691"/>
      <c r="C375" s="690"/>
      <c r="D375" s="690"/>
      <c r="E375" s="691"/>
      <c r="F375" s="691"/>
      <c r="G375" s="692"/>
      <c r="H375" s="690"/>
      <c r="I375" s="690"/>
      <c r="J375" s="690"/>
      <c r="K375" s="690"/>
      <c r="L375" s="690"/>
      <c r="M375" s="690"/>
      <c r="N375" s="690"/>
      <c r="O375" s="690"/>
      <c r="P375" s="690"/>
      <c r="Q375" s="690"/>
      <c r="R375" s="690"/>
      <c r="S375" s="690"/>
      <c r="T375" s="690"/>
      <c r="U375" s="690"/>
      <c r="V375" s="690"/>
      <c r="W375" s="690"/>
      <c r="X375" s="690"/>
      <c r="Y375" s="690"/>
      <c r="Z375" s="690"/>
      <c r="AA375" s="690"/>
      <c r="AB375" s="690"/>
    </row>
    <row r="376" spans="1:28" ht="15.75" customHeight="1">
      <c r="A376" s="690"/>
      <c r="B376" s="691"/>
      <c r="C376" s="690"/>
      <c r="D376" s="690"/>
      <c r="E376" s="691"/>
      <c r="F376" s="691"/>
      <c r="G376" s="692"/>
      <c r="H376" s="690"/>
      <c r="I376" s="690"/>
      <c r="J376" s="690"/>
      <c r="K376" s="690"/>
      <c r="L376" s="690"/>
      <c r="M376" s="690"/>
      <c r="N376" s="690"/>
      <c r="O376" s="690"/>
      <c r="P376" s="690"/>
      <c r="Q376" s="690"/>
      <c r="R376" s="690"/>
      <c r="S376" s="690"/>
      <c r="T376" s="690"/>
      <c r="U376" s="690"/>
      <c r="V376" s="690"/>
      <c r="W376" s="690"/>
      <c r="X376" s="690"/>
      <c r="Y376" s="690"/>
      <c r="Z376" s="690"/>
      <c r="AA376" s="690"/>
      <c r="AB376" s="690"/>
    </row>
    <row r="377" spans="1:28" ht="15.75" customHeight="1">
      <c r="A377" s="690"/>
      <c r="B377" s="691"/>
      <c r="C377" s="690"/>
      <c r="D377" s="690"/>
      <c r="E377" s="691"/>
      <c r="F377" s="691"/>
      <c r="G377" s="692"/>
      <c r="H377" s="690"/>
      <c r="I377" s="690"/>
      <c r="J377" s="690"/>
      <c r="K377" s="690"/>
      <c r="L377" s="690"/>
      <c r="M377" s="690"/>
      <c r="N377" s="690"/>
      <c r="O377" s="690"/>
      <c r="P377" s="690"/>
      <c r="Q377" s="690"/>
      <c r="R377" s="690"/>
      <c r="S377" s="690"/>
      <c r="T377" s="690"/>
      <c r="U377" s="690"/>
      <c r="V377" s="690"/>
      <c r="W377" s="690"/>
      <c r="X377" s="690"/>
      <c r="Y377" s="690"/>
      <c r="Z377" s="690"/>
      <c r="AA377" s="690"/>
      <c r="AB377" s="690"/>
    </row>
    <row r="378" spans="1:28" ht="15.75" customHeight="1">
      <c r="A378" s="690"/>
      <c r="B378" s="691"/>
      <c r="C378" s="690"/>
      <c r="D378" s="690"/>
      <c r="E378" s="691"/>
      <c r="F378" s="691"/>
      <c r="G378" s="692"/>
      <c r="H378" s="690"/>
      <c r="I378" s="690"/>
      <c r="J378" s="690"/>
      <c r="K378" s="690"/>
      <c r="L378" s="690"/>
      <c r="M378" s="690"/>
      <c r="N378" s="690"/>
      <c r="O378" s="690"/>
      <c r="P378" s="690"/>
      <c r="Q378" s="690"/>
      <c r="R378" s="690"/>
      <c r="S378" s="690"/>
      <c r="T378" s="690"/>
      <c r="U378" s="690"/>
      <c r="V378" s="690"/>
      <c r="W378" s="690"/>
      <c r="X378" s="690"/>
      <c r="Y378" s="690"/>
      <c r="Z378" s="690"/>
      <c r="AA378" s="690"/>
      <c r="AB378" s="690"/>
    </row>
    <row r="379" spans="1:28" ht="15.75" customHeight="1">
      <c r="A379" s="690"/>
      <c r="B379" s="691"/>
      <c r="C379" s="690"/>
      <c r="D379" s="690"/>
      <c r="E379" s="691"/>
      <c r="F379" s="691"/>
      <c r="G379" s="692"/>
      <c r="H379" s="690"/>
      <c r="I379" s="690"/>
      <c r="J379" s="690"/>
      <c r="K379" s="690"/>
      <c r="L379" s="690"/>
      <c r="M379" s="690"/>
      <c r="N379" s="690"/>
      <c r="O379" s="690"/>
      <c r="P379" s="690"/>
      <c r="Q379" s="690"/>
      <c r="R379" s="690"/>
      <c r="S379" s="690"/>
      <c r="T379" s="690"/>
      <c r="U379" s="690"/>
      <c r="V379" s="690"/>
      <c r="W379" s="690"/>
      <c r="X379" s="690"/>
      <c r="Y379" s="690"/>
      <c r="Z379" s="690"/>
      <c r="AA379" s="690"/>
      <c r="AB379" s="690"/>
    </row>
    <row r="380" spans="1:28" ht="15.75" customHeight="1">
      <c r="A380" s="690"/>
      <c r="B380" s="691"/>
      <c r="C380" s="690"/>
      <c r="D380" s="690"/>
      <c r="E380" s="691"/>
      <c r="F380" s="691"/>
      <c r="G380" s="692"/>
      <c r="H380" s="690"/>
      <c r="I380" s="690"/>
      <c r="J380" s="690"/>
      <c r="K380" s="690"/>
      <c r="L380" s="690"/>
      <c r="M380" s="690"/>
      <c r="N380" s="690"/>
      <c r="O380" s="690"/>
      <c r="P380" s="690"/>
      <c r="Q380" s="690"/>
      <c r="R380" s="690"/>
      <c r="S380" s="690"/>
      <c r="T380" s="690"/>
      <c r="U380" s="690"/>
      <c r="V380" s="690"/>
      <c r="W380" s="690"/>
      <c r="X380" s="690"/>
      <c r="Y380" s="690"/>
      <c r="Z380" s="690"/>
      <c r="AA380" s="690"/>
      <c r="AB380" s="690"/>
    </row>
    <row r="381" spans="1:28" ht="15.75" customHeight="1">
      <c r="A381" s="690"/>
      <c r="B381" s="691"/>
      <c r="C381" s="690"/>
      <c r="D381" s="690"/>
      <c r="E381" s="691"/>
      <c r="F381" s="691"/>
      <c r="G381" s="692"/>
      <c r="H381" s="690"/>
      <c r="I381" s="690"/>
      <c r="J381" s="690"/>
      <c r="K381" s="690"/>
      <c r="L381" s="690"/>
      <c r="M381" s="690"/>
      <c r="N381" s="690"/>
      <c r="O381" s="690"/>
      <c r="P381" s="690"/>
      <c r="Q381" s="690"/>
      <c r="R381" s="690"/>
      <c r="S381" s="690"/>
      <c r="T381" s="690"/>
      <c r="U381" s="690"/>
      <c r="V381" s="690"/>
      <c r="W381" s="690"/>
      <c r="X381" s="690"/>
      <c r="Y381" s="690"/>
      <c r="Z381" s="690"/>
      <c r="AA381" s="690"/>
      <c r="AB381" s="690"/>
    </row>
    <row r="382" spans="1:28" ht="15.75" customHeight="1">
      <c r="A382" s="690"/>
      <c r="B382" s="691"/>
      <c r="C382" s="690"/>
      <c r="D382" s="690"/>
      <c r="E382" s="691"/>
      <c r="F382" s="691"/>
      <c r="G382" s="692"/>
      <c r="H382" s="690"/>
      <c r="I382" s="690"/>
      <c r="J382" s="690"/>
      <c r="K382" s="690"/>
      <c r="L382" s="690"/>
      <c r="M382" s="690"/>
      <c r="N382" s="690"/>
      <c r="O382" s="690"/>
      <c r="P382" s="690"/>
      <c r="Q382" s="690"/>
      <c r="R382" s="690"/>
      <c r="S382" s="690"/>
      <c r="T382" s="690"/>
      <c r="U382" s="690"/>
      <c r="V382" s="690"/>
      <c r="W382" s="690"/>
      <c r="X382" s="690"/>
      <c r="Y382" s="690"/>
      <c r="Z382" s="690"/>
      <c r="AA382" s="690"/>
      <c r="AB382" s="690"/>
    </row>
    <row r="383" spans="1:28" ht="15.75" customHeight="1">
      <c r="A383" s="690"/>
      <c r="B383" s="691"/>
      <c r="C383" s="690"/>
      <c r="D383" s="690"/>
      <c r="E383" s="691"/>
      <c r="F383" s="691"/>
      <c r="G383" s="692"/>
      <c r="H383" s="690"/>
      <c r="I383" s="690"/>
      <c r="J383" s="690"/>
      <c r="K383" s="690"/>
      <c r="L383" s="690"/>
      <c r="M383" s="690"/>
      <c r="N383" s="690"/>
      <c r="O383" s="690"/>
      <c r="P383" s="690"/>
      <c r="Q383" s="690"/>
      <c r="R383" s="690"/>
      <c r="S383" s="690"/>
      <c r="T383" s="690"/>
      <c r="U383" s="690"/>
      <c r="V383" s="690"/>
      <c r="W383" s="690"/>
      <c r="X383" s="690"/>
      <c r="Y383" s="690"/>
      <c r="Z383" s="690"/>
      <c r="AA383" s="690"/>
      <c r="AB383" s="690"/>
    </row>
    <row r="384" spans="1:28" ht="15.75" customHeight="1">
      <c r="A384" s="690"/>
      <c r="B384" s="691"/>
      <c r="C384" s="690"/>
      <c r="D384" s="690"/>
      <c r="E384" s="691"/>
      <c r="F384" s="691"/>
      <c r="G384" s="692"/>
      <c r="H384" s="690"/>
      <c r="I384" s="690"/>
      <c r="J384" s="690"/>
      <c r="K384" s="690"/>
      <c r="L384" s="690"/>
      <c r="M384" s="690"/>
      <c r="N384" s="690"/>
      <c r="O384" s="690"/>
      <c r="P384" s="690"/>
      <c r="Q384" s="690"/>
      <c r="R384" s="690"/>
      <c r="S384" s="690"/>
      <c r="T384" s="690"/>
      <c r="U384" s="690"/>
      <c r="V384" s="690"/>
      <c r="W384" s="690"/>
      <c r="X384" s="690"/>
      <c r="Y384" s="690"/>
      <c r="Z384" s="690"/>
      <c r="AA384" s="690"/>
      <c r="AB384" s="690"/>
    </row>
    <row r="385" spans="1:28" ht="15.75" customHeight="1">
      <c r="A385" s="690"/>
      <c r="B385" s="691"/>
      <c r="C385" s="690"/>
      <c r="D385" s="690"/>
      <c r="E385" s="691"/>
      <c r="F385" s="691"/>
      <c r="G385" s="692"/>
      <c r="H385" s="690"/>
      <c r="I385" s="690"/>
      <c r="J385" s="690"/>
      <c r="K385" s="690"/>
      <c r="L385" s="690"/>
      <c r="M385" s="690"/>
      <c r="N385" s="690"/>
      <c r="O385" s="690"/>
      <c r="P385" s="690"/>
      <c r="Q385" s="690"/>
      <c r="R385" s="690"/>
      <c r="S385" s="690"/>
      <c r="T385" s="690"/>
      <c r="U385" s="690"/>
      <c r="V385" s="690"/>
      <c r="W385" s="690"/>
      <c r="X385" s="690"/>
      <c r="Y385" s="690"/>
      <c r="Z385" s="690"/>
      <c r="AA385" s="690"/>
      <c r="AB385" s="690"/>
    </row>
    <row r="386" spans="1:28" ht="15.75" customHeight="1">
      <c r="A386" s="690"/>
      <c r="B386" s="691"/>
      <c r="C386" s="690"/>
      <c r="D386" s="690"/>
      <c r="E386" s="691"/>
      <c r="F386" s="691"/>
      <c r="G386" s="692"/>
      <c r="H386" s="690"/>
      <c r="I386" s="690"/>
      <c r="J386" s="690"/>
      <c r="K386" s="690"/>
      <c r="L386" s="690"/>
      <c r="M386" s="690"/>
      <c r="N386" s="690"/>
      <c r="O386" s="690"/>
      <c r="P386" s="690"/>
      <c r="Q386" s="690"/>
      <c r="R386" s="690"/>
      <c r="S386" s="690"/>
      <c r="T386" s="690"/>
      <c r="U386" s="690"/>
      <c r="V386" s="690"/>
      <c r="W386" s="690"/>
      <c r="X386" s="690"/>
      <c r="Y386" s="690"/>
      <c r="Z386" s="690"/>
      <c r="AA386" s="690"/>
      <c r="AB386" s="690"/>
    </row>
    <row r="387" spans="1:28" ht="15.75" customHeight="1">
      <c r="A387" s="690"/>
      <c r="B387" s="691"/>
      <c r="C387" s="690"/>
      <c r="D387" s="690"/>
      <c r="E387" s="691"/>
      <c r="F387" s="691"/>
      <c r="G387" s="692"/>
      <c r="H387" s="690"/>
      <c r="I387" s="690"/>
      <c r="J387" s="690"/>
      <c r="K387" s="690"/>
      <c r="L387" s="690"/>
      <c r="M387" s="690"/>
      <c r="N387" s="690"/>
      <c r="O387" s="690"/>
      <c r="P387" s="690"/>
      <c r="Q387" s="690"/>
      <c r="R387" s="690"/>
      <c r="S387" s="690"/>
      <c r="T387" s="690"/>
      <c r="U387" s="690"/>
      <c r="V387" s="690"/>
      <c r="W387" s="690"/>
      <c r="X387" s="690"/>
      <c r="Y387" s="690"/>
      <c r="Z387" s="690"/>
      <c r="AA387" s="690"/>
      <c r="AB387" s="690"/>
    </row>
    <row r="388" spans="1:28" ht="15.75" customHeight="1">
      <c r="A388" s="690"/>
      <c r="B388" s="691"/>
      <c r="C388" s="690"/>
      <c r="D388" s="690"/>
      <c r="E388" s="691"/>
      <c r="F388" s="691"/>
      <c r="G388" s="692"/>
      <c r="H388" s="690"/>
      <c r="I388" s="690"/>
      <c r="J388" s="690"/>
      <c r="K388" s="690"/>
      <c r="L388" s="690"/>
      <c r="M388" s="690"/>
      <c r="N388" s="690"/>
      <c r="O388" s="690"/>
      <c r="P388" s="690"/>
      <c r="Q388" s="690"/>
      <c r="R388" s="690"/>
      <c r="S388" s="690"/>
      <c r="T388" s="690"/>
      <c r="U388" s="690"/>
      <c r="V388" s="690"/>
      <c r="W388" s="690"/>
      <c r="X388" s="690"/>
      <c r="Y388" s="690"/>
      <c r="Z388" s="690"/>
      <c r="AA388" s="690"/>
      <c r="AB388" s="690"/>
    </row>
    <row r="389" spans="1:28" ht="15.75" customHeight="1">
      <c r="A389" s="690"/>
      <c r="B389" s="691"/>
      <c r="C389" s="690"/>
      <c r="D389" s="690"/>
      <c r="E389" s="691"/>
      <c r="F389" s="691"/>
      <c r="G389" s="692"/>
      <c r="H389" s="690"/>
      <c r="I389" s="690"/>
      <c r="J389" s="690"/>
      <c r="K389" s="690"/>
      <c r="L389" s="690"/>
      <c r="M389" s="690"/>
      <c r="N389" s="690"/>
      <c r="O389" s="690"/>
      <c r="P389" s="690"/>
      <c r="Q389" s="690"/>
      <c r="R389" s="690"/>
      <c r="S389" s="690"/>
      <c r="T389" s="690"/>
      <c r="U389" s="690"/>
      <c r="V389" s="690"/>
      <c r="W389" s="690"/>
      <c r="X389" s="690"/>
      <c r="Y389" s="690"/>
      <c r="Z389" s="690"/>
      <c r="AA389" s="690"/>
      <c r="AB389" s="690"/>
    </row>
    <row r="390" spans="1:28" ht="15.75" customHeight="1">
      <c r="A390" s="690"/>
      <c r="B390" s="691"/>
      <c r="C390" s="690"/>
      <c r="D390" s="690"/>
      <c r="E390" s="691"/>
      <c r="F390" s="691"/>
      <c r="G390" s="692"/>
      <c r="H390" s="690"/>
      <c r="I390" s="690"/>
      <c r="J390" s="690"/>
      <c r="K390" s="690"/>
      <c r="L390" s="690"/>
      <c r="M390" s="690"/>
      <c r="N390" s="690"/>
      <c r="O390" s="690"/>
      <c r="P390" s="690"/>
      <c r="Q390" s="690"/>
      <c r="R390" s="690"/>
      <c r="S390" s="690"/>
      <c r="T390" s="690"/>
      <c r="U390" s="690"/>
      <c r="V390" s="690"/>
      <c r="W390" s="690"/>
      <c r="X390" s="690"/>
      <c r="Y390" s="690"/>
      <c r="Z390" s="690"/>
      <c r="AA390" s="690"/>
      <c r="AB390" s="690"/>
    </row>
    <row r="391" spans="1:28" ht="15.75" customHeight="1">
      <c r="A391" s="690"/>
      <c r="B391" s="691"/>
      <c r="C391" s="690"/>
      <c r="D391" s="690"/>
      <c r="E391" s="691"/>
      <c r="F391" s="691"/>
      <c r="G391" s="692"/>
      <c r="H391" s="690"/>
      <c r="I391" s="690"/>
      <c r="J391" s="690"/>
      <c r="K391" s="690"/>
      <c r="L391" s="690"/>
      <c r="M391" s="690"/>
      <c r="N391" s="690"/>
      <c r="O391" s="690"/>
      <c r="P391" s="690"/>
      <c r="Q391" s="690"/>
      <c r="R391" s="690"/>
      <c r="S391" s="690"/>
      <c r="T391" s="690"/>
      <c r="U391" s="690"/>
      <c r="V391" s="690"/>
      <c r="W391" s="690"/>
      <c r="X391" s="690"/>
      <c r="Y391" s="690"/>
      <c r="Z391" s="690"/>
      <c r="AA391" s="690"/>
      <c r="AB391" s="690"/>
    </row>
    <row r="392" spans="1:28" ht="15.75" customHeight="1">
      <c r="A392" s="690"/>
      <c r="B392" s="691"/>
      <c r="C392" s="690"/>
      <c r="D392" s="690"/>
      <c r="E392" s="691"/>
      <c r="F392" s="691"/>
      <c r="G392" s="692"/>
      <c r="H392" s="690"/>
      <c r="I392" s="690"/>
      <c r="J392" s="690"/>
      <c r="K392" s="690"/>
      <c r="L392" s="690"/>
      <c r="M392" s="690"/>
      <c r="N392" s="690"/>
      <c r="O392" s="690"/>
      <c r="P392" s="690"/>
      <c r="Q392" s="690"/>
      <c r="R392" s="690"/>
      <c r="S392" s="690"/>
      <c r="T392" s="690"/>
      <c r="U392" s="690"/>
      <c r="V392" s="690"/>
      <c r="W392" s="690"/>
      <c r="X392" s="690"/>
      <c r="Y392" s="690"/>
      <c r="Z392" s="690"/>
      <c r="AA392" s="690"/>
      <c r="AB392" s="690"/>
    </row>
    <row r="393" spans="1:28" ht="15.75" customHeight="1">
      <c r="A393" s="690"/>
      <c r="B393" s="691"/>
      <c r="C393" s="690"/>
      <c r="D393" s="690"/>
      <c r="E393" s="691"/>
      <c r="F393" s="691"/>
      <c r="G393" s="692"/>
      <c r="H393" s="690"/>
      <c r="I393" s="690"/>
      <c r="J393" s="690"/>
      <c r="K393" s="690"/>
      <c r="L393" s="690"/>
      <c r="M393" s="690"/>
      <c r="N393" s="690"/>
      <c r="O393" s="690"/>
      <c r="P393" s="690"/>
      <c r="Q393" s="690"/>
      <c r="R393" s="690"/>
      <c r="S393" s="690"/>
      <c r="T393" s="690"/>
      <c r="U393" s="690"/>
      <c r="V393" s="690"/>
      <c r="W393" s="690"/>
      <c r="X393" s="690"/>
      <c r="Y393" s="690"/>
      <c r="Z393" s="690"/>
      <c r="AA393" s="690"/>
      <c r="AB393" s="690"/>
    </row>
    <row r="394" spans="1:28" ht="15.75" customHeight="1">
      <c r="A394" s="690"/>
      <c r="B394" s="691"/>
      <c r="C394" s="690"/>
      <c r="D394" s="690"/>
      <c r="E394" s="691"/>
      <c r="F394" s="691"/>
      <c r="G394" s="692"/>
      <c r="H394" s="690"/>
      <c r="I394" s="690"/>
      <c r="J394" s="690"/>
      <c r="K394" s="690"/>
      <c r="L394" s="690"/>
      <c r="M394" s="690"/>
      <c r="N394" s="690"/>
      <c r="O394" s="690"/>
      <c r="P394" s="690"/>
      <c r="Q394" s="690"/>
      <c r="R394" s="690"/>
      <c r="S394" s="690"/>
      <c r="T394" s="690"/>
      <c r="U394" s="690"/>
      <c r="V394" s="690"/>
      <c r="W394" s="690"/>
      <c r="X394" s="690"/>
      <c r="Y394" s="690"/>
      <c r="Z394" s="690"/>
      <c r="AA394" s="690"/>
      <c r="AB394" s="690"/>
    </row>
    <row r="395" spans="1:28" ht="15.75" customHeight="1">
      <c r="A395" s="690"/>
      <c r="B395" s="691"/>
      <c r="C395" s="690"/>
      <c r="D395" s="690"/>
      <c r="E395" s="691"/>
      <c r="F395" s="691"/>
      <c r="G395" s="692"/>
      <c r="H395" s="690"/>
      <c r="I395" s="690"/>
      <c r="J395" s="690"/>
      <c r="K395" s="690"/>
      <c r="L395" s="690"/>
      <c r="M395" s="690"/>
      <c r="N395" s="690"/>
      <c r="O395" s="690"/>
      <c r="P395" s="690"/>
      <c r="Q395" s="690"/>
      <c r="R395" s="690"/>
      <c r="S395" s="690"/>
      <c r="T395" s="690"/>
      <c r="U395" s="690"/>
      <c r="V395" s="690"/>
      <c r="W395" s="690"/>
      <c r="X395" s="690"/>
      <c r="Y395" s="690"/>
      <c r="Z395" s="690"/>
      <c r="AA395" s="690"/>
      <c r="AB395" s="690"/>
    </row>
    <row r="396" spans="1:28" ht="15.75" customHeight="1">
      <c r="A396" s="690"/>
      <c r="B396" s="691"/>
      <c r="C396" s="690"/>
      <c r="D396" s="690"/>
      <c r="E396" s="691"/>
      <c r="F396" s="691"/>
      <c r="G396" s="692"/>
      <c r="H396" s="690"/>
      <c r="I396" s="690"/>
      <c r="J396" s="690"/>
      <c r="K396" s="690"/>
      <c r="L396" s="690"/>
      <c r="M396" s="690"/>
      <c r="N396" s="690"/>
      <c r="O396" s="690"/>
      <c r="P396" s="690"/>
      <c r="Q396" s="690"/>
      <c r="R396" s="690"/>
      <c r="S396" s="690"/>
      <c r="T396" s="690"/>
      <c r="U396" s="690"/>
      <c r="V396" s="690"/>
      <c r="W396" s="690"/>
      <c r="X396" s="690"/>
      <c r="Y396" s="690"/>
      <c r="Z396" s="690"/>
      <c r="AA396" s="690"/>
      <c r="AB396" s="690"/>
    </row>
    <row r="397" spans="1:28" ht="15.75" customHeight="1">
      <c r="A397" s="690"/>
      <c r="B397" s="691"/>
      <c r="C397" s="690"/>
      <c r="D397" s="690"/>
      <c r="E397" s="691"/>
      <c r="F397" s="691"/>
      <c r="G397" s="692"/>
      <c r="H397" s="690"/>
      <c r="I397" s="690"/>
      <c r="J397" s="690"/>
      <c r="K397" s="690"/>
      <c r="L397" s="690"/>
      <c r="M397" s="690"/>
      <c r="N397" s="690"/>
      <c r="O397" s="690"/>
      <c r="P397" s="690"/>
      <c r="Q397" s="690"/>
      <c r="R397" s="690"/>
      <c r="S397" s="690"/>
      <c r="T397" s="690"/>
      <c r="U397" s="690"/>
      <c r="V397" s="690"/>
      <c r="W397" s="690"/>
      <c r="X397" s="690"/>
      <c r="Y397" s="690"/>
      <c r="Z397" s="690"/>
      <c r="AA397" s="690"/>
      <c r="AB397" s="690"/>
    </row>
    <row r="398" spans="1:28" ht="15.75" customHeight="1">
      <c r="A398" s="690"/>
      <c r="B398" s="691"/>
      <c r="C398" s="690"/>
      <c r="D398" s="690"/>
      <c r="E398" s="691"/>
      <c r="F398" s="691"/>
      <c r="G398" s="692"/>
      <c r="H398" s="690"/>
      <c r="I398" s="690"/>
      <c r="J398" s="690"/>
      <c r="K398" s="690"/>
      <c r="L398" s="690"/>
      <c r="M398" s="690"/>
      <c r="N398" s="690"/>
      <c r="O398" s="690"/>
      <c r="P398" s="690"/>
      <c r="Q398" s="690"/>
      <c r="R398" s="690"/>
      <c r="S398" s="690"/>
      <c r="T398" s="690"/>
      <c r="U398" s="690"/>
      <c r="V398" s="690"/>
      <c r="W398" s="690"/>
      <c r="X398" s="690"/>
      <c r="Y398" s="690"/>
      <c r="Z398" s="690"/>
      <c r="AA398" s="690"/>
      <c r="AB398" s="690"/>
    </row>
    <row r="399" spans="1:28" ht="15.75" customHeight="1">
      <c r="A399" s="690"/>
      <c r="B399" s="691"/>
      <c r="C399" s="690"/>
      <c r="D399" s="690"/>
      <c r="E399" s="691"/>
      <c r="F399" s="691"/>
      <c r="G399" s="692"/>
      <c r="H399" s="690"/>
      <c r="I399" s="690"/>
      <c r="J399" s="690"/>
      <c r="K399" s="690"/>
      <c r="L399" s="690"/>
      <c r="M399" s="690"/>
      <c r="N399" s="690"/>
      <c r="O399" s="690"/>
      <c r="P399" s="690"/>
      <c r="Q399" s="690"/>
      <c r="R399" s="690"/>
      <c r="S399" s="690"/>
      <c r="T399" s="690"/>
      <c r="U399" s="690"/>
      <c r="V399" s="690"/>
      <c r="W399" s="690"/>
      <c r="X399" s="690"/>
      <c r="Y399" s="690"/>
      <c r="Z399" s="690"/>
      <c r="AA399" s="690"/>
      <c r="AB399" s="690"/>
    </row>
    <row r="400" spans="1:28" ht="15.75" customHeight="1">
      <c r="A400" s="690"/>
      <c r="B400" s="691"/>
      <c r="C400" s="690"/>
      <c r="D400" s="690"/>
      <c r="E400" s="691"/>
      <c r="F400" s="691"/>
      <c r="G400" s="692"/>
      <c r="H400" s="690"/>
      <c r="I400" s="690"/>
      <c r="J400" s="690"/>
      <c r="K400" s="690"/>
      <c r="L400" s="690"/>
      <c r="M400" s="690"/>
      <c r="N400" s="690"/>
      <c r="O400" s="690"/>
      <c r="P400" s="690"/>
      <c r="Q400" s="690"/>
      <c r="R400" s="690"/>
      <c r="S400" s="690"/>
      <c r="T400" s="690"/>
      <c r="U400" s="690"/>
      <c r="V400" s="690"/>
      <c r="W400" s="690"/>
      <c r="X400" s="690"/>
      <c r="Y400" s="690"/>
      <c r="Z400" s="690"/>
      <c r="AA400" s="690"/>
      <c r="AB400" s="690"/>
    </row>
    <row r="401" spans="1:28" ht="15.75" customHeight="1">
      <c r="A401" s="690"/>
      <c r="B401" s="691"/>
      <c r="C401" s="690"/>
      <c r="D401" s="690"/>
      <c r="E401" s="691"/>
      <c r="F401" s="691"/>
      <c r="G401" s="692"/>
      <c r="H401" s="690"/>
      <c r="I401" s="690"/>
      <c r="J401" s="690"/>
      <c r="K401" s="690"/>
      <c r="L401" s="690"/>
      <c r="M401" s="690"/>
      <c r="N401" s="690"/>
      <c r="O401" s="690"/>
      <c r="P401" s="690"/>
      <c r="Q401" s="690"/>
      <c r="R401" s="690"/>
      <c r="S401" s="690"/>
      <c r="T401" s="690"/>
      <c r="U401" s="690"/>
      <c r="V401" s="690"/>
      <c r="W401" s="690"/>
      <c r="X401" s="690"/>
      <c r="Y401" s="690"/>
      <c r="Z401" s="690"/>
      <c r="AA401" s="690"/>
      <c r="AB401" s="690"/>
    </row>
    <row r="402" spans="1:28" ht="15.75" customHeight="1">
      <c r="A402" s="690"/>
      <c r="B402" s="691"/>
      <c r="C402" s="690"/>
      <c r="D402" s="690"/>
      <c r="E402" s="691"/>
      <c r="F402" s="691"/>
      <c r="G402" s="692"/>
      <c r="H402" s="690"/>
      <c r="I402" s="690"/>
      <c r="J402" s="690"/>
      <c r="K402" s="690"/>
      <c r="L402" s="690"/>
      <c r="M402" s="690"/>
      <c r="N402" s="690"/>
      <c r="O402" s="690"/>
      <c r="P402" s="690"/>
      <c r="Q402" s="690"/>
      <c r="R402" s="690"/>
      <c r="S402" s="690"/>
      <c r="T402" s="690"/>
      <c r="U402" s="690"/>
      <c r="V402" s="690"/>
      <c r="W402" s="690"/>
      <c r="X402" s="690"/>
      <c r="Y402" s="690"/>
      <c r="Z402" s="690"/>
      <c r="AA402" s="690"/>
      <c r="AB402" s="690"/>
    </row>
    <row r="403" spans="1:28" ht="15.75" customHeight="1">
      <c r="A403" s="690"/>
      <c r="B403" s="691"/>
      <c r="C403" s="690"/>
      <c r="D403" s="690"/>
      <c r="E403" s="691"/>
      <c r="F403" s="691"/>
      <c r="G403" s="692"/>
      <c r="H403" s="690"/>
      <c r="I403" s="690"/>
      <c r="J403" s="690"/>
      <c r="K403" s="690"/>
      <c r="L403" s="690"/>
      <c r="M403" s="690"/>
      <c r="N403" s="690"/>
      <c r="O403" s="690"/>
      <c r="P403" s="690"/>
      <c r="Q403" s="690"/>
      <c r="R403" s="690"/>
      <c r="S403" s="690"/>
      <c r="T403" s="690"/>
      <c r="U403" s="690"/>
      <c r="V403" s="690"/>
      <c r="W403" s="690"/>
      <c r="X403" s="690"/>
      <c r="Y403" s="690"/>
      <c r="Z403" s="690"/>
      <c r="AA403" s="690"/>
      <c r="AB403" s="690"/>
    </row>
    <row r="404" spans="1:28" ht="15.75" customHeight="1">
      <c r="A404" s="690"/>
      <c r="B404" s="691"/>
      <c r="C404" s="690"/>
      <c r="D404" s="690"/>
      <c r="E404" s="691"/>
      <c r="F404" s="691"/>
      <c r="G404" s="692"/>
      <c r="H404" s="690"/>
      <c r="I404" s="690"/>
      <c r="J404" s="690"/>
      <c r="K404" s="690"/>
      <c r="L404" s="690"/>
      <c r="M404" s="690"/>
      <c r="N404" s="690"/>
      <c r="O404" s="690"/>
      <c r="P404" s="690"/>
      <c r="Q404" s="690"/>
      <c r="R404" s="690"/>
      <c r="S404" s="690"/>
      <c r="T404" s="690"/>
      <c r="U404" s="690"/>
      <c r="V404" s="690"/>
      <c r="W404" s="690"/>
      <c r="X404" s="690"/>
      <c r="Y404" s="690"/>
      <c r="Z404" s="690"/>
      <c r="AA404" s="690"/>
      <c r="AB404" s="690"/>
    </row>
    <row r="405" spans="1:28" ht="15.75" customHeight="1">
      <c r="A405" s="690"/>
      <c r="B405" s="691"/>
      <c r="C405" s="690"/>
      <c r="D405" s="690"/>
      <c r="E405" s="691"/>
      <c r="F405" s="691"/>
      <c r="G405" s="692"/>
      <c r="H405" s="690"/>
      <c r="I405" s="690"/>
      <c r="J405" s="690"/>
      <c r="K405" s="690"/>
      <c r="L405" s="690"/>
      <c r="M405" s="690"/>
      <c r="N405" s="690"/>
      <c r="O405" s="690"/>
      <c r="P405" s="690"/>
      <c r="Q405" s="690"/>
      <c r="R405" s="690"/>
      <c r="S405" s="690"/>
      <c r="T405" s="690"/>
      <c r="U405" s="690"/>
      <c r="V405" s="690"/>
      <c r="W405" s="690"/>
      <c r="X405" s="690"/>
      <c r="Y405" s="690"/>
      <c r="Z405" s="690"/>
      <c r="AA405" s="690"/>
      <c r="AB405" s="690"/>
    </row>
    <row r="406" spans="1:28" ht="15.75" customHeight="1">
      <c r="A406" s="690"/>
      <c r="B406" s="691"/>
      <c r="C406" s="690"/>
      <c r="D406" s="690"/>
      <c r="E406" s="691"/>
      <c r="F406" s="691"/>
      <c r="G406" s="692"/>
      <c r="H406" s="690"/>
      <c r="I406" s="690"/>
      <c r="J406" s="690"/>
      <c r="K406" s="690"/>
      <c r="L406" s="690"/>
      <c r="M406" s="690"/>
      <c r="N406" s="690"/>
      <c r="O406" s="690"/>
      <c r="P406" s="690"/>
      <c r="Q406" s="690"/>
      <c r="R406" s="690"/>
      <c r="S406" s="690"/>
      <c r="T406" s="690"/>
      <c r="U406" s="690"/>
      <c r="V406" s="690"/>
      <c r="W406" s="690"/>
      <c r="X406" s="690"/>
      <c r="Y406" s="690"/>
      <c r="Z406" s="690"/>
      <c r="AA406" s="690"/>
      <c r="AB406" s="690"/>
    </row>
    <row r="407" spans="1:28" ht="15.75" customHeight="1">
      <c r="A407" s="690"/>
      <c r="B407" s="691"/>
      <c r="C407" s="690"/>
      <c r="D407" s="690"/>
      <c r="E407" s="691"/>
      <c r="F407" s="691"/>
      <c r="G407" s="692"/>
      <c r="H407" s="690"/>
      <c r="I407" s="690"/>
      <c r="J407" s="690"/>
      <c r="K407" s="690"/>
      <c r="L407" s="690"/>
      <c r="M407" s="690"/>
      <c r="N407" s="690"/>
      <c r="O407" s="690"/>
      <c r="P407" s="690"/>
      <c r="Q407" s="690"/>
      <c r="R407" s="690"/>
      <c r="S407" s="690"/>
      <c r="T407" s="690"/>
      <c r="U407" s="690"/>
      <c r="V407" s="690"/>
      <c r="W407" s="690"/>
      <c r="X407" s="690"/>
      <c r="Y407" s="690"/>
      <c r="Z407" s="690"/>
      <c r="AA407" s="690"/>
      <c r="AB407" s="690"/>
    </row>
    <row r="408" spans="1:28" ht="15.75" customHeight="1">
      <c r="A408" s="690"/>
      <c r="B408" s="691"/>
      <c r="C408" s="690"/>
      <c r="D408" s="690"/>
      <c r="E408" s="691"/>
      <c r="F408" s="691"/>
      <c r="G408" s="692"/>
      <c r="H408" s="690"/>
      <c r="I408" s="690"/>
      <c r="J408" s="690"/>
      <c r="K408" s="690"/>
      <c r="L408" s="690"/>
      <c r="M408" s="690"/>
      <c r="N408" s="690"/>
      <c r="O408" s="690"/>
      <c r="P408" s="690"/>
      <c r="Q408" s="690"/>
      <c r="R408" s="690"/>
      <c r="S408" s="690"/>
      <c r="T408" s="690"/>
      <c r="U408" s="690"/>
      <c r="V408" s="690"/>
      <c r="W408" s="690"/>
      <c r="X408" s="690"/>
      <c r="Y408" s="690"/>
      <c r="Z408" s="690"/>
      <c r="AA408" s="690"/>
      <c r="AB408" s="690"/>
    </row>
    <row r="409" spans="1:28" ht="15.75" customHeight="1">
      <c r="A409" s="690"/>
      <c r="B409" s="691"/>
      <c r="C409" s="690"/>
      <c r="D409" s="690"/>
      <c r="E409" s="691"/>
      <c r="F409" s="691"/>
      <c r="G409" s="692"/>
      <c r="H409" s="690"/>
      <c r="I409" s="690"/>
      <c r="J409" s="690"/>
      <c r="K409" s="690"/>
      <c r="L409" s="690"/>
      <c r="M409" s="690"/>
      <c r="N409" s="690"/>
      <c r="O409" s="690"/>
      <c r="P409" s="690"/>
      <c r="Q409" s="690"/>
      <c r="R409" s="690"/>
      <c r="S409" s="690"/>
      <c r="T409" s="690"/>
      <c r="U409" s="690"/>
      <c r="V409" s="690"/>
      <c r="W409" s="690"/>
      <c r="X409" s="690"/>
      <c r="Y409" s="690"/>
      <c r="Z409" s="690"/>
      <c r="AA409" s="690"/>
      <c r="AB409" s="690"/>
    </row>
    <row r="410" spans="1:28" ht="15.75" customHeight="1">
      <c r="A410" s="690"/>
      <c r="B410" s="691"/>
      <c r="C410" s="690"/>
      <c r="D410" s="690"/>
      <c r="E410" s="691"/>
      <c r="F410" s="691"/>
      <c r="G410" s="692"/>
      <c r="H410" s="690"/>
      <c r="I410" s="690"/>
      <c r="J410" s="690"/>
      <c r="K410" s="690"/>
      <c r="L410" s="690"/>
      <c r="M410" s="690"/>
      <c r="N410" s="690"/>
      <c r="O410" s="690"/>
      <c r="P410" s="690"/>
      <c r="Q410" s="690"/>
      <c r="R410" s="690"/>
      <c r="S410" s="690"/>
      <c r="T410" s="690"/>
      <c r="U410" s="690"/>
      <c r="V410" s="690"/>
      <c r="W410" s="690"/>
      <c r="X410" s="690"/>
      <c r="Y410" s="690"/>
      <c r="Z410" s="690"/>
      <c r="AA410" s="690"/>
      <c r="AB410" s="690"/>
    </row>
    <row r="411" spans="1:28" ht="15.75" customHeight="1">
      <c r="A411" s="690"/>
      <c r="B411" s="691"/>
      <c r="C411" s="690"/>
      <c r="D411" s="690"/>
      <c r="E411" s="691"/>
      <c r="F411" s="691"/>
      <c r="G411" s="692"/>
      <c r="H411" s="690"/>
      <c r="I411" s="690"/>
      <c r="J411" s="690"/>
      <c r="K411" s="690"/>
      <c r="L411" s="690"/>
      <c r="M411" s="690"/>
      <c r="N411" s="690"/>
      <c r="O411" s="690"/>
      <c r="P411" s="690"/>
      <c r="Q411" s="690"/>
      <c r="R411" s="690"/>
      <c r="S411" s="690"/>
      <c r="T411" s="690"/>
      <c r="U411" s="690"/>
      <c r="V411" s="690"/>
      <c r="W411" s="690"/>
      <c r="X411" s="690"/>
      <c r="Y411" s="690"/>
      <c r="Z411" s="690"/>
      <c r="AA411" s="690"/>
      <c r="AB411" s="690"/>
    </row>
    <row r="412" spans="1:28" ht="15.75" customHeight="1">
      <c r="A412" s="690"/>
      <c r="B412" s="691"/>
      <c r="C412" s="690"/>
      <c r="D412" s="690"/>
      <c r="E412" s="691"/>
      <c r="F412" s="691"/>
      <c r="G412" s="692"/>
      <c r="H412" s="690"/>
      <c r="I412" s="690"/>
      <c r="J412" s="690"/>
      <c r="K412" s="690"/>
      <c r="L412" s="690"/>
      <c r="M412" s="690"/>
      <c r="N412" s="690"/>
      <c r="O412" s="690"/>
      <c r="P412" s="690"/>
      <c r="Q412" s="690"/>
      <c r="R412" s="690"/>
      <c r="S412" s="690"/>
      <c r="T412" s="690"/>
      <c r="U412" s="690"/>
      <c r="V412" s="690"/>
      <c r="W412" s="690"/>
      <c r="X412" s="690"/>
      <c r="Y412" s="690"/>
      <c r="Z412" s="690"/>
      <c r="AA412" s="690"/>
      <c r="AB412" s="690"/>
    </row>
    <row r="413" spans="1:28" ht="15.75" customHeight="1">
      <c r="A413" s="690"/>
      <c r="B413" s="691"/>
      <c r="C413" s="690"/>
      <c r="D413" s="690"/>
      <c r="E413" s="691"/>
      <c r="F413" s="691"/>
      <c r="G413" s="692"/>
      <c r="H413" s="690"/>
      <c r="I413" s="690"/>
      <c r="J413" s="690"/>
      <c r="K413" s="690"/>
      <c r="L413" s="690"/>
      <c r="M413" s="690"/>
      <c r="N413" s="690"/>
      <c r="O413" s="690"/>
      <c r="P413" s="690"/>
      <c r="Q413" s="690"/>
      <c r="R413" s="690"/>
      <c r="S413" s="690"/>
      <c r="T413" s="690"/>
      <c r="U413" s="690"/>
      <c r="V413" s="690"/>
      <c r="W413" s="690"/>
      <c r="X413" s="690"/>
      <c r="Y413" s="690"/>
      <c r="Z413" s="690"/>
      <c r="AA413" s="690"/>
      <c r="AB413" s="690"/>
    </row>
    <row r="414" spans="1:28" ht="15.75" customHeight="1">
      <c r="A414" s="690"/>
      <c r="B414" s="691"/>
      <c r="C414" s="690"/>
      <c r="D414" s="690"/>
      <c r="E414" s="691"/>
      <c r="F414" s="691"/>
      <c r="G414" s="692"/>
      <c r="H414" s="690"/>
      <c r="I414" s="690"/>
      <c r="J414" s="690"/>
      <c r="K414" s="690"/>
      <c r="L414" s="690"/>
      <c r="M414" s="690"/>
      <c r="N414" s="690"/>
      <c r="O414" s="690"/>
      <c r="P414" s="690"/>
      <c r="Q414" s="690"/>
      <c r="R414" s="690"/>
      <c r="S414" s="690"/>
      <c r="T414" s="690"/>
      <c r="U414" s="690"/>
      <c r="V414" s="690"/>
      <c r="W414" s="690"/>
      <c r="X414" s="690"/>
      <c r="Y414" s="690"/>
      <c r="Z414" s="690"/>
      <c r="AA414" s="690"/>
      <c r="AB414" s="690"/>
    </row>
    <row r="415" spans="1:28" ht="15.75" customHeight="1">
      <c r="A415" s="690"/>
      <c r="B415" s="691"/>
      <c r="C415" s="690"/>
      <c r="D415" s="690"/>
      <c r="E415" s="691"/>
      <c r="F415" s="691"/>
      <c r="G415" s="692"/>
      <c r="H415" s="690"/>
      <c r="I415" s="690"/>
      <c r="J415" s="690"/>
      <c r="K415" s="690"/>
      <c r="L415" s="690"/>
      <c r="M415" s="690"/>
      <c r="N415" s="690"/>
      <c r="O415" s="690"/>
      <c r="P415" s="690"/>
      <c r="Q415" s="690"/>
      <c r="R415" s="690"/>
      <c r="S415" s="690"/>
      <c r="T415" s="690"/>
      <c r="U415" s="690"/>
      <c r="V415" s="690"/>
      <c r="W415" s="690"/>
      <c r="X415" s="690"/>
      <c r="Y415" s="690"/>
      <c r="Z415" s="690"/>
      <c r="AA415" s="690"/>
      <c r="AB415" s="690"/>
    </row>
    <row r="416" spans="1:28" ht="15.75" customHeight="1">
      <c r="A416" s="690"/>
      <c r="B416" s="691"/>
      <c r="C416" s="690"/>
      <c r="D416" s="690"/>
      <c r="E416" s="691"/>
      <c r="F416" s="691"/>
      <c r="G416" s="692"/>
      <c r="H416" s="690"/>
      <c r="I416" s="690"/>
      <c r="J416" s="690"/>
      <c r="K416" s="690"/>
      <c r="L416" s="690"/>
      <c r="M416" s="690"/>
      <c r="N416" s="690"/>
      <c r="O416" s="690"/>
      <c r="P416" s="690"/>
      <c r="Q416" s="690"/>
      <c r="R416" s="690"/>
      <c r="S416" s="690"/>
      <c r="T416" s="690"/>
      <c r="U416" s="690"/>
      <c r="V416" s="690"/>
      <c r="W416" s="690"/>
      <c r="X416" s="690"/>
      <c r="Y416" s="690"/>
      <c r="Z416" s="690"/>
      <c r="AA416" s="690"/>
      <c r="AB416" s="690"/>
    </row>
    <row r="417" spans="1:28" ht="15.75" customHeight="1">
      <c r="A417" s="690"/>
      <c r="B417" s="691"/>
      <c r="C417" s="690"/>
      <c r="D417" s="690"/>
      <c r="E417" s="691"/>
      <c r="F417" s="691"/>
      <c r="G417" s="692"/>
      <c r="H417" s="690"/>
      <c r="I417" s="690"/>
      <c r="J417" s="690"/>
      <c r="K417" s="690"/>
      <c r="L417" s="690"/>
      <c r="M417" s="690"/>
      <c r="N417" s="690"/>
      <c r="O417" s="690"/>
      <c r="P417" s="690"/>
      <c r="Q417" s="690"/>
      <c r="R417" s="690"/>
      <c r="S417" s="690"/>
      <c r="T417" s="690"/>
      <c r="U417" s="690"/>
      <c r="V417" s="690"/>
      <c r="W417" s="690"/>
      <c r="X417" s="690"/>
      <c r="Y417" s="690"/>
      <c r="Z417" s="690"/>
      <c r="AA417" s="690"/>
      <c r="AB417" s="690"/>
    </row>
    <row r="418" spans="1:28" ht="15.75" customHeight="1">
      <c r="A418" s="690"/>
      <c r="B418" s="691"/>
      <c r="C418" s="690"/>
      <c r="D418" s="690"/>
      <c r="E418" s="691"/>
      <c r="F418" s="691"/>
      <c r="G418" s="692"/>
      <c r="H418" s="690"/>
      <c r="I418" s="690"/>
      <c r="J418" s="690"/>
      <c r="K418" s="690"/>
      <c r="L418" s="690"/>
      <c r="M418" s="690"/>
      <c r="N418" s="690"/>
      <c r="O418" s="690"/>
      <c r="P418" s="690"/>
      <c r="Q418" s="690"/>
      <c r="R418" s="690"/>
      <c r="S418" s="690"/>
      <c r="T418" s="690"/>
      <c r="U418" s="690"/>
      <c r="V418" s="690"/>
      <c r="W418" s="690"/>
      <c r="X418" s="690"/>
      <c r="Y418" s="690"/>
      <c r="Z418" s="690"/>
      <c r="AA418" s="690"/>
      <c r="AB418" s="690"/>
    </row>
    <row r="419" spans="1:28" ht="15.75" customHeight="1">
      <c r="A419" s="690"/>
      <c r="B419" s="691"/>
      <c r="C419" s="690"/>
      <c r="D419" s="690"/>
      <c r="E419" s="691"/>
      <c r="F419" s="691"/>
      <c r="G419" s="692"/>
      <c r="H419" s="690"/>
      <c r="I419" s="690"/>
      <c r="J419" s="690"/>
      <c r="K419" s="690"/>
      <c r="L419" s="690"/>
      <c r="M419" s="690"/>
      <c r="N419" s="690"/>
      <c r="O419" s="690"/>
      <c r="P419" s="690"/>
      <c r="Q419" s="690"/>
      <c r="R419" s="690"/>
      <c r="S419" s="690"/>
      <c r="T419" s="690"/>
      <c r="U419" s="690"/>
      <c r="V419" s="690"/>
      <c r="W419" s="690"/>
      <c r="X419" s="690"/>
      <c r="Y419" s="690"/>
      <c r="Z419" s="690"/>
      <c r="AA419" s="690"/>
      <c r="AB419" s="690"/>
    </row>
    <row r="420" spans="1:28" ht="15.75" customHeight="1">
      <c r="A420" s="690"/>
      <c r="B420" s="691"/>
      <c r="C420" s="690"/>
      <c r="D420" s="690"/>
      <c r="E420" s="691"/>
      <c r="F420" s="691"/>
      <c r="G420" s="692"/>
      <c r="H420" s="690"/>
      <c r="I420" s="690"/>
      <c r="J420" s="690"/>
      <c r="K420" s="690"/>
      <c r="L420" s="690"/>
      <c r="M420" s="690"/>
      <c r="N420" s="690"/>
      <c r="O420" s="690"/>
      <c r="P420" s="690"/>
      <c r="Q420" s="690"/>
      <c r="R420" s="690"/>
      <c r="S420" s="690"/>
      <c r="T420" s="690"/>
      <c r="U420" s="690"/>
      <c r="V420" s="690"/>
      <c r="W420" s="690"/>
      <c r="X420" s="690"/>
      <c r="Y420" s="690"/>
      <c r="Z420" s="690"/>
      <c r="AA420" s="690"/>
      <c r="AB420" s="690"/>
    </row>
    <row r="421" spans="1:28" ht="15.75" customHeight="1">
      <c r="A421" s="690"/>
      <c r="B421" s="691"/>
      <c r="C421" s="690"/>
      <c r="D421" s="690"/>
      <c r="E421" s="691"/>
      <c r="F421" s="691"/>
      <c r="G421" s="692"/>
      <c r="H421" s="690"/>
      <c r="I421" s="690"/>
      <c r="J421" s="690"/>
      <c r="K421" s="690"/>
      <c r="L421" s="690"/>
      <c r="M421" s="690"/>
      <c r="N421" s="690"/>
      <c r="O421" s="690"/>
      <c r="P421" s="690"/>
      <c r="Q421" s="690"/>
      <c r="R421" s="690"/>
      <c r="S421" s="690"/>
      <c r="T421" s="690"/>
      <c r="U421" s="690"/>
      <c r="V421" s="690"/>
      <c r="W421" s="690"/>
      <c r="X421" s="690"/>
      <c r="Y421" s="690"/>
      <c r="Z421" s="690"/>
      <c r="AA421" s="690"/>
      <c r="AB421" s="690"/>
    </row>
    <row r="422" spans="1:28" ht="15.75" customHeight="1">
      <c r="A422" s="690"/>
      <c r="B422" s="691"/>
      <c r="C422" s="690"/>
      <c r="D422" s="690"/>
      <c r="E422" s="691"/>
      <c r="F422" s="691"/>
      <c r="G422" s="692"/>
      <c r="H422" s="690"/>
      <c r="I422" s="690"/>
      <c r="J422" s="690"/>
      <c r="K422" s="690"/>
      <c r="L422" s="690"/>
      <c r="M422" s="690"/>
      <c r="N422" s="690"/>
      <c r="O422" s="690"/>
      <c r="P422" s="690"/>
      <c r="Q422" s="690"/>
      <c r="R422" s="690"/>
      <c r="S422" s="690"/>
      <c r="T422" s="690"/>
      <c r="U422" s="690"/>
      <c r="V422" s="690"/>
      <c r="W422" s="690"/>
      <c r="X422" s="690"/>
      <c r="Y422" s="690"/>
      <c r="Z422" s="690"/>
      <c r="AA422" s="690"/>
      <c r="AB422" s="690"/>
    </row>
    <row r="423" spans="1:28" ht="15.75" customHeight="1">
      <c r="A423" s="690"/>
      <c r="B423" s="691"/>
      <c r="C423" s="690"/>
      <c r="D423" s="690"/>
      <c r="E423" s="691"/>
      <c r="F423" s="691"/>
      <c r="G423" s="692"/>
      <c r="H423" s="690"/>
      <c r="I423" s="690"/>
      <c r="J423" s="690"/>
      <c r="K423" s="690"/>
      <c r="L423" s="690"/>
      <c r="M423" s="690"/>
      <c r="N423" s="690"/>
      <c r="O423" s="690"/>
      <c r="P423" s="690"/>
      <c r="Q423" s="690"/>
      <c r="R423" s="690"/>
      <c r="S423" s="690"/>
      <c r="T423" s="690"/>
      <c r="U423" s="690"/>
      <c r="V423" s="690"/>
      <c r="W423" s="690"/>
      <c r="X423" s="690"/>
      <c r="Y423" s="690"/>
      <c r="Z423" s="690"/>
      <c r="AA423" s="690"/>
      <c r="AB423" s="690"/>
    </row>
    <row r="424" spans="1:28" ht="15.75" customHeight="1">
      <c r="A424" s="690"/>
      <c r="B424" s="691"/>
      <c r="C424" s="690"/>
      <c r="D424" s="690"/>
      <c r="E424" s="691"/>
      <c r="F424" s="691"/>
      <c r="G424" s="692"/>
      <c r="H424" s="690"/>
      <c r="I424" s="690"/>
      <c r="J424" s="690"/>
      <c r="K424" s="690"/>
      <c r="L424" s="690"/>
      <c r="M424" s="690"/>
      <c r="N424" s="690"/>
      <c r="O424" s="690"/>
      <c r="P424" s="690"/>
      <c r="Q424" s="690"/>
      <c r="R424" s="690"/>
      <c r="S424" s="690"/>
      <c r="T424" s="690"/>
      <c r="U424" s="690"/>
      <c r="V424" s="690"/>
      <c r="W424" s="690"/>
      <c r="X424" s="690"/>
      <c r="Y424" s="690"/>
      <c r="Z424" s="690"/>
      <c r="AA424" s="690"/>
      <c r="AB424" s="690"/>
    </row>
    <row r="425" spans="1:28" ht="15.75" customHeight="1">
      <c r="A425" s="690"/>
      <c r="B425" s="691"/>
      <c r="C425" s="690"/>
      <c r="D425" s="690"/>
      <c r="E425" s="691"/>
      <c r="F425" s="691"/>
      <c r="G425" s="692"/>
      <c r="H425" s="690"/>
      <c r="I425" s="690"/>
      <c r="J425" s="690"/>
      <c r="K425" s="690"/>
      <c r="L425" s="690"/>
      <c r="M425" s="690"/>
      <c r="N425" s="690"/>
      <c r="O425" s="690"/>
      <c r="P425" s="690"/>
      <c r="Q425" s="690"/>
      <c r="R425" s="690"/>
      <c r="S425" s="690"/>
      <c r="T425" s="690"/>
      <c r="U425" s="690"/>
      <c r="V425" s="690"/>
      <c r="W425" s="690"/>
      <c r="X425" s="690"/>
      <c r="Y425" s="690"/>
      <c r="Z425" s="690"/>
      <c r="AA425" s="690"/>
      <c r="AB425" s="690"/>
    </row>
    <row r="426" spans="1:28" ht="15.75" customHeight="1">
      <c r="A426" s="690"/>
      <c r="B426" s="691"/>
      <c r="C426" s="690"/>
      <c r="D426" s="690"/>
      <c r="E426" s="691"/>
      <c r="F426" s="691"/>
      <c r="G426" s="692"/>
      <c r="H426" s="690"/>
      <c r="I426" s="690"/>
      <c r="J426" s="690"/>
      <c r="K426" s="690"/>
      <c r="L426" s="690"/>
      <c r="M426" s="690"/>
      <c r="N426" s="690"/>
      <c r="O426" s="690"/>
      <c r="P426" s="690"/>
      <c r="Q426" s="690"/>
      <c r="R426" s="690"/>
      <c r="S426" s="690"/>
      <c r="T426" s="690"/>
      <c r="U426" s="690"/>
      <c r="V426" s="690"/>
      <c r="W426" s="690"/>
      <c r="X426" s="690"/>
      <c r="Y426" s="690"/>
      <c r="Z426" s="690"/>
      <c r="AA426" s="690"/>
      <c r="AB426" s="690"/>
    </row>
    <row r="427" spans="1:28" ht="15.75" customHeight="1">
      <c r="A427" s="690"/>
      <c r="B427" s="691"/>
      <c r="C427" s="690"/>
      <c r="D427" s="690"/>
      <c r="E427" s="691"/>
      <c r="F427" s="691"/>
      <c r="G427" s="692"/>
      <c r="H427" s="690"/>
      <c r="I427" s="690"/>
      <c r="J427" s="690"/>
      <c r="K427" s="690"/>
      <c r="L427" s="690"/>
      <c r="M427" s="690"/>
      <c r="N427" s="690"/>
      <c r="O427" s="690"/>
      <c r="P427" s="690"/>
      <c r="Q427" s="690"/>
      <c r="R427" s="690"/>
      <c r="S427" s="690"/>
      <c r="T427" s="690"/>
      <c r="U427" s="690"/>
      <c r="V427" s="690"/>
      <c r="W427" s="690"/>
      <c r="X427" s="690"/>
      <c r="Y427" s="690"/>
      <c r="Z427" s="690"/>
      <c r="AA427" s="690"/>
      <c r="AB427" s="690"/>
    </row>
    <row r="428" spans="1:28" ht="15.75" customHeight="1">
      <c r="A428" s="690"/>
      <c r="B428" s="691"/>
      <c r="C428" s="690"/>
      <c r="D428" s="690"/>
      <c r="E428" s="691"/>
      <c r="F428" s="691"/>
      <c r="G428" s="692"/>
      <c r="H428" s="690"/>
      <c r="I428" s="690"/>
      <c r="J428" s="690"/>
      <c r="K428" s="690"/>
      <c r="L428" s="690"/>
      <c r="M428" s="690"/>
      <c r="N428" s="690"/>
      <c r="O428" s="690"/>
      <c r="P428" s="690"/>
      <c r="Q428" s="690"/>
      <c r="R428" s="690"/>
      <c r="S428" s="690"/>
      <c r="T428" s="690"/>
      <c r="U428" s="690"/>
      <c r="V428" s="690"/>
      <c r="W428" s="690"/>
      <c r="X428" s="690"/>
      <c r="Y428" s="690"/>
      <c r="Z428" s="690"/>
      <c r="AA428" s="690"/>
      <c r="AB428" s="690"/>
    </row>
    <row r="429" spans="1:28" ht="15.75" customHeight="1">
      <c r="A429" s="690"/>
      <c r="B429" s="691"/>
      <c r="C429" s="690"/>
      <c r="D429" s="690"/>
      <c r="E429" s="691"/>
      <c r="F429" s="691"/>
      <c r="G429" s="692"/>
      <c r="H429" s="690"/>
      <c r="I429" s="690"/>
      <c r="J429" s="690"/>
      <c r="K429" s="690"/>
      <c r="L429" s="690"/>
      <c r="M429" s="690"/>
      <c r="N429" s="690"/>
      <c r="O429" s="690"/>
      <c r="P429" s="690"/>
      <c r="Q429" s="690"/>
      <c r="R429" s="690"/>
      <c r="S429" s="690"/>
      <c r="T429" s="690"/>
      <c r="U429" s="690"/>
      <c r="V429" s="690"/>
      <c r="W429" s="690"/>
      <c r="X429" s="690"/>
      <c r="Y429" s="690"/>
      <c r="Z429" s="690"/>
      <c r="AA429" s="690"/>
      <c r="AB429" s="690"/>
    </row>
    <row r="430" spans="1:28" ht="15.75" customHeight="1">
      <c r="A430" s="690"/>
      <c r="B430" s="691"/>
      <c r="C430" s="690"/>
      <c r="D430" s="690"/>
      <c r="E430" s="691"/>
      <c r="F430" s="691"/>
      <c r="G430" s="692"/>
      <c r="H430" s="690"/>
      <c r="I430" s="690"/>
      <c r="J430" s="690"/>
      <c r="K430" s="690"/>
      <c r="L430" s="690"/>
      <c r="M430" s="690"/>
      <c r="N430" s="690"/>
      <c r="O430" s="690"/>
      <c r="P430" s="690"/>
      <c r="Q430" s="690"/>
      <c r="R430" s="690"/>
      <c r="S430" s="690"/>
      <c r="T430" s="690"/>
      <c r="U430" s="690"/>
      <c r="V430" s="690"/>
      <c r="W430" s="690"/>
      <c r="X430" s="690"/>
      <c r="Y430" s="690"/>
      <c r="Z430" s="690"/>
      <c r="AA430" s="690"/>
      <c r="AB430" s="690"/>
    </row>
    <row r="431" spans="1:28" ht="15.75" customHeight="1">
      <c r="A431" s="690"/>
      <c r="B431" s="691"/>
      <c r="C431" s="690"/>
      <c r="D431" s="690"/>
      <c r="E431" s="691"/>
      <c r="F431" s="691"/>
      <c r="G431" s="692"/>
      <c r="H431" s="690"/>
      <c r="I431" s="690"/>
      <c r="J431" s="690"/>
      <c r="K431" s="690"/>
      <c r="L431" s="690"/>
      <c r="M431" s="690"/>
      <c r="N431" s="690"/>
      <c r="O431" s="690"/>
      <c r="P431" s="690"/>
      <c r="Q431" s="690"/>
      <c r="R431" s="690"/>
      <c r="S431" s="690"/>
      <c r="T431" s="690"/>
      <c r="U431" s="690"/>
      <c r="V431" s="690"/>
      <c r="W431" s="690"/>
      <c r="X431" s="690"/>
      <c r="Y431" s="690"/>
      <c r="Z431" s="690"/>
      <c r="AA431" s="690"/>
      <c r="AB431" s="690"/>
    </row>
    <row r="432" spans="1:28" ht="15.75" customHeight="1">
      <c r="A432" s="690"/>
      <c r="B432" s="691"/>
      <c r="C432" s="690"/>
      <c r="D432" s="690"/>
      <c r="E432" s="691"/>
      <c r="F432" s="691"/>
      <c r="G432" s="692"/>
      <c r="H432" s="690"/>
      <c r="I432" s="690"/>
      <c r="J432" s="690"/>
      <c r="K432" s="690"/>
      <c r="L432" s="690"/>
      <c r="M432" s="690"/>
      <c r="N432" s="690"/>
      <c r="O432" s="690"/>
      <c r="P432" s="690"/>
      <c r="Q432" s="690"/>
      <c r="R432" s="690"/>
      <c r="S432" s="690"/>
      <c r="T432" s="690"/>
      <c r="U432" s="690"/>
      <c r="V432" s="690"/>
      <c r="W432" s="690"/>
      <c r="X432" s="690"/>
      <c r="Y432" s="690"/>
      <c r="Z432" s="690"/>
      <c r="AA432" s="690"/>
      <c r="AB432" s="690"/>
    </row>
    <row r="433" spans="1:28" ht="15.75" customHeight="1">
      <c r="A433" s="690"/>
      <c r="B433" s="691"/>
      <c r="C433" s="690"/>
      <c r="D433" s="690"/>
      <c r="E433" s="691"/>
      <c r="F433" s="691"/>
      <c r="G433" s="692"/>
      <c r="H433" s="690"/>
      <c r="I433" s="690"/>
      <c r="J433" s="690"/>
      <c r="K433" s="690"/>
      <c r="L433" s="690"/>
      <c r="M433" s="690"/>
      <c r="N433" s="690"/>
      <c r="O433" s="690"/>
      <c r="P433" s="690"/>
      <c r="Q433" s="690"/>
      <c r="R433" s="690"/>
      <c r="S433" s="690"/>
      <c r="T433" s="690"/>
      <c r="U433" s="690"/>
      <c r="V433" s="690"/>
      <c r="W433" s="690"/>
      <c r="X433" s="690"/>
      <c r="Y433" s="690"/>
      <c r="Z433" s="690"/>
      <c r="AA433" s="690"/>
      <c r="AB433" s="690"/>
    </row>
    <row r="434" spans="1:28" ht="15.75" customHeight="1">
      <c r="A434" s="690"/>
      <c r="B434" s="691"/>
      <c r="C434" s="690"/>
      <c r="D434" s="690"/>
      <c r="E434" s="691"/>
      <c r="F434" s="691"/>
      <c r="G434" s="692"/>
      <c r="H434" s="690"/>
      <c r="I434" s="690"/>
      <c r="J434" s="690"/>
      <c r="K434" s="690"/>
      <c r="L434" s="690"/>
      <c r="M434" s="690"/>
      <c r="N434" s="690"/>
      <c r="O434" s="690"/>
      <c r="P434" s="690"/>
      <c r="Q434" s="690"/>
      <c r="R434" s="690"/>
      <c r="S434" s="690"/>
      <c r="T434" s="690"/>
      <c r="U434" s="690"/>
      <c r="V434" s="690"/>
      <c r="W434" s="690"/>
      <c r="X434" s="690"/>
      <c r="Y434" s="690"/>
      <c r="Z434" s="690"/>
      <c r="AA434" s="690"/>
      <c r="AB434" s="690"/>
    </row>
    <row r="435" spans="1:28" ht="15.75" customHeight="1">
      <c r="A435" s="690"/>
      <c r="B435" s="691"/>
      <c r="C435" s="690"/>
      <c r="D435" s="690"/>
      <c r="E435" s="691"/>
      <c r="F435" s="691"/>
      <c r="G435" s="692"/>
      <c r="H435" s="690"/>
      <c r="I435" s="690"/>
      <c r="J435" s="690"/>
      <c r="K435" s="690"/>
      <c r="L435" s="690"/>
      <c r="M435" s="690"/>
      <c r="N435" s="690"/>
      <c r="O435" s="690"/>
      <c r="P435" s="690"/>
      <c r="Q435" s="690"/>
      <c r="R435" s="690"/>
      <c r="S435" s="690"/>
      <c r="T435" s="690"/>
      <c r="U435" s="690"/>
      <c r="V435" s="690"/>
      <c r="W435" s="690"/>
      <c r="X435" s="690"/>
      <c r="Y435" s="690"/>
      <c r="Z435" s="690"/>
      <c r="AA435" s="690"/>
      <c r="AB435" s="690"/>
    </row>
    <row r="436" spans="1:28" ht="15.75" customHeight="1">
      <c r="A436" s="690"/>
      <c r="B436" s="691"/>
      <c r="C436" s="690"/>
      <c r="D436" s="690"/>
      <c r="E436" s="691"/>
      <c r="F436" s="691"/>
      <c r="G436" s="692"/>
      <c r="H436" s="690"/>
      <c r="I436" s="690"/>
      <c r="J436" s="690"/>
      <c r="K436" s="690"/>
      <c r="L436" s="690"/>
      <c r="M436" s="690"/>
      <c r="N436" s="690"/>
      <c r="O436" s="690"/>
      <c r="P436" s="690"/>
      <c r="Q436" s="690"/>
      <c r="R436" s="690"/>
      <c r="S436" s="690"/>
      <c r="T436" s="690"/>
      <c r="U436" s="690"/>
      <c r="V436" s="690"/>
      <c r="W436" s="690"/>
      <c r="X436" s="690"/>
      <c r="Y436" s="690"/>
      <c r="Z436" s="690"/>
      <c r="AA436" s="690"/>
      <c r="AB436" s="690"/>
    </row>
    <row r="437" spans="1:28" ht="15.75" customHeight="1">
      <c r="A437" s="690"/>
      <c r="B437" s="691"/>
      <c r="C437" s="690"/>
      <c r="D437" s="690"/>
      <c r="E437" s="691"/>
      <c r="F437" s="691"/>
      <c r="G437" s="692"/>
      <c r="H437" s="690"/>
      <c r="I437" s="690"/>
      <c r="J437" s="690"/>
      <c r="K437" s="690"/>
      <c r="L437" s="690"/>
      <c r="M437" s="690"/>
      <c r="N437" s="690"/>
      <c r="O437" s="690"/>
      <c r="P437" s="690"/>
      <c r="Q437" s="690"/>
      <c r="R437" s="690"/>
      <c r="S437" s="690"/>
      <c r="T437" s="690"/>
      <c r="U437" s="690"/>
      <c r="V437" s="690"/>
      <c r="W437" s="690"/>
      <c r="X437" s="690"/>
      <c r="Y437" s="690"/>
      <c r="Z437" s="690"/>
      <c r="AA437" s="690"/>
      <c r="AB437" s="690"/>
    </row>
    <row r="438" spans="1:28" ht="15.75" customHeight="1">
      <c r="A438" s="690"/>
      <c r="B438" s="691"/>
      <c r="C438" s="690"/>
      <c r="D438" s="690"/>
      <c r="E438" s="691"/>
      <c r="F438" s="691"/>
      <c r="G438" s="692"/>
      <c r="H438" s="690"/>
      <c r="I438" s="690"/>
      <c r="J438" s="690"/>
      <c r="K438" s="690"/>
      <c r="L438" s="690"/>
      <c r="M438" s="690"/>
      <c r="N438" s="690"/>
      <c r="O438" s="690"/>
      <c r="P438" s="690"/>
      <c r="Q438" s="690"/>
      <c r="R438" s="690"/>
      <c r="S438" s="690"/>
      <c r="T438" s="690"/>
      <c r="U438" s="690"/>
      <c r="V438" s="690"/>
      <c r="W438" s="690"/>
      <c r="X438" s="690"/>
      <c r="Y438" s="690"/>
      <c r="Z438" s="690"/>
      <c r="AA438" s="690"/>
      <c r="AB438" s="690"/>
    </row>
    <row r="439" spans="1:28" ht="15.75" customHeight="1">
      <c r="A439" s="690"/>
      <c r="B439" s="691"/>
      <c r="C439" s="690"/>
      <c r="D439" s="690"/>
      <c r="E439" s="691"/>
      <c r="F439" s="691"/>
      <c r="G439" s="692"/>
      <c r="H439" s="690"/>
      <c r="I439" s="690"/>
      <c r="J439" s="690"/>
      <c r="K439" s="690"/>
      <c r="L439" s="690"/>
      <c r="M439" s="690"/>
      <c r="N439" s="690"/>
      <c r="O439" s="690"/>
      <c r="P439" s="690"/>
      <c r="Q439" s="690"/>
      <c r="R439" s="690"/>
      <c r="S439" s="690"/>
      <c r="T439" s="690"/>
      <c r="U439" s="690"/>
      <c r="V439" s="690"/>
      <c r="W439" s="690"/>
      <c r="X439" s="690"/>
      <c r="Y439" s="690"/>
      <c r="Z439" s="690"/>
      <c r="AA439" s="690"/>
      <c r="AB439" s="690"/>
    </row>
    <row r="440" spans="1:28" ht="15.75" customHeight="1">
      <c r="A440" s="690"/>
      <c r="B440" s="691"/>
      <c r="C440" s="690"/>
      <c r="D440" s="690"/>
      <c r="E440" s="691"/>
      <c r="F440" s="691"/>
      <c r="G440" s="692"/>
      <c r="H440" s="690"/>
      <c r="I440" s="690"/>
      <c r="J440" s="690"/>
      <c r="K440" s="690"/>
      <c r="L440" s="690"/>
      <c r="M440" s="690"/>
      <c r="N440" s="690"/>
      <c r="O440" s="690"/>
      <c r="P440" s="690"/>
      <c r="Q440" s="690"/>
      <c r="R440" s="690"/>
      <c r="S440" s="690"/>
      <c r="T440" s="690"/>
      <c r="U440" s="690"/>
      <c r="V440" s="690"/>
      <c r="W440" s="690"/>
      <c r="X440" s="690"/>
      <c r="Y440" s="690"/>
      <c r="Z440" s="690"/>
      <c r="AA440" s="690"/>
      <c r="AB440" s="690"/>
    </row>
    <row r="441" spans="1:28" ht="15.75" customHeight="1">
      <c r="A441" s="690"/>
      <c r="B441" s="691"/>
      <c r="C441" s="690"/>
      <c r="D441" s="690"/>
      <c r="E441" s="691"/>
      <c r="F441" s="691"/>
      <c r="G441" s="692"/>
      <c r="H441" s="690"/>
      <c r="I441" s="690"/>
      <c r="J441" s="690"/>
      <c r="K441" s="690"/>
      <c r="L441" s="690"/>
      <c r="M441" s="690"/>
      <c r="N441" s="690"/>
      <c r="O441" s="690"/>
      <c r="P441" s="690"/>
      <c r="Q441" s="690"/>
      <c r="R441" s="690"/>
      <c r="S441" s="690"/>
      <c r="T441" s="690"/>
      <c r="U441" s="690"/>
      <c r="V441" s="690"/>
      <c r="W441" s="690"/>
      <c r="X441" s="690"/>
      <c r="Y441" s="690"/>
      <c r="Z441" s="690"/>
      <c r="AA441" s="690"/>
      <c r="AB441" s="690"/>
    </row>
    <row r="442" spans="1:28" ht="15.75" customHeight="1">
      <c r="A442" s="690"/>
      <c r="B442" s="691"/>
      <c r="C442" s="690"/>
      <c r="D442" s="690"/>
      <c r="E442" s="691"/>
      <c r="F442" s="691"/>
      <c r="G442" s="692"/>
      <c r="H442" s="690"/>
      <c r="I442" s="690"/>
      <c r="J442" s="690"/>
      <c r="K442" s="690"/>
      <c r="L442" s="690"/>
      <c r="M442" s="690"/>
      <c r="N442" s="690"/>
      <c r="O442" s="690"/>
      <c r="P442" s="690"/>
      <c r="Q442" s="690"/>
      <c r="R442" s="690"/>
      <c r="S442" s="690"/>
      <c r="T442" s="690"/>
      <c r="U442" s="690"/>
      <c r="V442" s="690"/>
      <c r="W442" s="690"/>
      <c r="X442" s="690"/>
      <c r="Y442" s="690"/>
      <c r="Z442" s="690"/>
      <c r="AA442" s="690"/>
      <c r="AB442" s="690"/>
    </row>
    <row r="443" spans="1:28" ht="15.75" customHeight="1">
      <c r="A443" s="690"/>
      <c r="B443" s="691"/>
      <c r="C443" s="690"/>
      <c r="D443" s="690"/>
      <c r="E443" s="691"/>
      <c r="F443" s="691"/>
      <c r="G443" s="692"/>
      <c r="H443" s="690"/>
      <c r="I443" s="690"/>
      <c r="J443" s="690"/>
      <c r="K443" s="690"/>
      <c r="L443" s="690"/>
      <c r="M443" s="690"/>
      <c r="N443" s="690"/>
      <c r="O443" s="690"/>
      <c r="P443" s="690"/>
      <c r="Q443" s="690"/>
      <c r="R443" s="690"/>
      <c r="S443" s="690"/>
      <c r="T443" s="690"/>
      <c r="U443" s="690"/>
      <c r="V443" s="690"/>
      <c r="W443" s="690"/>
      <c r="X443" s="690"/>
      <c r="Y443" s="690"/>
      <c r="Z443" s="690"/>
      <c r="AA443" s="690"/>
      <c r="AB443" s="690"/>
    </row>
    <row r="444" spans="1:28" ht="15.75" customHeight="1">
      <c r="A444" s="690"/>
      <c r="B444" s="691"/>
      <c r="C444" s="690"/>
      <c r="D444" s="690"/>
      <c r="E444" s="691"/>
      <c r="F444" s="691"/>
      <c r="G444" s="692"/>
      <c r="H444" s="690"/>
      <c r="I444" s="690"/>
      <c r="J444" s="690"/>
      <c r="K444" s="690"/>
      <c r="L444" s="690"/>
      <c r="M444" s="690"/>
      <c r="N444" s="690"/>
      <c r="O444" s="690"/>
      <c r="P444" s="690"/>
      <c r="Q444" s="690"/>
      <c r="R444" s="690"/>
      <c r="S444" s="690"/>
      <c r="T444" s="690"/>
      <c r="U444" s="690"/>
      <c r="V444" s="690"/>
      <c r="W444" s="690"/>
      <c r="X444" s="690"/>
      <c r="Y444" s="690"/>
      <c r="Z444" s="690"/>
      <c r="AA444" s="690"/>
      <c r="AB444" s="690"/>
    </row>
    <row r="445" spans="1:28" ht="15.75" customHeight="1">
      <c r="A445" s="690"/>
      <c r="B445" s="691"/>
      <c r="C445" s="690"/>
      <c r="D445" s="690"/>
      <c r="E445" s="691"/>
      <c r="F445" s="691"/>
      <c r="G445" s="692"/>
      <c r="H445" s="690"/>
      <c r="I445" s="690"/>
      <c r="J445" s="690"/>
      <c r="K445" s="690"/>
      <c r="L445" s="690"/>
      <c r="M445" s="690"/>
      <c r="N445" s="690"/>
      <c r="O445" s="690"/>
      <c r="P445" s="690"/>
      <c r="Q445" s="690"/>
      <c r="R445" s="690"/>
      <c r="S445" s="690"/>
      <c r="T445" s="690"/>
      <c r="U445" s="690"/>
      <c r="V445" s="690"/>
      <c r="W445" s="690"/>
      <c r="X445" s="690"/>
      <c r="Y445" s="690"/>
      <c r="Z445" s="690"/>
      <c r="AA445" s="690"/>
      <c r="AB445" s="690"/>
    </row>
    <row r="446" spans="1:28" ht="15.75" customHeight="1">
      <c r="A446" s="690"/>
      <c r="B446" s="691"/>
      <c r="C446" s="690"/>
      <c r="D446" s="690"/>
      <c r="E446" s="691"/>
      <c r="F446" s="691"/>
      <c r="G446" s="692"/>
      <c r="H446" s="690"/>
      <c r="I446" s="690"/>
      <c r="J446" s="690"/>
      <c r="K446" s="690"/>
      <c r="L446" s="690"/>
      <c r="M446" s="690"/>
      <c r="N446" s="690"/>
      <c r="O446" s="690"/>
      <c r="P446" s="690"/>
      <c r="Q446" s="690"/>
      <c r="R446" s="690"/>
      <c r="S446" s="690"/>
      <c r="T446" s="690"/>
      <c r="U446" s="690"/>
      <c r="V446" s="690"/>
      <c r="W446" s="690"/>
      <c r="X446" s="690"/>
      <c r="Y446" s="690"/>
      <c r="Z446" s="690"/>
      <c r="AA446" s="690"/>
      <c r="AB446" s="690"/>
    </row>
    <row r="447" spans="1:28" ht="15.75" customHeight="1">
      <c r="A447" s="690"/>
      <c r="B447" s="691"/>
      <c r="C447" s="690"/>
      <c r="D447" s="690"/>
      <c r="E447" s="691"/>
      <c r="F447" s="691"/>
      <c r="G447" s="692"/>
      <c r="H447" s="690"/>
      <c r="I447" s="690"/>
      <c r="J447" s="690"/>
      <c r="K447" s="690"/>
      <c r="L447" s="690"/>
      <c r="M447" s="690"/>
      <c r="N447" s="690"/>
      <c r="O447" s="690"/>
      <c r="P447" s="690"/>
      <c r="Q447" s="690"/>
      <c r="R447" s="690"/>
      <c r="S447" s="690"/>
      <c r="T447" s="690"/>
      <c r="U447" s="690"/>
      <c r="V447" s="690"/>
      <c r="W447" s="690"/>
      <c r="X447" s="690"/>
      <c r="Y447" s="690"/>
      <c r="Z447" s="690"/>
      <c r="AA447" s="690"/>
      <c r="AB447" s="690"/>
    </row>
    <row r="448" spans="1:28" ht="15.75" customHeight="1">
      <c r="A448" s="690"/>
      <c r="B448" s="691"/>
      <c r="C448" s="690"/>
      <c r="D448" s="690"/>
      <c r="E448" s="691"/>
      <c r="F448" s="691"/>
      <c r="G448" s="692"/>
      <c r="H448" s="690"/>
      <c r="I448" s="690"/>
      <c r="J448" s="690"/>
      <c r="K448" s="690"/>
      <c r="L448" s="690"/>
      <c r="M448" s="690"/>
      <c r="N448" s="690"/>
      <c r="O448" s="690"/>
      <c r="P448" s="690"/>
      <c r="Q448" s="690"/>
      <c r="R448" s="690"/>
      <c r="S448" s="690"/>
      <c r="T448" s="690"/>
      <c r="U448" s="690"/>
      <c r="V448" s="690"/>
      <c r="W448" s="690"/>
      <c r="X448" s="690"/>
      <c r="Y448" s="690"/>
      <c r="Z448" s="690"/>
      <c r="AA448" s="690"/>
      <c r="AB448" s="690"/>
    </row>
    <row r="449" spans="1:28" ht="15.75" customHeight="1">
      <c r="A449" s="690"/>
      <c r="B449" s="691"/>
      <c r="C449" s="690"/>
      <c r="D449" s="690"/>
      <c r="E449" s="691"/>
      <c r="F449" s="691"/>
      <c r="G449" s="692"/>
      <c r="H449" s="690"/>
      <c r="I449" s="690"/>
      <c r="J449" s="690"/>
      <c r="K449" s="690"/>
      <c r="L449" s="690"/>
      <c r="M449" s="690"/>
      <c r="N449" s="690"/>
      <c r="O449" s="690"/>
      <c r="P449" s="690"/>
      <c r="Q449" s="690"/>
      <c r="R449" s="690"/>
      <c r="S449" s="690"/>
      <c r="T449" s="690"/>
      <c r="U449" s="690"/>
      <c r="V449" s="690"/>
      <c r="W449" s="690"/>
      <c r="X449" s="690"/>
      <c r="Y449" s="690"/>
      <c r="Z449" s="690"/>
      <c r="AA449" s="690"/>
      <c r="AB449" s="690"/>
    </row>
    <row r="450" spans="1:28" ht="15.75" customHeight="1">
      <c r="A450" s="690"/>
      <c r="B450" s="691"/>
      <c r="C450" s="690"/>
      <c r="D450" s="690"/>
      <c r="E450" s="691"/>
      <c r="F450" s="691"/>
      <c r="G450" s="692"/>
      <c r="H450" s="690"/>
      <c r="I450" s="690"/>
      <c r="J450" s="690"/>
      <c r="K450" s="690"/>
      <c r="L450" s="690"/>
      <c r="M450" s="690"/>
      <c r="N450" s="690"/>
      <c r="O450" s="690"/>
      <c r="P450" s="690"/>
      <c r="Q450" s="690"/>
      <c r="R450" s="690"/>
      <c r="S450" s="690"/>
      <c r="T450" s="690"/>
      <c r="U450" s="690"/>
      <c r="V450" s="690"/>
      <c r="W450" s="690"/>
      <c r="X450" s="690"/>
      <c r="Y450" s="690"/>
      <c r="Z450" s="690"/>
      <c r="AA450" s="690"/>
      <c r="AB450" s="690"/>
    </row>
    <row r="451" spans="1:28" ht="15.75" customHeight="1">
      <c r="A451" s="690"/>
      <c r="B451" s="691"/>
      <c r="C451" s="690"/>
      <c r="D451" s="690"/>
      <c r="E451" s="691"/>
      <c r="F451" s="691"/>
      <c r="G451" s="692"/>
      <c r="H451" s="690"/>
      <c r="I451" s="690"/>
      <c r="J451" s="690"/>
      <c r="K451" s="690"/>
      <c r="L451" s="690"/>
      <c r="M451" s="690"/>
      <c r="N451" s="690"/>
      <c r="O451" s="690"/>
      <c r="P451" s="690"/>
      <c r="Q451" s="690"/>
      <c r="R451" s="690"/>
      <c r="S451" s="690"/>
      <c r="T451" s="690"/>
      <c r="U451" s="690"/>
      <c r="V451" s="690"/>
      <c r="W451" s="690"/>
      <c r="X451" s="690"/>
      <c r="Y451" s="690"/>
      <c r="Z451" s="690"/>
      <c r="AA451" s="690"/>
      <c r="AB451" s="690"/>
    </row>
    <row r="452" spans="1:28" ht="15.75" customHeight="1">
      <c r="A452" s="690"/>
      <c r="B452" s="691"/>
      <c r="C452" s="690"/>
      <c r="D452" s="690"/>
      <c r="E452" s="691"/>
      <c r="F452" s="691"/>
      <c r="G452" s="692"/>
      <c r="H452" s="690"/>
      <c r="I452" s="690"/>
      <c r="J452" s="690"/>
      <c r="K452" s="690"/>
      <c r="L452" s="690"/>
      <c r="M452" s="690"/>
      <c r="N452" s="690"/>
      <c r="O452" s="690"/>
      <c r="P452" s="690"/>
      <c r="Q452" s="690"/>
      <c r="R452" s="690"/>
      <c r="S452" s="690"/>
      <c r="T452" s="690"/>
      <c r="U452" s="690"/>
      <c r="V452" s="690"/>
      <c r="W452" s="690"/>
      <c r="X452" s="690"/>
      <c r="Y452" s="690"/>
      <c r="Z452" s="690"/>
      <c r="AA452" s="690"/>
      <c r="AB452" s="690"/>
    </row>
    <row r="453" spans="1:28" ht="15.75" customHeight="1">
      <c r="A453" s="690"/>
      <c r="B453" s="691"/>
      <c r="C453" s="690"/>
      <c r="D453" s="690"/>
      <c r="E453" s="691"/>
      <c r="F453" s="691"/>
      <c r="G453" s="692"/>
      <c r="H453" s="690"/>
      <c r="I453" s="690"/>
      <c r="J453" s="690"/>
      <c r="K453" s="690"/>
      <c r="L453" s="690"/>
      <c r="M453" s="690"/>
      <c r="N453" s="690"/>
      <c r="O453" s="690"/>
      <c r="P453" s="690"/>
      <c r="Q453" s="690"/>
      <c r="R453" s="690"/>
      <c r="S453" s="690"/>
      <c r="T453" s="690"/>
      <c r="U453" s="690"/>
      <c r="V453" s="690"/>
      <c r="W453" s="690"/>
      <c r="X453" s="690"/>
      <c r="Y453" s="690"/>
      <c r="Z453" s="690"/>
      <c r="AA453" s="690"/>
      <c r="AB453" s="690"/>
    </row>
    <row r="454" spans="1:28" ht="15.75" customHeight="1">
      <c r="A454" s="690"/>
      <c r="B454" s="691"/>
      <c r="C454" s="690"/>
      <c r="D454" s="690"/>
      <c r="E454" s="691"/>
      <c r="F454" s="691"/>
      <c r="G454" s="692"/>
      <c r="H454" s="690"/>
      <c r="I454" s="690"/>
      <c r="J454" s="690"/>
      <c r="K454" s="690"/>
      <c r="L454" s="690"/>
      <c r="M454" s="690"/>
      <c r="N454" s="690"/>
      <c r="O454" s="690"/>
      <c r="P454" s="690"/>
      <c r="Q454" s="690"/>
      <c r="R454" s="690"/>
      <c r="S454" s="690"/>
      <c r="T454" s="690"/>
      <c r="U454" s="690"/>
      <c r="V454" s="690"/>
      <c r="W454" s="690"/>
      <c r="X454" s="690"/>
      <c r="Y454" s="690"/>
      <c r="Z454" s="690"/>
      <c r="AA454" s="690"/>
      <c r="AB454" s="690"/>
    </row>
    <row r="455" spans="1:28" ht="15.75" customHeight="1">
      <c r="A455" s="690"/>
      <c r="B455" s="691"/>
      <c r="C455" s="690"/>
      <c r="D455" s="690"/>
      <c r="E455" s="691"/>
      <c r="F455" s="691"/>
      <c r="G455" s="692"/>
      <c r="H455" s="690"/>
      <c r="I455" s="690"/>
      <c r="J455" s="690"/>
      <c r="K455" s="690"/>
      <c r="L455" s="690"/>
      <c r="M455" s="690"/>
      <c r="N455" s="690"/>
      <c r="O455" s="690"/>
      <c r="P455" s="690"/>
      <c r="Q455" s="690"/>
      <c r="R455" s="690"/>
      <c r="S455" s="690"/>
      <c r="T455" s="690"/>
      <c r="U455" s="690"/>
      <c r="V455" s="690"/>
      <c r="W455" s="690"/>
      <c r="X455" s="690"/>
      <c r="Y455" s="690"/>
      <c r="Z455" s="690"/>
      <c r="AA455" s="690"/>
      <c r="AB455" s="690"/>
    </row>
    <row r="456" spans="1:28" ht="15.75" customHeight="1">
      <c r="A456" s="690"/>
      <c r="B456" s="691"/>
      <c r="C456" s="690"/>
      <c r="D456" s="690"/>
      <c r="E456" s="691"/>
      <c r="F456" s="691"/>
      <c r="G456" s="692"/>
      <c r="H456" s="690"/>
      <c r="I456" s="690"/>
      <c r="J456" s="690"/>
      <c r="K456" s="690"/>
      <c r="L456" s="690"/>
      <c r="M456" s="690"/>
      <c r="N456" s="690"/>
      <c r="O456" s="690"/>
      <c r="P456" s="690"/>
      <c r="Q456" s="690"/>
      <c r="R456" s="690"/>
      <c r="S456" s="690"/>
      <c r="T456" s="690"/>
      <c r="U456" s="690"/>
      <c r="V456" s="690"/>
      <c r="W456" s="690"/>
      <c r="X456" s="690"/>
      <c r="Y456" s="690"/>
      <c r="Z456" s="690"/>
      <c r="AA456" s="690"/>
      <c r="AB456" s="690"/>
    </row>
    <row r="457" spans="1:28" ht="15.75" customHeight="1">
      <c r="A457" s="690"/>
      <c r="B457" s="691"/>
      <c r="C457" s="690"/>
      <c r="D457" s="690"/>
      <c r="E457" s="691"/>
      <c r="F457" s="691"/>
      <c r="G457" s="692"/>
      <c r="H457" s="690"/>
      <c r="I457" s="690"/>
      <c r="J457" s="690"/>
      <c r="K457" s="690"/>
      <c r="L457" s="690"/>
      <c r="M457" s="690"/>
      <c r="N457" s="690"/>
      <c r="O457" s="690"/>
      <c r="P457" s="690"/>
      <c r="Q457" s="690"/>
      <c r="R457" s="690"/>
      <c r="S457" s="690"/>
      <c r="T457" s="690"/>
      <c r="U457" s="690"/>
      <c r="V457" s="690"/>
      <c r="W457" s="690"/>
      <c r="X457" s="690"/>
      <c r="Y457" s="690"/>
      <c r="Z457" s="690"/>
      <c r="AA457" s="690"/>
      <c r="AB457" s="690"/>
    </row>
    <row r="458" spans="1:28" ht="15.75" customHeight="1">
      <c r="A458" s="690"/>
      <c r="B458" s="691"/>
      <c r="C458" s="690"/>
      <c r="D458" s="690"/>
      <c r="E458" s="691"/>
      <c r="F458" s="691"/>
      <c r="G458" s="692"/>
      <c r="H458" s="690"/>
      <c r="I458" s="690"/>
      <c r="J458" s="690"/>
      <c r="K458" s="690"/>
      <c r="L458" s="690"/>
      <c r="M458" s="690"/>
      <c r="N458" s="690"/>
      <c r="O458" s="690"/>
      <c r="P458" s="690"/>
      <c r="Q458" s="690"/>
      <c r="R458" s="690"/>
      <c r="S458" s="690"/>
      <c r="T458" s="690"/>
      <c r="U458" s="690"/>
      <c r="V458" s="690"/>
      <c r="W458" s="690"/>
      <c r="X458" s="690"/>
      <c r="Y458" s="690"/>
      <c r="Z458" s="690"/>
      <c r="AA458" s="690"/>
      <c r="AB458" s="690"/>
    </row>
    <row r="459" spans="1:28" ht="15.75" customHeight="1">
      <c r="A459" s="690"/>
      <c r="B459" s="691"/>
      <c r="C459" s="690"/>
      <c r="D459" s="690"/>
      <c r="E459" s="691"/>
      <c r="F459" s="691"/>
      <c r="G459" s="692"/>
      <c r="H459" s="690"/>
      <c r="I459" s="690"/>
      <c r="J459" s="690"/>
      <c r="K459" s="690"/>
      <c r="L459" s="690"/>
      <c r="M459" s="690"/>
      <c r="N459" s="690"/>
      <c r="O459" s="690"/>
      <c r="P459" s="690"/>
      <c r="Q459" s="690"/>
      <c r="R459" s="690"/>
      <c r="S459" s="690"/>
      <c r="T459" s="690"/>
      <c r="U459" s="690"/>
      <c r="V459" s="690"/>
      <c r="W459" s="690"/>
      <c r="X459" s="690"/>
      <c r="Y459" s="690"/>
      <c r="Z459" s="690"/>
      <c r="AA459" s="690"/>
      <c r="AB459" s="690"/>
    </row>
    <row r="460" spans="1:28" ht="15.75" customHeight="1">
      <c r="A460" s="690"/>
      <c r="B460" s="691"/>
      <c r="C460" s="690"/>
      <c r="D460" s="690"/>
      <c r="E460" s="691"/>
      <c r="F460" s="691"/>
      <c r="G460" s="692"/>
      <c r="H460" s="690"/>
      <c r="I460" s="690"/>
      <c r="J460" s="690"/>
      <c r="K460" s="690"/>
      <c r="L460" s="690"/>
      <c r="M460" s="690"/>
      <c r="N460" s="690"/>
      <c r="O460" s="690"/>
      <c r="P460" s="690"/>
      <c r="Q460" s="690"/>
      <c r="R460" s="690"/>
      <c r="S460" s="690"/>
      <c r="T460" s="690"/>
      <c r="U460" s="690"/>
      <c r="V460" s="690"/>
      <c r="W460" s="690"/>
      <c r="X460" s="690"/>
      <c r="Y460" s="690"/>
      <c r="Z460" s="690"/>
      <c r="AA460" s="690"/>
      <c r="AB460" s="690"/>
    </row>
    <row r="461" spans="1:28" ht="15.75" customHeight="1">
      <c r="A461" s="690"/>
      <c r="B461" s="691"/>
      <c r="C461" s="690"/>
      <c r="D461" s="690"/>
      <c r="E461" s="691"/>
      <c r="F461" s="691"/>
      <c r="G461" s="692"/>
      <c r="H461" s="690"/>
      <c r="I461" s="690"/>
      <c r="J461" s="690"/>
      <c r="K461" s="690"/>
      <c r="L461" s="690"/>
      <c r="M461" s="690"/>
      <c r="N461" s="690"/>
      <c r="O461" s="690"/>
      <c r="P461" s="690"/>
      <c r="Q461" s="690"/>
      <c r="R461" s="690"/>
      <c r="S461" s="690"/>
      <c r="T461" s="690"/>
      <c r="U461" s="690"/>
      <c r="V461" s="690"/>
      <c r="W461" s="690"/>
      <c r="X461" s="690"/>
      <c r="Y461" s="690"/>
      <c r="Z461" s="690"/>
      <c r="AA461" s="690"/>
      <c r="AB461" s="690"/>
    </row>
    <row r="462" spans="1:28" ht="15.75" customHeight="1">
      <c r="A462" s="690"/>
      <c r="B462" s="691"/>
      <c r="C462" s="690"/>
      <c r="D462" s="690"/>
      <c r="E462" s="691"/>
      <c r="F462" s="691"/>
      <c r="G462" s="692"/>
      <c r="H462" s="690"/>
      <c r="I462" s="690"/>
      <c r="J462" s="690"/>
      <c r="K462" s="690"/>
      <c r="L462" s="690"/>
      <c r="M462" s="690"/>
      <c r="N462" s="690"/>
      <c r="O462" s="690"/>
      <c r="P462" s="690"/>
      <c r="Q462" s="690"/>
      <c r="R462" s="690"/>
      <c r="S462" s="690"/>
      <c r="T462" s="690"/>
      <c r="U462" s="690"/>
      <c r="V462" s="690"/>
      <c r="W462" s="690"/>
      <c r="X462" s="690"/>
      <c r="Y462" s="690"/>
      <c r="Z462" s="690"/>
      <c r="AA462" s="690"/>
      <c r="AB462" s="690"/>
    </row>
    <row r="463" spans="1:28" ht="15.75" customHeight="1">
      <c r="A463" s="690"/>
      <c r="B463" s="691"/>
      <c r="C463" s="690"/>
      <c r="D463" s="690"/>
      <c r="E463" s="691"/>
      <c r="F463" s="691"/>
      <c r="G463" s="692"/>
      <c r="H463" s="690"/>
      <c r="I463" s="690"/>
      <c r="J463" s="690"/>
      <c r="K463" s="690"/>
      <c r="L463" s="690"/>
      <c r="M463" s="690"/>
      <c r="N463" s="690"/>
      <c r="O463" s="690"/>
      <c r="P463" s="690"/>
      <c r="Q463" s="690"/>
      <c r="R463" s="690"/>
      <c r="S463" s="690"/>
      <c r="T463" s="690"/>
      <c r="U463" s="690"/>
      <c r="V463" s="690"/>
      <c r="W463" s="690"/>
      <c r="X463" s="690"/>
      <c r="Y463" s="690"/>
      <c r="Z463" s="690"/>
      <c r="AA463" s="690"/>
      <c r="AB463" s="690"/>
    </row>
    <row r="464" spans="1:28" ht="15.75" customHeight="1">
      <c r="A464" s="690"/>
      <c r="B464" s="691"/>
      <c r="C464" s="690"/>
      <c r="D464" s="690"/>
      <c r="E464" s="691"/>
      <c r="F464" s="691"/>
      <c r="G464" s="692"/>
      <c r="H464" s="690"/>
      <c r="I464" s="690"/>
      <c r="J464" s="690"/>
      <c r="K464" s="690"/>
      <c r="L464" s="690"/>
      <c r="M464" s="690"/>
      <c r="N464" s="690"/>
      <c r="O464" s="690"/>
      <c r="P464" s="690"/>
      <c r="Q464" s="690"/>
      <c r="R464" s="690"/>
      <c r="S464" s="690"/>
      <c r="T464" s="690"/>
      <c r="U464" s="690"/>
      <c r="V464" s="690"/>
      <c r="W464" s="690"/>
      <c r="X464" s="690"/>
      <c r="Y464" s="690"/>
      <c r="Z464" s="690"/>
      <c r="AA464" s="690"/>
      <c r="AB464" s="690"/>
    </row>
    <row r="465" spans="1:28" ht="15.75" customHeight="1">
      <c r="A465" s="690"/>
      <c r="B465" s="691"/>
      <c r="C465" s="690"/>
      <c r="D465" s="690"/>
      <c r="E465" s="691"/>
      <c r="F465" s="691"/>
      <c r="G465" s="692"/>
      <c r="H465" s="690"/>
      <c r="I465" s="690"/>
      <c r="J465" s="690"/>
      <c r="K465" s="690"/>
      <c r="L465" s="690"/>
      <c r="M465" s="690"/>
      <c r="N465" s="690"/>
      <c r="O465" s="690"/>
      <c r="P465" s="690"/>
      <c r="Q465" s="690"/>
      <c r="R465" s="690"/>
      <c r="S465" s="690"/>
      <c r="T465" s="690"/>
      <c r="U465" s="690"/>
      <c r="V465" s="690"/>
      <c r="W465" s="690"/>
      <c r="X465" s="690"/>
      <c r="Y465" s="690"/>
      <c r="Z465" s="690"/>
      <c r="AA465" s="690"/>
      <c r="AB465" s="690"/>
    </row>
    <row r="466" spans="1:28" ht="15.75" customHeight="1">
      <c r="A466" s="690"/>
      <c r="B466" s="691"/>
      <c r="C466" s="690"/>
      <c r="D466" s="690"/>
      <c r="E466" s="691"/>
      <c r="F466" s="691"/>
      <c r="G466" s="692"/>
      <c r="H466" s="690"/>
      <c r="I466" s="690"/>
      <c r="J466" s="690"/>
      <c r="K466" s="690"/>
      <c r="L466" s="690"/>
      <c r="M466" s="690"/>
      <c r="N466" s="690"/>
      <c r="O466" s="690"/>
      <c r="P466" s="690"/>
      <c r="Q466" s="690"/>
      <c r="R466" s="690"/>
      <c r="S466" s="690"/>
      <c r="T466" s="690"/>
      <c r="U466" s="690"/>
      <c r="V466" s="690"/>
      <c r="W466" s="690"/>
      <c r="X466" s="690"/>
      <c r="Y466" s="690"/>
      <c r="Z466" s="690"/>
      <c r="AA466" s="690"/>
      <c r="AB466" s="690"/>
    </row>
    <row r="467" spans="1:28" ht="15.75" customHeight="1">
      <c r="A467" s="690"/>
      <c r="B467" s="691"/>
      <c r="C467" s="690"/>
      <c r="D467" s="690"/>
      <c r="E467" s="691"/>
      <c r="F467" s="691"/>
      <c r="G467" s="692"/>
      <c r="H467" s="690"/>
      <c r="I467" s="690"/>
      <c r="J467" s="690"/>
      <c r="K467" s="690"/>
      <c r="L467" s="690"/>
      <c r="M467" s="690"/>
      <c r="N467" s="690"/>
      <c r="O467" s="690"/>
      <c r="P467" s="690"/>
      <c r="Q467" s="690"/>
      <c r="R467" s="690"/>
      <c r="S467" s="690"/>
      <c r="T467" s="690"/>
      <c r="U467" s="690"/>
      <c r="V467" s="690"/>
      <c r="W467" s="690"/>
      <c r="X467" s="690"/>
      <c r="Y467" s="690"/>
      <c r="Z467" s="690"/>
      <c r="AA467" s="690"/>
      <c r="AB467" s="690"/>
    </row>
    <row r="468" spans="1:28" ht="15.75" customHeight="1">
      <c r="A468" s="690"/>
      <c r="B468" s="691"/>
      <c r="C468" s="690"/>
      <c r="D468" s="690"/>
      <c r="E468" s="691"/>
      <c r="F468" s="691"/>
      <c r="G468" s="692"/>
      <c r="H468" s="690"/>
      <c r="I468" s="690"/>
      <c r="J468" s="690"/>
      <c r="K468" s="690"/>
      <c r="L468" s="690"/>
      <c r="M468" s="690"/>
      <c r="N468" s="690"/>
      <c r="O468" s="690"/>
      <c r="P468" s="690"/>
      <c r="Q468" s="690"/>
      <c r="R468" s="690"/>
      <c r="S468" s="690"/>
      <c r="T468" s="690"/>
      <c r="U468" s="690"/>
      <c r="V468" s="690"/>
      <c r="W468" s="690"/>
      <c r="X468" s="690"/>
      <c r="Y468" s="690"/>
      <c r="Z468" s="690"/>
      <c r="AA468" s="690"/>
      <c r="AB468" s="690"/>
    </row>
    <row r="469" spans="1:28" ht="15.75" customHeight="1">
      <c r="A469" s="690"/>
      <c r="B469" s="691"/>
      <c r="C469" s="690"/>
      <c r="D469" s="690"/>
      <c r="E469" s="691"/>
      <c r="F469" s="691"/>
      <c r="G469" s="692"/>
      <c r="H469" s="690"/>
      <c r="I469" s="690"/>
      <c r="J469" s="690"/>
      <c r="K469" s="690"/>
      <c r="L469" s="690"/>
      <c r="M469" s="690"/>
      <c r="N469" s="690"/>
      <c r="O469" s="690"/>
      <c r="P469" s="690"/>
      <c r="Q469" s="690"/>
      <c r="R469" s="690"/>
      <c r="S469" s="690"/>
      <c r="T469" s="690"/>
      <c r="U469" s="690"/>
      <c r="V469" s="690"/>
      <c r="W469" s="690"/>
      <c r="X469" s="690"/>
      <c r="Y469" s="690"/>
      <c r="Z469" s="690"/>
      <c r="AA469" s="690"/>
      <c r="AB469" s="690"/>
    </row>
    <row r="470" spans="1:28" ht="15.75" customHeight="1">
      <c r="A470" s="690"/>
      <c r="B470" s="691"/>
      <c r="C470" s="690"/>
      <c r="D470" s="690"/>
      <c r="E470" s="691"/>
      <c r="F470" s="691"/>
      <c r="G470" s="692"/>
      <c r="H470" s="690"/>
      <c r="I470" s="690"/>
      <c r="J470" s="690"/>
      <c r="K470" s="690"/>
      <c r="L470" s="690"/>
      <c r="M470" s="690"/>
      <c r="N470" s="690"/>
      <c r="O470" s="690"/>
      <c r="P470" s="690"/>
      <c r="Q470" s="690"/>
      <c r="R470" s="690"/>
      <c r="S470" s="690"/>
      <c r="T470" s="690"/>
      <c r="U470" s="690"/>
      <c r="V470" s="690"/>
      <c r="W470" s="690"/>
      <c r="X470" s="690"/>
      <c r="Y470" s="690"/>
      <c r="Z470" s="690"/>
      <c r="AA470" s="690"/>
      <c r="AB470" s="690"/>
    </row>
    <row r="471" spans="1:28" ht="15.75" customHeight="1">
      <c r="A471" s="690"/>
      <c r="B471" s="691"/>
      <c r="C471" s="690"/>
      <c r="D471" s="690"/>
      <c r="E471" s="691"/>
      <c r="F471" s="691"/>
      <c r="G471" s="692"/>
      <c r="H471" s="690"/>
      <c r="I471" s="690"/>
      <c r="J471" s="690"/>
      <c r="K471" s="690"/>
      <c r="L471" s="690"/>
      <c r="M471" s="690"/>
      <c r="N471" s="690"/>
      <c r="O471" s="690"/>
      <c r="P471" s="690"/>
      <c r="Q471" s="690"/>
      <c r="R471" s="690"/>
      <c r="S471" s="690"/>
      <c r="T471" s="690"/>
      <c r="U471" s="690"/>
      <c r="V471" s="690"/>
      <c r="W471" s="690"/>
      <c r="X471" s="690"/>
      <c r="Y471" s="690"/>
      <c r="Z471" s="690"/>
      <c r="AA471" s="690"/>
      <c r="AB471" s="690"/>
    </row>
    <row r="472" spans="1:28" ht="15.75" customHeight="1">
      <c r="A472" s="690"/>
      <c r="B472" s="691"/>
      <c r="C472" s="690"/>
      <c r="D472" s="690"/>
      <c r="E472" s="691"/>
      <c r="F472" s="691"/>
      <c r="G472" s="692"/>
      <c r="H472" s="690"/>
      <c r="I472" s="690"/>
      <c r="J472" s="690"/>
      <c r="K472" s="690"/>
      <c r="L472" s="690"/>
      <c r="M472" s="690"/>
      <c r="N472" s="690"/>
      <c r="O472" s="690"/>
      <c r="P472" s="690"/>
      <c r="Q472" s="690"/>
      <c r="R472" s="690"/>
      <c r="S472" s="690"/>
      <c r="T472" s="690"/>
      <c r="U472" s="690"/>
      <c r="V472" s="690"/>
      <c r="W472" s="690"/>
      <c r="X472" s="690"/>
      <c r="Y472" s="690"/>
      <c r="Z472" s="690"/>
      <c r="AA472" s="690"/>
      <c r="AB472" s="690"/>
    </row>
    <row r="473" spans="1:28" ht="15.75" customHeight="1">
      <c r="A473" s="690"/>
      <c r="B473" s="691"/>
      <c r="C473" s="690"/>
      <c r="D473" s="690"/>
      <c r="E473" s="691"/>
      <c r="F473" s="691"/>
      <c r="G473" s="692"/>
      <c r="H473" s="690"/>
      <c r="I473" s="690"/>
      <c r="J473" s="690"/>
      <c r="K473" s="690"/>
      <c r="L473" s="690"/>
      <c r="M473" s="690"/>
      <c r="N473" s="690"/>
      <c r="O473" s="690"/>
      <c r="P473" s="690"/>
      <c r="Q473" s="690"/>
      <c r="R473" s="690"/>
      <c r="S473" s="690"/>
      <c r="T473" s="690"/>
      <c r="U473" s="690"/>
      <c r="V473" s="690"/>
      <c r="W473" s="690"/>
      <c r="X473" s="690"/>
      <c r="Y473" s="690"/>
      <c r="Z473" s="690"/>
      <c r="AA473" s="690"/>
      <c r="AB473" s="690"/>
    </row>
    <row r="474" spans="1:28" ht="15.75" customHeight="1">
      <c r="A474" s="690"/>
      <c r="B474" s="691"/>
      <c r="C474" s="690"/>
      <c r="D474" s="690"/>
      <c r="E474" s="691"/>
      <c r="F474" s="691"/>
      <c r="G474" s="692"/>
      <c r="H474" s="690"/>
      <c r="I474" s="690"/>
      <c r="J474" s="690"/>
      <c r="K474" s="690"/>
      <c r="L474" s="690"/>
      <c r="M474" s="690"/>
      <c r="N474" s="690"/>
      <c r="O474" s="690"/>
      <c r="P474" s="690"/>
      <c r="Q474" s="690"/>
      <c r="R474" s="690"/>
      <c r="S474" s="690"/>
      <c r="T474" s="690"/>
      <c r="U474" s="690"/>
      <c r="V474" s="690"/>
      <c r="W474" s="690"/>
      <c r="X474" s="690"/>
      <c r="Y474" s="690"/>
      <c r="Z474" s="690"/>
      <c r="AA474" s="690"/>
      <c r="AB474" s="690"/>
    </row>
    <row r="475" spans="1:28" ht="15.75" customHeight="1">
      <c r="A475" s="690"/>
      <c r="B475" s="691"/>
      <c r="C475" s="690"/>
      <c r="D475" s="690"/>
      <c r="E475" s="691"/>
      <c r="F475" s="691"/>
      <c r="G475" s="692"/>
      <c r="H475" s="690"/>
      <c r="I475" s="690"/>
      <c r="J475" s="690"/>
      <c r="K475" s="690"/>
      <c r="L475" s="690"/>
      <c r="M475" s="690"/>
      <c r="N475" s="690"/>
      <c r="O475" s="690"/>
      <c r="P475" s="690"/>
      <c r="Q475" s="690"/>
      <c r="R475" s="690"/>
      <c r="S475" s="690"/>
      <c r="T475" s="690"/>
      <c r="U475" s="690"/>
      <c r="V475" s="690"/>
      <c r="W475" s="690"/>
      <c r="X475" s="690"/>
      <c r="Y475" s="690"/>
      <c r="Z475" s="690"/>
      <c r="AA475" s="690"/>
      <c r="AB475" s="690"/>
    </row>
    <row r="476" spans="1:28" ht="15.75" customHeight="1">
      <c r="A476" s="690"/>
      <c r="B476" s="691"/>
      <c r="C476" s="690"/>
      <c r="D476" s="690"/>
      <c r="E476" s="691"/>
      <c r="F476" s="691"/>
      <c r="G476" s="692"/>
      <c r="H476" s="690"/>
      <c r="I476" s="690"/>
      <c r="J476" s="690"/>
      <c r="K476" s="690"/>
      <c r="L476" s="690"/>
      <c r="M476" s="690"/>
      <c r="N476" s="690"/>
      <c r="O476" s="690"/>
      <c r="P476" s="690"/>
      <c r="Q476" s="690"/>
      <c r="R476" s="690"/>
      <c r="S476" s="690"/>
      <c r="T476" s="690"/>
      <c r="U476" s="690"/>
      <c r="V476" s="690"/>
      <c r="W476" s="690"/>
      <c r="X476" s="690"/>
      <c r="Y476" s="690"/>
      <c r="Z476" s="690"/>
      <c r="AA476" s="690"/>
      <c r="AB476" s="690"/>
    </row>
    <row r="477" spans="1:28" ht="15.75" customHeight="1">
      <c r="A477" s="690"/>
      <c r="B477" s="691"/>
      <c r="C477" s="690"/>
      <c r="D477" s="690"/>
      <c r="E477" s="691"/>
      <c r="F477" s="691"/>
      <c r="G477" s="692"/>
      <c r="H477" s="690"/>
      <c r="I477" s="690"/>
      <c r="J477" s="690"/>
      <c r="K477" s="690"/>
      <c r="L477" s="690"/>
      <c r="M477" s="690"/>
      <c r="N477" s="690"/>
      <c r="O477" s="690"/>
      <c r="P477" s="690"/>
      <c r="Q477" s="690"/>
      <c r="R477" s="690"/>
      <c r="S477" s="690"/>
      <c r="T477" s="690"/>
      <c r="U477" s="690"/>
      <c r="V477" s="690"/>
      <c r="W477" s="690"/>
      <c r="X477" s="690"/>
      <c r="Y477" s="690"/>
      <c r="Z477" s="690"/>
      <c r="AA477" s="690"/>
      <c r="AB477" s="690"/>
    </row>
    <row r="478" spans="1:28" ht="15.75" customHeight="1">
      <c r="A478" s="690"/>
      <c r="B478" s="691"/>
      <c r="C478" s="690"/>
      <c r="D478" s="690"/>
      <c r="E478" s="691"/>
      <c r="F478" s="691"/>
      <c r="G478" s="692"/>
      <c r="H478" s="690"/>
      <c r="I478" s="690"/>
      <c r="J478" s="690"/>
      <c r="K478" s="690"/>
      <c r="L478" s="690"/>
      <c r="M478" s="690"/>
      <c r="N478" s="690"/>
      <c r="O478" s="690"/>
      <c r="P478" s="690"/>
      <c r="Q478" s="690"/>
      <c r="R478" s="690"/>
      <c r="S478" s="690"/>
      <c r="T478" s="690"/>
      <c r="U478" s="690"/>
      <c r="V478" s="690"/>
      <c r="W478" s="690"/>
      <c r="X478" s="690"/>
      <c r="Y478" s="690"/>
      <c r="Z478" s="690"/>
      <c r="AA478" s="690"/>
      <c r="AB478" s="690"/>
    </row>
    <row r="479" spans="1:28" ht="15.75" customHeight="1">
      <c r="A479" s="690"/>
      <c r="B479" s="691"/>
      <c r="C479" s="690"/>
      <c r="D479" s="690"/>
      <c r="E479" s="691"/>
      <c r="F479" s="691"/>
      <c r="G479" s="692"/>
      <c r="H479" s="690"/>
      <c r="I479" s="690"/>
      <c r="J479" s="690"/>
      <c r="K479" s="690"/>
      <c r="L479" s="690"/>
      <c r="M479" s="690"/>
      <c r="N479" s="690"/>
      <c r="O479" s="690"/>
      <c r="P479" s="690"/>
      <c r="Q479" s="690"/>
      <c r="R479" s="690"/>
      <c r="S479" s="690"/>
      <c r="T479" s="690"/>
      <c r="U479" s="690"/>
      <c r="V479" s="690"/>
      <c r="W479" s="690"/>
      <c r="X479" s="690"/>
      <c r="Y479" s="690"/>
      <c r="Z479" s="690"/>
      <c r="AA479" s="690"/>
      <c r="AB479" s="690"/>
    </row>
    <row r="480" spans="1:28" ht="15.75" customHeight="1">
      <c r="A480" s="690"/>
      <c r="B480" s="691"/>
      <c r="C480" s="690"/>
      <c r="D480" s="690"/>
      <c r="E480" s="691"/>
      <c r="F480" s="691"/>
      <c r="G480" s="692"/>
      <c r="H480" s="690"/>
      <c r="I480" s="690"/>
      <c r="J480" s="690"/>
      <c r="K480" s="690"/>
      <c r="L480" s="690"/>
      <c r="M480" s="690"/>
      <c r="N480" s="690"/>
      <c r="O480" s="690"/>
      <c r="P480" s="690"/>
      <c r="Q480" s="690"/>
      <c r="R480" s="690"/>
      <c r="S480" s="690"/>
      <c r="T480" s="690"/>
      <c r="U480" s="690"/>
      <c r="V480" s="690"/>
      <c r="W480" s="690"/>
      <c r="X480" s="690"/>
      <c r="Y480" s="690"/>
      <c r="Z480" s="690"/>
      <c r="AA480" s="690"/>
      <c r="AB480" s="690"/>
    </row>
    <row r="481" spans="1:28" ht="15.75" customHeight="1">
      <c r="A481" s="690"/>
      <c r="B481" s="691"/>
      <c r="C481" s="690"/>
      <c r="D481" s="690"/>
      <c r="E481" s="691"/>
      <c r="F481" s="691"/>
      <c r="G481" s="692"/>
      <c r="H481" s="690"/>
      <c r="I481" s="690"/>
      <c r="J481" s="690"/>
      <c r="K481" s="690"/>
      <c r="L481" s="690"/>
      <c r="M481" s="690"/>
      <c r="N481" s="690"/>
      <c r="O481" s="690"/>
      <c r="P481" s="690"/>
      <c r="Q481" s="690"/>
      <c r="R481" s="690"/>
      <c r="S481" s="690"/>
      <c r="T481" s="690"/>
      <c r="U481" s="690"/>
      <c r="V481" s="690"/>
      <c r="W481" s="690"/>
      <c r="X481" s="690"/>
      <c r="Y481" s="690"/>
      <c r="Z481" s="690"/>
      <c r="AA481" s="690"/>
      <c r="AB481" s="690"/>
    </row>
    <row r="482" spans="1:28" ht="15.75" customHeight="1">
      <c r="A482" s="690"/>
      <c r="B482" s="691"/>
      <c r="C482" s="690"/>
      <c r="D482" s="690"/>
      <c r="E482" s="691"/>
      <c r="F482" s="691"/>
      <c r="G482" s="692"/>
      <c r="H482" s="690"/>
      <c r="I482" s="690"/>
      <c r="J482" s="690"/>
      <c r="K482" s="690"/>
      <c r="L482" s="690"/>
      <c r="M482" s="690"/>
      <c r="N482" s="690"/>
      <c r="O482" s="690"/>
      <c r="P482" s="690"/>
      <c r="Q482" s="690"/>
      <c r="R482" s="690"/>
      <c r="S482" s="690"/>
      <c r="T482" s="690"/>
      <c r="U482" s="690"/>
      <c r="V482" s="690"/>
      <c r="W482" s="690"/>
      <c r="X482" s="690"/>
      <c r="Y482" s="690"/>
      <c r="Z482" s="690"/>
      <c r="AA482" s="690"/>
      <c r="AB482" s="690"/>
    </row>
    <row r="483" spans="1:28" ht="15.75" customHeight="1">
      <c r="A483" s="690"/>
      <c r="B483" s="691"/>
      <c r="C483" s="690"/>
      <c r="D483" s="690"/>
      <c r="E483" s="691"/>
      <c r="F483" s="691"/>
      <c r="G483" s="692"/>
      <c r="H483" s="690"/>
      <c r="I483" s="690"/>
      <c r="J483" s="690"/>
      <c r="K483" s="690"/>
      <c r="L483" s="690"/>
      <c r="M483" s="690"/>
      <c r="N483" s="690"/>
      <c r="O483" s="690"/>
      <c r="P483" s="690"/>
      <c r="Q483" s="690"/>
      <c r="R483" s="690"/>
      <c r="S483" s="690"/>
      <c r="T483" s="690"/>
      <c r="U483" s="690"/>
      <c r="V483" s="690"/>
      <c r="W483" s="690"/>
      <c r="X483" s="690"/>
      <c r="Y483" s="690"/>
      <c r="Z483" s="690"/>
      <c r="AA483" s="690"/>
      <c r="AB483" s="690"/>
    </row>
    <row r="484" spans="1:28" ht="15.75" customHeight="1">
      <c r="A484" s="690"/>
      <c r="B484" s="691"/>
      <c r="C484" s="690"/>
      <c r="D484" s="690"/>
      <c r="E484" s="691"/>
      <c r="F484" s="691"/>
      <c r="G484" s="692"/>
      <c r="H484" s="690"/>
      <c r="I484" s="690"/>
      <c r="J484" s="690"/>
      <c r="K484" s="690"/>
      <c r="L484" s="690"/>
      <c r="M484" s="690"/>
      <c r="N484" s="690"/>
      <c r="O484" s="690"/>
      <c r="P484" s="690"/>
      <c r="Q484" s="690"/>
      <c r="R484" s="690"/>
      <c r="S484" s="690"/>
      <c r="T484" s="690"/>
      <c r="U484" s="690"/>
      <c r="V484" s="690"/>
      <c r="W484" s="690"/>
      <c r="X484" s="690"/>
      <c r="Y484" s="690"/>
      <c r="Z484" s="690"/>
      <c r="AA484" s="690"/>
      <c r="AB484" s="690"/>
    </row>
    <row r="485" spans="1:28" ht="15.75" customHeight="1">
      <c r="A485" s="690"/>
      <c r="B485" s="691"/>
      <c r="C485" s="690"/>
      <c r="D485" s="690"/>
      <c r="E485" s="691"/>
      <c r="F485" s="691"/>
      <c r="G485" s="692"/>
      <c r="H485" s="690"/>
      <c r="I485" s="690"/>
      <c r="J485" s="690"/>
      <c r="K485" s="690"/>
      <c r="L485" s="690"/>
      <c r="M485" s="690"/>
      <c r="N485" s="690"/>
      <c r="O485" s="690"/>
      <c r="P485" s="690"/>
      <c r="Q485" s="690"/>
      <c r="R485" s="690"/>
      <c r="S485" s="690"/>
      <c r="T485" s="690"/>
      <c r="U485" s="690"/>
      <c r="V485" s="690"/>
      <c r="W485" s="690"/>
      <c r="X485" s="690"/>
      <c r="Y485" s="690"/>
      <c r="Z485" s="690"/>
      <c r="AA485" s="690"/>
      <c r="AB485" s="690"/>
    </row>
    <row r="486" spans="1:28" ht="15.75" customHeight="1">
      <c r="A486" s="690"/>
      <c r="B486" s="691"/>
      <c r="C486" s="690"/>
      <c r="D486" s="690"/>
      <c r="E486" s="691"/>
      <c r="F486" s="691"/>
      <c r="G486" s="692"/>
      <c r="H486" s="690"/>
      <c r="I486" s="690"/>
      <c r="J486" s="690"/>
      <c r="K486" s="690"/>
      <c r="L486" s="690"/>
      <c r="M486" s="690"/>
      <c r="N486" s="690"/>
      <c r="O486" s="690"/>
      <c r="P486" s="690"/>
      <c r="Q486" s="690"/>
      <c r="R486" s="690"/>
      <c r="S486" s="690"/>
      <c r="T486" s="690"/>
      <c r="U486" s="690"/>
      <c r="V486" s="690"/>
      <c r="W486" s="690"/>
      <c r="X486" s="690"/>
      <c r="Y486" s="690"/>
      <c r="Z486" s="690"/>
      <c r="AA486" s="690"/>
      <c r="AB486" s="690"/>
    </row>
    <row r="487" spans="1:28" ht="15.75" customHeight="1">
      <c r="A487" s="690"/>
      <c r="B487" s="691"/>
      <c r="C487" s="690"/>
      <c r="D487" s="690"/>
      <c r="E487" s="691"/>
      <c r="F487" s="691"/>
      <c r="G487" s="692"/>
      <c r="H487" s="690"/>
      <c r="I487" s="690"/>
      <c r="J487" s="690"/>
      <c r="K487" s="690"/>
      <c r="L487" s="690"/>
      <c r="M487" s="690"/>
      <c r="N487" s="690"/>
      <c r="O487" s="690"/>
      <c r="P487" s="690"/>
      <c r="Q487" s="690"/>
      <c r="R487" s="690"/>
      <c r="S487" s="690"/>
      <c r="T487" s="690"/>
      <c r="U487" s="690"/>
      <c r="V487" s="690"/>
      <c r="W487" s="690"/>
      <c r="X487" s="690"/>
      <c r="Y487" s="690"/>
      <c r="Z487" s="690"/>
      <c r="AA487" s="690"/>
      <c r="AB487" s="690"/>
    </row>
    <row r="488" spans="1:28" ht="15.75" customHeight="1">
      <c r="A488" s="690"/>
      <c r="B488" s="691"/>
      <c r="C488" s="690"/>
      <c r="D488" s="690"/>
      <c r="E488" s="691"/>
      <c r="F488" s="691"/>
      <c r="G488" s="692"/>
      <c r="H488" s="690"/>
      <c r="I488" s="690"/>
      <c r="J488" s="690"/>
      <c r="K488" s="690"/>
      <c r="L488" s="690"/>
      <c r="M488" s="690"/>
      <c r="N488" s="690"/>
      <c r="O488" s="690"/>
      <c r="P488" s="690"/>
      <c r="Q488" s="690"/>
      <c r="R488" s="690"/>
      <c r="S488" s="690"/>
      <c r="T488" s="690"/>
      <c r="U488" s="690"/>
      <c r="V488" s="690"/>
      <c r="W488" s="690"/>
      <c r="X488" s="690"/>
      <c r="Y488" s="690"/>
      <c r="Z488" s="690"/>
      <c r="AA488" s="690"/>
      <c r="AB488" s="690"/>
    </row>
    <row r="489" spans="1:28" ht="15.75" customHeight="1">
      <c r="A489" s="690"/>
      <c r="B489" s="691"/>
      <c r="C489" s="690"/>
      <c r="D489" s="690"/>
      <c r="E489" s="691"/>
      <c r="F489" s="691"/>
      <c r="G489" s="692"/>
      <c r="H489" s="690"/>
      <c r="I489" s="690"/>
      <c r="J489" s="690"/>
      <c r="K489" s="690"/>
      <c r="L489" s="690"/>
      <c r="M489" s="690"/>
      <c r="N489" s="690"/>
      <c r="O489" s="690"/>
      <c r="P489" s="690"/>
      <c r="Q489" s="690"/>
      <c r="R489" s="690"/>
      <c r="S489" s="690"/>
      <c r="T489" s="690"/>
      <c r="U489" s="690"/>
      <c r="V489" s="690"/>
      <c r="W489" s="690"/>
      <c r="X489" s="690"/>
      <c r="Y489" s="690"/>
      <c r="Z489" s="690"/>
      <c r="AA489" s="690"/>
      <c r="AB489" s="690"/>
    </row>
    <row r="490" spans="1:28" ht="15.75" customHeight="1">
      <c r="A490" s="690"/>
      <c r="B490" s="691"/>
      <c r="C490" s="690"/>
      <c r="D490" s="690"/>
      <c r="E490" s="691"/>
      <c r="F490" s="691"/>
      <c r="G490" s="692"/>
      <c r="H490" s="690"/>
      <c r="I490" s="690"/>
      <c r="J490" s="690"/>
      <c r="K490" s="690"/>
      <c r="L490" s="690"/>
      <c r="M490" s="690"/>
      <c r="N490" s="690"/>
      <c r="O490" s="690"/>
      <c r="P490" s="690"/>
      <c r="Q490" s="690"/>
      <c r="R490" s="690"/>
      <c r="S490" s="690"/>
      <c r="T490" s="690"/>
      <c r="U490" s="690"/>
      <c r="V490" s="690"/>
      <c r="W490" s="690"/>
      <c r="X490" s="690"/>
      <c r="Y490" s="690"/>
      <c r="Z490" s="690"/>
      <c r="AA490" s="690"/>
      <c r="AB490" s="690"/>
    </row>
    <row r="491" spans="1:28" ht="15.75" customHeight="1">
      <c r="A491" s="690"/>
      <c r="B491" s="691"/>
      <c r="C491" s="690"/>
      <c r="D491" s="690"/>
      <c r="E491" s="691"/>
      <c r="F491" s="691"/>
      <c r="G491" s="692"/>
      <c r="H491" s="690"/>
      <c r="I491" s="690"/>
      <c r="J491" s="690"/>
      <c r="K491" s="690"/>
      <c r="L491" s="690"/>
      <c r="M491" s="690"/>
      <c r="N491" s="690"/>
      <c r="O491" s="690"/>
      <c r="P491" s="690"/>
      <c r="Q491" s="690"/>
      <c r="R491" s="690"/>
      <c r="S491" s="690"/>
      <c r="T491" s="690"/>
      <c r="U491" s="690"/>
      <c r="V491" s="690"/>
      <c r="W491" s="690"/>
      <c r="X491" s="690"/>
      <c r="Y491" s="690"/>
      <c r="Z491" s="690"/>
      <c r="AA491" s="690"/>
      <c r="AB491" s="690"/>
    </row>
    <row r="492" spans="1:28" ht="15.75" customHeight="1">
      <c r="A492" s="690"/>
      <c r="B492" s="691"/>
      <c r="C492" s="690"/>
      <c r="D492" s="690"/>
      <c r="E492" s="691"/>
      <c r="F492" s="691"/>
      <c r="G492" s="692"/>
      <c r="H492" s="690"/>
      <c r="I492" s="690"/>
      <c r="J492" s="690"/>
      <c r="K492" s="690"/>
      <c r="L492" s="690"/>
      <c r="M492" s="690"/>
      <c r="N492" s="690"/>
      <c r="O492" s="690"/>
      <c r="P492" s="690"/>
      <c r="Q492" s="690"/>
      <c r="R492" s="690"/>
      <c r="S492" s="690"/>
      <c r="T492" s="690"/>
      <c r="U492" s="690"/>
      <c r="V492" s="690"/>
      <c r="W492" s="690"/>
      <c r="X492" s="690"/>
      <c r="Y492" s="690"/>
      <c r="Z492" s="690"/>
      <c r="AA492" s="690"/>
      <c r="AB492" s="690"/>
    </row>
    <row r="493" spans="1:28" ht="15.75" customHeight="1">
      <c r="A493" s="690"/>
      <c r="B493" s="691"/>
      <c r="C493" s="690"/>
      <c r="D493" s="690"/>
      <c r="E493" s="691"/>
      <c r="F493" s="691"/>
      <c r="G493" s="692"/>
      <c r="H493" s="690"/>
      <c r="I493" s="690"/>
      <c r="J493" s="690"/>
      <c r="K493" s="690"/>
      <c r="L493" s="690"/>
      <c r="M493" s="690"/>
      <c r="N493" s="690"/>
      <c r="O493" s="690"/>
      <c r="P493" s="690"/>
      <c r="Q493" s="690"/>
      <c r="R493" s="690"/>
      <c r="S493" s="690"/>
      <c r="T493" s="690"/>
      <c r="U493" s="690"/>
      <c r="V493" s="690"/>
      <c r="W493" s="690"/>
      <c r="X493" s="690"/>
      <c r="Y493" s="690"/>
      <c r="Z493" s="690"/>
      <c r="AA493" s="690"/>
      <c r="AB493" s="690"/>
    </row>
    <row r="494" spans="1:28" ht="15.75" customHeight="1">
      <c r="A494" s="690"/>
      <c r="B494" s="691"/>
      <c r="C494" s="690"/>
      <c r="D494" s="690"/>
      <c r="E494" s="691"/>
      <c r="F494" s="691"/>
      <c r="G494" s="692"/>
      <c r="H494" s="690"/>
      <c r="I494" s="690"/>
      <c r="J494" s="690"/>
      <c r="K494" s="690"/>
      <c r="L494" s="690"/>
      <c r="M494" s="690"/>
      <c r="N494" s="690"/>
      <c r="O494" s="690"/>
      <c r="P494" s="690"/>
      <c r="Q494" s="690"/>
      <c r="R494" s="690"/>
      <c r="S494" s="690"/>
      <c r="T494" s="690"/>
      <c r="U494" s="690"/>
      <c r="V494" s="690"/>
      <c r="W494" s="690"/>
      <c r="X494" s="690"/>
      <c r="Y494" s="690"/>
      <c r="Z494" s="690"/>
      <c r="AA494" s="690"/>
      <c r="AB494" s="690"/>
    </row>
    <row r="495" spans="1:28" ht="15.75" customHeight="1">
      <c r="A495" s="690"/>
      <c r="B495" s="691"/>
      <c r="C495" s="690"/>
      <c r="D495" s="690"/>
      <c r="E495" s="691"/>
      <c r="F495" s="691"/>
      <c r="G495" s="692"/>
      <c r="H495" s="690"/>
      <c r="I495" s="690"/>
      <c r="J495" s="690"/>
      <c r="K495" s="690"/>
      <c r="L495" s="690"/>
      <c r="M495" s="690"/>
      <c r="N495" s="690"/>
      <c r="O495" s="690"/>
      <c r="P495" s="690"/>
      <c r="Q495" s="690"/>
      <c r="R495" s="690"/>
      <c r="S495" s="690"/>
      <c r="T495" s="690"/>
      <c r="U495" s="690"/>
      <c r="V495" s="690"/>
      <c r="W495" s="690"/>
      <c r="X495" s="690"/>
      <c r="Y495" s="690"/>
      <c r="Z495" s="690"/>
      <c r="AA495" s="690"/>
      <c r="AB495" s="690"/>
    </row>
    <row r="496" spans="1:28" ht="15.75" customHeight="1">
      <c r="A496" s="690"/>
      <c r="B496" s="691"/>
      <c r="C496" s="690"/>
      <c r="D496" s="690"/>
      <c r="E496" s="691"/>
      <c r="F496" s="691"/>
      <c r="G496" s="692"/>
      <c r="H496" s="690"/>
      <c r="I496" s="690"/>
      <c r="J496" s="690"/>
      <c r="K496" s="690"/>
      <c r="L496" s="690"/>
      <c r="M496" s="690"/>
      <c r="N496" s="690"/>
      <c r="O496" s="690"/>
      <c r="P496" s="690"/>
      <c r="Q496" s="690"/>
      <c r="R496" s="690"/>
      <c r="S496" s="690"/>
      <c r="T496" s="690"/>
      <c r="U496" s="690"/>
      <c r="V496" s="690"/>
      <c r="W496" s="690"/>
      <c r="X496" s="690"/>
      <c r="Y496" s="690"/>
      <c r="Z496" s="690"/>
      <c r="AA496" s="690"/>
      <c r="AB496" s="690"/>
    </row>
    <row r="497" spans="1:28" ht="15.75" customHeight="1">
      <c r="A497" s="690"/>
      <c r="B497" s="691"/>
      <c r="C497" s="690"/>
      <c r="D497" s="690"/>
      <c r="E497" s="691"/>
      <c r="F497" s="691"/>
      <c r="G497" s="692"/>
      <c r="H497" s="690"/>
      <c r="I497" s="690"/>
      <c r="J497" s="690"/>
      <c r="K497" s="690"/>
      <c r="L497" s="690"/>
      <c r="M497" s="690"/>
      <c r="N497" s="690"/>
      <c r="O497" s="690"/>
      <c r="P497" s="690"/>
      <c r="Q497" s="690"/>
      <c r="R497" s="690"/>
      <c r="S497" s="690"/>
      <c r="T497" s="690"/>
      <c r="U497" s="690"/>
      <c r="V497" s="690"/>
      <c r="W497" s="690"/>
      <c r="X497" s="690"/>
      <c r="Y497" s="690"/>
      <c r="Z497" s="690"/>
      <c r="AA497" s="690"/>
      <c r="AB497" s="690"/>
    </row>
    <row r="498" spans="1:28" ht="15.75" customHeight="1">
      <c r="A498" s="690"/>
      <c r="B498" s="691"/>
      <c r="C498" s="690"/>
      <c r="D498" s="690"/>
      <c r="E498" s="691"/>
      <c r="F498" s="691"/>
      <c r="G498" s="692"/>
      <c r="H498" s="690"/>
      <c r="I498" s="690"/>
      <c r="J498" s="690"/>
      <c r="K498" s="690"/>
      <c r="L498" s="690"/>
      <c r="M498" s="690"/>
      <c r="N498" s="690"/>
      <c r="O498" s="690"/>
      <c r="P498" s="690"/>
      <c r="Q498" s="690"/>
      <c r="R498" s="690"/>
      <c r="S498" s="690"/>
      <c r="T498" s="690"/>
      <c r="U498" s="690"/>
      <c r="V498" s="690"/>
      <c r="W498" s="690"/>
      <c r="X498" s="690"/>
      <c r="Y498" s="690"/>
      <c r="Z498" s="690"/>
      <c r="AA498" s="690"/>
      <c r="AB498" s="690"/>
    </row>
    <row r="499" spans="1:28" ht="15.75" customHeight="1">
      <c r="A499" s="690"/>
      <c r="B499" s="691"/>
      <c r="C499" s="690"/>
      <c r="D499" s="690"/>
      <c r="E499" s="691"/>
      <c r="F499" s="691"/>
      <c r="G499" s="692"/>
      <c r="H499" s="690"/>
      <c r="I499" s="690"/>
      <c r="J499" s="690"/>
      <c r="K499" s="690"/>
      <c r="L499" s="690"/>
      <c r="M499" s="690"/>
      <c r="N499" s="690"/>
      <c r="O499" s="690"/>
      <c r="P499" s="690"/>
      <c r="Q499" s="690"/>
      <c r="R499" s="690"/>
      <c r="S499" s="690"/>
      <c r="T499" s="690"/>
      <c r="U499" s="690"/>
      <c r="V499" s="690"/>
      <c r="W499" s="690"/>
      <c r="X499" s="690"/>
      <c r="Y499" s="690"/>
      <c r="Z499" s="690"/>
      <c r="AA499" s="690"/>
      <c r="AB499" s="690"/>
    </row>
    <row r="500" spans="1:28" ht="15.75" customHeight="1">
      <c r="A500" s="690"/>
      <c r="B500" s="691"/>
      <c r="C500" s="690"/>
      <c r="D500" s="690"/>
      <c r="E500" s="691"/>
      <c r="F500" s="691"/>
      <c r="G500" s="692"/>
      <c r="H500" s="690"/>
      <c r="I500" s="690"/>
      <c r="J500" s="690"/>
      <c r="K500" s="690"/>
      <c r="L500" s="690"/>
      <c r="M500" s="690"/>
      <c r="N500" s="690"/>
      <c r="O500" s="690"/>
      <c r="P500" s="690"/>
      <c r="Q500" s="690"/>
      <c r="R500" s="690"/>
      <c r="S500" s="690"/>
      <c r="T500" s="690"/>
      <c r="U500" s="690"/>
      <c r="V500" s="690"/>
      <c r="W500" s="690"/>
      <c r="X500" s="690"/>
      <c r="Y500" s="690"/>
      <c r="Z500" s="690"/>
      <c r="AA500" s="690"/>
      <c r="AB500" s="690"/>
    </row>
    <row r="501" spans="1:28" ht="15.75" customHeight="1">
      <c r="A501" s="690"/>
      <c r="B501" s="691"/>
      <c r="C501" s="690"/>
      <c r="D501" s="690"/>
      <c r="E501" s="691"/>
      <c r="F501" s="691"/>
      <c r="G501" s="692"/>
      <c r="H501" s="690"/>
      <c r="I501" s="690"/>
      <c r="J501" s="690"/>
      <c r="K501" s="690"/>
      <c r="L501" s="690"/>
      <c r="M501" s="690"/>
      <c r="N501" s="690"/>
      <c r="O501" s="690"/>
      <c r="P501" s="690"/>
      <c r="Q501" s="690"/>
      <c r="R501" s="690"/>
      <c r="S501" s="690"/>
      <c r="T501" s="690"/>
      <c r="U501" s="690"/>
      <c r="V501" s="690"/>
      <c r="W501" s="690"/>
      <c r="X501" s="690"/>
      <c r="Y501" s="690"/>
      <c r="Z501" s="690"/>
      <c r="AA501" s="690"/>
      <c r="AB501" s="690"/>
    </row>
    <row r="502" spans="1:28" ht="15.75" customHeight="1">
      <c r="A502" s="690"/>
      <c r="B502" s="691"/>
      <c r="C502" s="690"/>
      <c r="D502" s="690"/>
      <c r="E502" s="691"/>
      <c r="F502" s="691"/>
      <c r="G502" s="692"/>
      <c r="H502" s="690"/>
      <c r="I502" s="690"/>
      <c r="J502" s="690"/>
      <c r="K502" s="690"/>
      <c r="L502" s="690"/>
      <c r="M502" s="690"/>
      <c r="N502" s="690"/>
      <c r="O502" s="690"/>
      <c r="P502" s="690"/>
      <c r="Q502" s="690"/>
      <c r="R502" s="690"/>
      <c r="S502" s="690"/>
      <c r="T502" s="690"/>
      <c r="U502" s="690"/>
      <c r="V502" s="690"/>
      <c r="W502" s="690"/>
      <c r="X502" s="690"/>
      <c r="Y502" s="690"/>
      <c r="Z502" s="690"/>
      <c r="AA502" s="690"/>
      <c r="AB502" s="690"/>
    </row>
    <row r="503" spans="1:28" ht="15.75" customHeight="1">
      <c r="A503" s="690"/>
      <c r="B503" s="691"/>
      <c r="C503" s="690"/>
      <c r="D503" s="690"/>
      <c r="E503" s="691"/>
      <c r="F503" s="691"/>
      <c r="G503" s="692"/>
      <c r="H503" s="690"/>
      <c r="I503" s="690"/>
      <c r="J503" s="690"/>
      <c r="K503" s="690"/>
      <c r="L503" s="690"/>
      <c r="M503" s="690"/>
      <c r="N503" s="690"/>
      <c r="O503" s="690"/>
      <c r="P503" s="690"/>
      <c r="Q503" s="690"/>
      <c r="R503" s="690"/>
      <c r="S503" s="690"/>
      <c r="T503" s="690"/>
      <c r="U503" s="690"/>
      <c r="V503" s="690"/>
      <c r="W503" s="690"/>
      <c r="X503" s="690"/>
      <c r="Y503" s="690"/>
      <c r="Z503" s="690"/>
      <c r="AA503" s="690"/>
      <c r="AB503" s="690"/>
    </row>
    <row r="504" spans="1:28" ht="15.75" customHeight="1">
      <c r="A504" s="690"/>
      <c r="B504" s="691"/>
      <c r="C504" s="690"/>
      <c r="D504" s="690"/>
      <c r="E504" s="691"/>
      <c r="F504" s="691"/>
      <c r="G504" s="692"/>
      <c r="H504" s="690"/>
      <c r="I504" s="690"/>
      <c r="J504" s="690"/>
      <c r="K504" s="690"/>
      <c r="L504" s="690"/>
      <c r="M504" s="690"/>
      <c r="N504" s="690"/>
      <c r="O504" s="690"/>
      <c r="P504" s="690"/>
      <c r="Q504" s="690"/>
      <c r="R504" s="690"/>
      <c r="S504" s="690"/>
      <c r="T504" s="690"/>
      <c r="U504" s="690"/>
      <c r="V504" s="690"/>
      <c r="W504" s="690"/>
      <c r="X504" s="690"/>
      <c r="Y504" s="690"/>
      <c r="Z504" s="690"/>
      <c r="AA504" s="690"/>
      <c r="AB504" s="690"/>
    </row>
    <row r="505" spans="1:28" ht="15.75" customHeight="1">
      <c r="A505" s="690"/>
      <c r="B505" s="691"/>
      <c r="C505" s="690"/>
      <c r="D505" s="690"/>
      <c r="E505" s="691"/>
      <c r="F505" s="691"/>
      <c r="G505" s="692"/>
      <c r="H505" s="690"/>
      <c r="I505" s="690"/>
      <c r="J505" s="690"/>
      <c r="K505" s="690"/>
      <c r="L505" s="690"/>
      <c r="M505" s="690"/>
      <c r="N505" s="690"/>
      <c r="O505" s="690"/>
      <c r="P505" s="690"/>
      <c r="Q505" s="690"/>
      <c r="R505" s="690"/>
      <c r="S505" s="690"/>
      <c r="T505" s="690"/>
      <c r="U505" s="690"/>
      <c r="V505" s="690"/>
      <c r="W505" s="690"/>
      <c r="X505" s="690"/>
      <c r="Y505" s="690"/>
      <c r="Z505" s="690"/>
      <c r="AA505" s="690"/>
      <c r="AB505" s="690"/>
    </row>
    <row r="506" spans="1:28" ht="15.75" customHeight="1">
      <c r="A506" s="690"/>
      <c r="B506" s="691"/>
      <c r="C506" s="690"/>
      <c r="D506" s="690"/>
      <c r="E506" s="691"/>
      <c r="F506" s="691"/>
      <c r="G506" s="692"/>
      <c r="H506" s="690"/>
      <c r="I506" s="690"/>
      <c r="J506" s="690"/>
      <c r="K506" s="690"/>
      <c r="L506" s="690"/>
      <c r="M506" s="690"/>
      <c r="N506" s="690"/>
      <c r="O506" s="690"/>
      <c r="P506" s="690"/>
      <c r="Q506" s="690"/>
      <c r="R506" s="690"/>
      <c r="S506" s="690"/>
      <c r="T506" s="690"/>
      <c r="U506" s="690"/>
      <c r="V506" s="690"/>
      <c r="W506" s="690"/>
      <c r="X506" s="690"/>
      <c r="Y506" s="690"/>
      <c r="Z506" s="690"/>
      <c r="AA506" s="690"/>
      <c r="AB506" s="690"/>
    </row>
    <row r="507" spans="1:28" ht="15.75" customHeight="1">
      <c r="A507" s="690"/>
      <c r="B507" s="691"/>
      <c r="C507" s="690"/>
      <c r="D507" s="690"/>
      <c r="E507" s="691"/>
      <c r="F507" s="691"/>
      <c r="G507" s="692"/>
      <c r="H507" s="690"/>
      <c r="I507" s="690"/>
      <c r="J507" s="690"/>
      <c r="K507" s="690"/>
      <c r="L507" s="690"/>
      <c r="M507" s="690"/>
      <c r="N507" s="690"/>
      <c r="O507" s="690"/>
      <c r="P507" s="690"/>
      <c r="Q507" s="690"/>
      <c r="R507" s="690"/>
      <c r="S507" s="690"/>
      <c r="T507" s="690"/>
      <c r="U507" s="690"/>
      <c r="V507" s="690"/>
      <c r="W507" s="690"/>
      <c r="X507" s="690"/>
      <c r="Y507" s="690"/>
      <c r="Z507" s="690"/>
      <c r="AA507" s="690"/>
      <c r="AB507" s="690"/>
    </row>
    <row r="508" spans="1:28" ht="15.75" customHeight="1">
      <c r="A508" s="690"/>
      <c r="B508" s="691"/>
      <c r="C508" s="690"/>
      <c r="D508" s="690"/>
      <c r="E508" s="691"/>
      <c r="F508" s="691"/>
      <c r="G508" s="692"/>
      <c r="H508" s="690"/>
      <c r="I508" s="690"/>
      <c r="J508" s="690"/>
      <c r="K508" s="690"/>
      <c r="L508" s="690"/>
      <c r="M508" s="690"/>
      <c r="N508" s="690"/>
      <c r="O508" s="690"/>
      <c r="P508" s="690"/>
      <c r="Q508" s="690"/>
      <c r="R508" s="690"/>
      <c r="S508" s="690"/>
      <c r="T508" s="690"/>
      <c r="U508" s="690"/>
      <c r="V508" s="690"/>
      <c r="W508" s="690"/>
      <c r="X508" s="690"/>
      <c r="Y508" s="690"/>
      <c r="Z508" s="690"/>
      <c r="AA508" s="690"/>
      <c r="AB508" s="690"/>
    </row>
    <row r="509" spans="1:28" ht="15.75" customHeight="1">
      <c r="A509" s="690"/>
      <c r="B509" s="691"/>
      <c r="C509" s="690"/>
      <c r="D509" s="690"/>
      <c r="E509" s="691"/>
      <c r="F509" s="691"/>
      <c r="G509" s="692"/>
      <c r="H509" s="690"/>
      <c r="I509" s="690"/>
      <c r="J509" s="690"/>
      <c r="K509" s="690"/>
      <c r="L509" s="690"/>
      <c r="M509" s="690"/>
      <c r="N509" s="690"/>
      <c r="O509" s="690"/>
      <c r="P509" s="690"/>
      <c r="Q509" s="690"/>
      <c r="R509" s="690"/>
      <c r="S509" s="690"/>
      <c r="T509" s="690"/>
      <c r="U509" s="690"/>
      <c r="V509" s="690"/>
      <c r="W509" s="690"/>
      <c r="X509" s="690"/>
      <c r="Y509" s="690"/>
      <c r="Z509" s="690"/>
      <c r="AA509" s="690"/>
      <c r="AB509" s="690"/>
    </row>
    <row r="510" spans="1:28" ht="15.75" customHeight="1">
      <c r="A510" s="690"/>
      <c r="B510" s="691"/>
      <c r="C510" s="690"/>
      <c r="D510" s="690"/>
      <c r="E510" s="691"/>
      <c r="F510" s="691"/>
      <c r="G510" s="692"/>
      <c r="H510" s="690"/>
      <c r="I510" s="690"/>
      <c r="J510" s="690"/>
      <c r="K510" s="690"/>
      <c r="L510" s="690"/>
      <c r="M510" s="690"/>
      <c r="N510" s="690"/>
      <c r="O510" s="690"/>
      <c r="P510" s="690"/>
      <c r="Q510" s="690"/>
      <c r="R510" s="690"/>
      <c r="S510" s="690"/>
      <c r="T510" s="690"/>
      <c r="U510" s="690"/>
      <c r="V510" s="690"/>
      <c r="W510" s="690"/>
      <c r="X510" s="690"/>
      <c r="Y510" s="690"/>
      <c r="Z510" s="690"/>
      <c r="AA510" s="690"/>
      <c r="AB510" s="690"/>
    </row>
    <row r="511" spans="1:28" ht="15.75" customHeight="1">
      <c r="A511" s="690"/>
      <c r="B511" s="691"/>
      <c r="C511" s="690"/>
      <c r="D511" s="690"/>
      <c r="E511" s="691"/>
      <c r="F511" s="691"/>
      <c r="G511" s="692"/>
      <c r="H511" s="690"/>
      <c r="I511" s="690"/>
      <c r="J511" s="690"/>
      <c r="K511" s="690"/>
      <c r="L511" s="690"/>
      <c r="M511" s="690"/>
      <c r="N511" s="690"/>
      <c r="O511" s="690"/>
      <c r="P511" s="690"/>
      <c r="Q511" s="690"/>
      <c r="R511" s="690"/>
      <c r="S511" s="690"/>
      <c r="T511" s="690"/>
      <c r="U511" s="690"/>
      <c r="V511" s="690"/>
      <c r="W511" s="690"/>
      <c r="X511" s="690"/>
      <c r="Y511" s="690"/>
      <c r="Z511" s="690"/>
      <c r="AA511" s="690"/>
      <c r="AB511" s="690"/>
    </row>
    <row r="512" spans="1:28" ht="15.75" customHeight="1">
      <c r="A512" s="690"/>
      <c r="B512" s="691"/>
      <c r="C512" s="690"/>
      <c r="D512" s="690"/>
      <c r="E512" s="691"/>
      <c r="F512" s="691"/>
      <c r="G512" s="692"/>
      <c r="H512" s="690"/>
      <c r="I512" s="690"/>
      <c r="J512" s="690"/>
      <c r="K512" s="690"/>
      <c r="L512" s="690"/>
      <c r="M512" s="690"/>
      <c r="N512" s="690"/>
      <c r="O512" s="690"/>
      <c r="P512" s="690"/>
      <c r="Q512" s="690"/>
      <c r="R512" s="690"/>
      <c r="S512" s="690"/>
      <c r="T512" s="690"/>
      <c r="U512" s="690"/>
      <c r="V512" s="690"/>
      <c r="W512" s="690"/>
      <c r="X512" s="690"/>
      <c r="Y512" s="690"/>
      <c r="Z512" s="690"/>
      <c r="AA512" s="690"/>
      <c r="AB512" s="690"/>
    </row>
    <row r="513" spans="1:28" ht="15.75" customHeight="1">
      <c r="A513" s="690"/>
      <c r="B513" s="691"/>
      <c r="C513" s="690"/>
      <c r="D513" s="690"/>
      <c r="E513" s="691"/>
      <c r="F513" s="691"/>
      <c r="G513" s="692"/>
      <c r="H513" s="690"/>
      <c r="I513" s="690"/>
      <c r="J513" s="690"/>
      <c r="K513" s="690"/>
      <c r="L513" s="690"/>
      <c r="M513" s="690"/>
      <c r="N513" s="690"/>
      <c r="O513" s="690"/>
      <c r="P513" s="690"/>
      <c r="Q513" s="690"/>
      <c r="R513" s="690"/>
      <c r="S513" s="690"/>
      <c r="T513" s="690"/>
      <c r="U513" s="690"/>
      <c r="V513" s="690"/>
      <c r="W513" s="690"/>
      <c r="X513" s="690"/>
      <c r="Y513" s="690"/>
      <c r="Z513" s="690"/>
      <c r="AA513" s="690"/>
      <c r="AB513" s="690"/>
    </row>
    <row r="514" spans="1:28" ht="15.75" customHeight="1">
      <c r="A514" s="690"/>
      <c r="B514" s="691"/>
      <c r="C514" s="690"/>
      <c r="D514" s="690"/>
      <c r="E514" s="691"/>
      <c r="F514" s="691"/>
      <c r="G514" s="692"/>
      <c r="H514" s="690"/>
      <c r="I514" s="690"/>
      <c r="J514" s="690"/>
      <c r="K514" s="690"/>
      <c r="L514" s="690"/>
      <c r="M514" s="690"/>
      <c r="N514" s="690"/>
      <c r="O514" s="690"/>
      <c r="P514" s="690"/>
      <c r="Q514" s="690"/>
      <c r="R514" s="690"/>
      <c r="S514" s="690"/>
      <c r="T514" s="690"/>
      <c r="U514" s="690"/>
      <c r="V514" s="690"/>
      <c r="W514" s="690"/>
      <c r="X514" s="690"/>
      <c r="Y514" s="690"/>
      <c r="Z514" s="690"/>
      <c r="AA514" s="690"/>
      <c r="AB514" s="690"/>
    </row>
    <row r="515" spans="1:28" ht="15.75" customHeight="1">
      <c r="A515" s="690"/>
      <c r="B515" s="691"/>
      <c r="C515" s="690"/>
      <c r="D515" s="690"/>
      <c r="E515" s="691"/>
      <c r="F515" s="691"/>
      <c r="G515" s="692"/>
      <c r="H515" s="690"/>
      <c r="I515" s="690"/>
      <c r="J515" s="690"/>
      <c r="K515" s="690"/>
      <c r="L515" s="690"/>
      <c r="M515" s="690"/>
      <c r="N515" s="690"/>
      <c r="O515" s="690"/>
      <c r="P515" s="690"/>
      <c r="Q515" s="690"/>
      <c r="R515" s="690"/>
      <c r="S515" s="690"/>
      <c r="T515" s="690"/>
      <c r="U515" s="690"/>
      <c r="V515" s="690"/>
      <c r="W515" s="690"/>
      <c r="X515" s="690"/>
      <c r="Y515" s="690"/>
      <c r="Z515" s="690"/>
      <c r="AA515" s="690"/>
      <c r="AB515" s="690"/>
    </row>
    <row r="516" spans="1:28" ht="15.75" customHeight="1">
      <c r="A516" s="690"/>
      <c r="B516" s="691"/>
      <c r="C516" s="690"/>
      <c r="D516" s="690"/>
      <c r="E516" s="691"/>
      <c r="F516" s="691"/>
      <c r="G516" s="692"/>
      <c r="H516" s="690"/>
      <c r="I516" s="690"/>
      <c r="J516" s="690"/>
      <c r="K516" s="690"/>
      <c r="L516" s="690"/>
      <c r="M516" s="690"/>
      <c r="N516" s="690"/>
      <c r="O516" s="690"/>
      <c r="P516" s="690"/>
      <c r="Q516" s="690"/>
      <c r="R516" s="690"/>
      <c r="S516" s="690"/>
      <c r="T516" s="690"/>
      <c r="U516" s="690"/>
      <c r="V516" s="690"/>
      <c r="W516" s="690"/>
      <c r="X516" s="690"/>
      <c r="Y516" s="690"/>
      <c r="Z516" s="690"/>
      <c r="AA516" s="690"/>
      <c r="AB516" s="690"/>
    </row>
    <row r="517" spans="1:28" ht="15.75" customHeight="1">
      <c r="A517" s="690"/>
      <c r="B517" s="691"/>
      <c r="C517" s="690"/>
      <c r="D517" s="690"/>
      <c r="E517" s="691"/>
      <c r="F517" s="691"/>
      <c r="G517" s="692"/>
      <c r="H517" s="690"/>
      <c r="I517" s="690"/>
      <c r="J517" s="690"/>
      <c r="K517" s="690"/>
      <c r="L517" s="690"/>
      <c r="M517" s="690"/>
      <c r="N517" s="690"/>
      <c r="O517" s="690"/>
      <c r="P517" s="690"/>
      <c r="Q517" s="690"/>
      <c r="R517" s="690"/>
      <c r="S517" s="690"/>
      <c r="T517" s="690"/>
      <c r="U517" s="690"/>
      <c r="V517" s="690"/>
      <c r="W517" s="690"/>
      <c r="X517" s="690"/>
      <c r="Y517" s="690"/>
      <c r="Z517" s="690"/>
      <c r="AA517" s="690"/>
      <c r="AB517" s="690"/>
    </row>
    <row r="518" spans="1:28" ht="15.75" customHeight="1">
      <c r="A518" s="690"/>
      <c r="B518" s="691"/>
      <c r="C518" s="690"/>
      <c r="D518" s="690"/>
      <c r="E518" s="691"/>
      <c r="F518" s="691"/>
      <c r="G518" s="692"/>
      <c r="H518" s="690"/>
      <c r="I518" s="690"/>
      <c r="J518" s="690"/>
      <c r="K518" s="690"/>
      <c r="L518" s="690"/>
      <c r="M518" s="690"/>
      <c r="N518" s="690"/>
      <c r="O518" s="690"/>
      <c r="P518" s="690"/>
      <c r="Q518" s="690"/>
      <c r="R518" s="690"/>
      <c r="S518" s="690"/>
      <c r="T518" s="690"/>
      <c r="U518" s="690"/>
      <c r="V518" s="690"/>
      <c r="W518" s="690"/>
      <c r="X518" s="690"/>
      <c r="Y518" s="690"/>
      <c r="Z518" s="690"/>
      <c r="AA518" s="690"/>
      <c r="AB518" s="690"/>
    </row>
    <row r="519" spans="1:28" ht="15.75" customHeight="1">
      <c r="A519" s="690"/>
      <c r="B519" s="691"/>
      <c r="C519" s="690"/>
      <c r="D519" s="690"/>
      <c r="E519" s="691"/>
      <c r="F519" s="691"/>
      <c r="G519" s="692"/>
      <c r="H519" s="690"/>
      <c r="I519" s="690"/>
      <c r="J519" s="690"/>
      <c r="K519" s="690"/>
      <c r="L519" s="690"/>
      <c r="M519" s="690"/>
      <c r="N519" s="690"/>
      <c r="O519" s="690"/>
      <c r="P519" s="690"/>
      <c r="Q519" s="690"/>
      <c r="R519" s="690"/>
      <c r="S519" s="690"/>
      <c r="T519" s="690"/>
      <c r="U519" s="690"/>
      <c r="V519" s="690"/>
      <c r="W519" s="690"/>
      <c r="X519" s="690"/>
      <c r="Y519" s="690"/>
      <c r="Z519" s="690"/>
      <c r="AA519" s="690"/>
      <c r="AB519" s="690"/>
    </row>
    <row r="520" spans="1:28" ht="15.75" customHeight="1">
      <c r="A520" s="690"/>
      <c r="B520" s="691"/>
      <c r="C520" s="690"/>
      <c r="D520" s="690"/>
      <c r="E520" s="691"/>
      <c r="F520" s="691"/>
      <c r="G520" s="692"/>
      <c r="H520" s="690"/>
      <c r="I520" s="690"/>
      <c r="J520" s="690"/>
      <c r="K520" s="690"/>
      <c r="L520" s="690"/>
      <c r="M520" s="690"/>
      <c r="N520" s="690"/>
      <c r="O520" s="690"/>
      <c r="P520" s="690"/>
      <c r="Q520" s="690"/>
      <c r="R520" s="690"/>
      <c r="S520" s="690"/>
      <c r="T520" s="690"/>
      <c r="U520" s="690"/>
      <c r="V520" s="690"/>
      <c r="W520" s="690"/>
      <c r="X520" s="690"/>
      <c r="Y520" s="690"/>
      <c r="Z520" s="690"/>
      <c r="AA520" s="690"/>
      <c r="AB520" s="690"/>
    </row>
    <row r="521" spans="1:28" ht="15.75" customHeight="1">
      <c r="A521" s="690"/>
      <c r="B521" s="691"/>
      <c r="C521" s="690"/>
      <c r="D521" s="690"/>
      <c r="E521" s="691"/>
      <c r="F521" s="691"/>
      <c r="G521" s="692"/>
      <c r="H521" s="690"/>
      <c r="I521" s="690"/>
      <c r="J521" s="690"/>
      <c r="K521" s="690"/>
      <c r="L521" s="690"/>
      <c r="M521" s="690"/>
      <c r="N521" s="690"/>
      <c r="O521" s="690"/>
      <c r="P521" s="690"/>
      <c r="Q521" s="690"/>
      <c r="R521" s="690"/>
      <c r="S521" s="690"/>
      <c r="T521" s="690"/>
      <c r="U521" s="690"/>
      <c r="V521" s="690"/>
      <c r="W521" s="690"/>
      <c r="X521" s="690"/>
      <c r="Y521" s="690"/>
      <c r="Z521" s="690"/>
      <c r="AA521" s="690"/>
      <c r="AB521" s="690"/>
    </row>
    <row r="522" spans="1:28" ht="15.75" customHeight="1">
      <c r="A522" s="690"/>
      <c r="B522" s="691"/>
      <c r="C522" s="690"/>
      <c r="D522" s="690"/>
      <c r="E522" s="691"/>
      <c r="F522" s="691"/>
      <c r="G522" s="692"/>
      <c r="H522" s="690"/>
      <c r="I522" s="690"/>
      <c r="J522" s="690"/>
      <c r="K522" s="690"/>
      <c r="L522" s="690"/>
      <c r="M522" s="690"/>
      <c r="N522" s="690"/>
      <c r="O522" s="690"/>
      <c r="P522" s="690"/>
      <c r="Q522" s="690"/>
      <c r="R522" s="690"/>
      <c r="S522" s="690"/>
      <c r="T522" s="690"/>
      <c r="U522" s="690"/>
      <c r="V522" s="690"/>
      <c r="W522" s="690"/>
      <c r="X522" s="690"/>
      <c r="Y522" s="690"/>
      <c r="Z522" s="690"/>
      <c r="AA522" s="690"/>
      <c r="AB522" s="690"/>
    </row>
    <row r="523" spans="1:28" ht="15.75" customHeight="1">
      <c r="A523" s="690"/>
      <c r="B523" s="691"/>
      <c r="C523" s="690"/>
      <c r="D523" s="690"/>
      <c r="E523" s="691"/>
      <c r="F523" s="691"/>
      <c r="G523" s="692"/>
      <c r="H523" s="690"/>
      <c r="I523" s="690"/>
      <c r="J523" s="690"/>
      <c r="K523" s="690"/>
      <c r="L523" s="690"/>
      <c r="M523" s="690"/>
      <c r="N523" s="690"/>
      <c r="O523" s="690"/>
      <c r="P523" s="690"/>
      <c r="Q523" s="690"/>
      <c r="R523" s="690"/>
      <c r="S523" s="690"/>
      <c r="T523" s="690"/>
      <c r="U523" s="690"/>
      <c r="V523" s="690"/>
      <c r="W523" s="690"/>
      <c r="X523" s="690"/>
      <c r="Y523" s="690"/>
      <c r="Z523" s="690"/>
      <c r="AA523" s="690"/>
      <c r="AB523" s="690"/>
    </row>
    <row r="524" spans="1:28" ht="15.75" customHeight="1">
      <c r="A524" s="690"/>
      <c r="B524" s="691"/>
      <c r="C524" s="690"/>
      <c r="D524" s="690"/>
      <c r="E524" s="691"/>
      <c r="F524" s="691"/>
      <c r="G524" s="692"/>
      <c r="H524" s="690"/>
      <c r="I524" s="690"/>
      <c r="J524" s="690"/>
      <c r="K524" s="690"/>
      <c r="L524" s="690"/>
      <c r="M524" s="690"/>
      <c r="N524" s="690"/>
      <c r="O524" s="690"/>
      <c r="P524" s="690"/>
      <c r="Q524" s="690"/>
      <c r="R524" s="690"/>
      <c r="S524" s="690"/>
      <c r="T524" s="690"/>
      <c r="U524" s="690"/>
      <c r="V524" s="690"/>
      <c r="W524" s="690"/>
      <c r="X524" s="690"/>
      <c r="Y524" s="690"/>
      <c r="Z524" s="690"/>
      <c r="AA524" s="690"/>
      <c r="AB524" s="690"/>
    </row>
    <row r="525" spans="1:28" ht="15.75" customHeight="1">
      <c r="A525" s="690"/>
      <c r="B525" s="691"/>
      <c r="C525" s="690"/>
      <c r="D525" s="690"/>
      <c r="E525" s="691"/>
      <c r="F525" s="691"/>
      <c r="G525" s="692"/>
      <c r="H525" s="690"/>
      <c r="I525" s="690"/>
      <c r="J525" s="690"/>
      <c r="K525" s="690"/>
      <c r="L525" s="690"/>
      <c r="M525" s="690"/>
      <c r="N525" s="690"/>
      <c r="O525" s="690"/>
      <c r="P525" s="690"/>
      <c r="Q525" s="690"/>
      <c r="R525" s="690"/>
      <c r="S525" s="690"/>
      <c r="T525" s="690"/>
      <c r="U525" s="690"/>
      <c r="V525" s="690"/>
      <c r="W525" s="690"/>
      <c r="X525" s="690"/>
      <c r="Y525" s="690"/>
      <c r="Z525" s="690"/>
      <c r="AA525" s="690"/>
      <c r="AB525" s="690"/>
    </row>
    <row r="526" spans="1:28" ht="15.75" customHeight="1">
      <c r="A526" s="690"/>
      <c r="B526" s="691"/>
      <c r="C526" s="690"/>
      <c r="D526" s="690"/>
      <c r="E526" s="691"/>
      <c r="F526" s="691"/>
      <c r="G526" s="692"/>
      <c r="H526" s="690"/>
      <c r="I526" s="690"/>
      <c r="J526" s="690"/>
      <c r="K526" s="690"/>
      <c r="L526" s="690"/>
      <c r="M526" s="690"/>
      <c r="N526" s="690"/>
      <c r="O526" s="690"/>
      <c r="P526" s="690"/>
      <c r="Q526" s="690"/>
      <c r="R526" s="690"/>
      <c r="S526" s="690"/>
      <c r="T526" s="690"/>
      <c r="U526" s="690"/>
      <c r="V526" s="690"/>
      <c r="W526" s="690"/>
      <c r="X526" s="690"/>
      <c r="Y526" s="690"/>
      <c r="Z526" s="690"/>
      <c r="AA526" s="690"/>
      <c r="AB526" s="690"/>
    </row>
    <row r="527" spans="1:28" ht="15.75" customHeight="1">
      <c r="A527" s="690"/>
      <c r="B527" s="691"/>
      <c r="C527" s="690"/>
      <c r="D527" s="690"/>
      <c r="E527" s="691"/>
      <c r="F527" s="691"/>
      <c r="G527" s="692"/>
      <c r="H527" s="690"/>
      <c r="I527" s="690"/>
      <c r="J527" s="690"/>
      <c r="K527" s="690"/>
      <c r="L527" s="690"/>
      <c r="M527" s="690"/>
      <c r="N527" s="690"/>
      <c r="O527" s="690"/>
      <c r="P527" s="690"/>
      <c r="Q527" s="690"/>
      <c r="R527" s="690"/>
      <c r="S527" s="690"/>
      <c r="T527" s="690"/>
      <c r="U527" s="690"/>
      <c r="V527" s="690"/>
      <c r="W527" s="690"/>
      <c r="X527" s="690"/>
      <c r="Y527" s="690"/>
      <c r="Z527" s="690"/>
      <c r="AA527" s="690"/>
      <c r="AB527" s="690"/>
    </row>
    <row r="528" spans="1:28" ht="15.75" customHeight="1">
      <c r="A528" s="690"/>
      <c r="B528" s="691"/>
      <c r="C528" s="690"/>
      <c r="D528" s="690"/>
      <c r="E528" s="691"/>
      <c r="F528" s="691"/>
      <c r="G528" s="692"/>
      <c r="H528" s="690"/>
      <c r="I528" s="690"/>
      <c r="J528" s="690"/>
      <c r="K528" s="690"/>
      <c r="L528" s="690"/>
      <c r="M528" s="690"/>
      <c r="N528" s="690"/>
      <c r="O528" s="690"/>
      <c r="P528" s="690"/>
      <c r="Q528" s="690"/>
      <c r="R528" s="690"/>
      <c r="S528" s="690"/>
      <c r="T528" s="690"/>
      <c r="U528" s="690"/>
      <c r="V528" s="690"/>
      <c r="W528" s="690"/>
      <c r="X528" s="690"/>
      <c r="Y528" s="690"/>
      <c r="Z528" s="690"/>
      <c r="AA528" s="690"/>
      <c r="AB528" s="690"/>
    </row>
    <row r="529" spans="1:28" ht="15.75" customHeight="1">
      <c r="A529" s="690"/>
      <c r="B529" s="691"/>
      <c r="C529" s="690"/>
      <c r="D529" s="690"/>
      <c r="E529" s="691"/>
      <c r="F529" s="691"/>
      <c r="G529" s="692"/>
      <c r="H529" s="690"/>
      <c r="I529" s="690"/>
      <c r="J529" s="690"/>
      <c r="K529" s="690"/>
      <c r="L529" s="690"/>
      <c r="M529" s="690"/>
      <c r="N529" s="690"/>
      <c r="O529" s="690"/>
      <c r="P529" s="690"/>
      <c r="Q529" s="690"/>
      <c r="R529" s="690"/>
      <c r="S529" s="690"/>
      <c r="T529" s="690"/>
      <c r="U529" s="690"/>
      <c r="V529" s="690"/>
      <c r="W529" s="690"/>
      <c r="X529" s="690"/>
      <c r="Y529" s="690"/>
      <c r="Z529" s="690"/>
      <c r="AA529" s="690"/>
      <c r="AB529" s="690"/>
    </row>
    <row r="530" spans="1:28" ht="15.75" customHeight="1">
      <c r="A530" s="690"/>
      <c r="B530" s="691"/>
      <c r="C530" s="690"/>
      <c r="D530" s="690"/>
      <c r="E530" s="691"/>
      <c r="F530" s="691"/>
      <c r="G530" s="692"/>
      <c r="H530" s="690"/>
      <c r="I530" s="690"/>
      <c r="J530" s="690"/>
      <c r="K530" s="690"/>
      <c r="L530" s="690"/>
      <c r="M530" s="690"/>
      <c r="N530" s="690"/>
      <c r="O530" s="690"/>
      <c r="P530" s="690"/>
      <c r="Q530" s="690"/>
      <c r="R530" s="690"/>
      <c r="S530" s="690"/>
      <c r="T530" s="690"/>
      <c r="U530" s="690"/>
      <c r="V530" s="690"/>
      <c r="W530" s="690"/>
      <c r="X530" s="690"/>
      <c r="Y530" s="690"/>
      <c r="Z530" s="690"/>
      <c r="AA530" s="690"/>
      <c r="AB530" s="690"/>
    </row>
    <row r="531" spans="1:28" ht="15.75" customHeight="1">
      <c r="A531" s="690"/>
      <c r="B531" s="691"/>
      <c r="C531" s="690"/>
      <c r="D531" s="690"/>
      <c r="E531" s="691"/>
      <c r="F531" s="691"/>
      <c r="G531" s="692"/>
      <c r="H531" s="690"/>
      <c r="I531" s="690"/>
      <c r="J531" s="690"/>
      <c r="K531" s="690"/>
      <c r="L531" s="690"/>
      <c r="M531" s="690"/>
      <c r="N531" s="690"/>
      <c r="O531" s="690"/>
      <c r="P531" s="690"/>
      <c r="Q531" s="690"/>
      <c r="R531" s="690"/>
      <c r="S531" s="690"/>
      <c r="T531" s="690"/>
      <c r="U531" s="690"/>
      <c r="V531" s="690"/>
      <c r="W531" s="690"/>
      <c r="X531" s="690"/>
      <c r="Y531" s="690"/>
      <c r="Z531" s="690"/>
      <c r="AA531" s="690"/>
      <c r="AB531" s="690"/>
    </row>
    <row r="532" spans="1:28" ht="15.75" customHeight="1">
      <c r="A532" s="690"/>
      <c r="B532" s="691"/>
      <c r="C532" s="690"/>
      <c r="D532" s="690"/>
      <c r="E532" s="691"/>
      <c r="F532" s="691"/>
      <c r="G532" s="692"/>
      <c r="H532" s="690"/>
      <c r="I532" s="690"/>
      <c r="J532" s="690"/>
      <c r="K532" s="690"/>
      <c r="L532" s="690"/>
      <c r="M532" s="690"/>
      <c r="N532" s="690"/>
      <c r="O532" s="690"/>
      <c r="P532" s="690"/>
      <c r="Q532" s="690"/>
      <c r="R532" s="690"/>
      <c r="S532" s="690"/>
      <c r="T532" s="690"/>
      <c r="U532" s="690"/>
      <c r="V532" s="690"/>
      <c r="W532" s="690"/>
      <c r="X532" s="690"/>
      <c r="Y532" s="690"/>
      <c r="Z532" s="690"/>
      <c r="AA532" s="690"/>
      <c r="AB532" s="690"/>
    </row>
    <row r="533" spans="1:28" ht="15.75" customHeight="1">
      <c r="A533" s="690"/>
      <c r="B533" s="691"/>
      <c r="C533" s="690"/>
      <c r="D533" s="690"/>
      <c r="E533" s="691"/>
      <c r="F533" s="691"/>
      <c r="G533" s="692"/>
      <c r="H533" s="690"/>
      <c r="I533" s="690"/>
      <c r="J533" s="690"/>
      <c r="K533" s="690"/>
      <c r="L533" s="690"/>
      <c r="M533" s="690"/>
      <c r="N533" s="690"/>
      <c r="O533" s="690"/>
      <c r="P533" s="690"/>
      <c r="Q533" s="690"/>
      <c r="R533" s="690"/>
      <c r="S533" s="690"/>
      <c r="T533" s="690"/>
      <c r="U533" s="690"/>
      <c r="V533" s="690"/>
      <c r="W533" s="690"/>
      <c r="X533" s="690"/>
      <c r="Y533" s="690"/>
      <c r="Z533" s="690"/>
      <c r="AA533" s="690"/>
      <c r="AB533" s="690"/>
    </row>
    <row r="534" spans="1:28" ht="15.75" customHeight="1">
      <c r="A534" s="690"/>
      <c r="B534" s="691"/>
      <c r="C534" s="690"/>
      <c r="D534" s="690"/>
      <c r="E534" s="691"/>
      <c r="F534" s="691"/>
      <c r="G534" s="692"/>
      <c r="H534" s="690"/>
      <c r="I534" s="690"/>
      <c r="J534" s="690"/>
      <c r="K534" s="690"/>
      <c r="L534" s="690"/>
      <c r="M534" s="690"/>
      <c r="N534" s="690"/>
      <c r="O534" s="690"/>
      <c r="P534" s="690"/>
      <c r="Q534" s="690"/>
      <c r="R534" s="690"/>
      <c r="S534" s="690"/>
      <c r="T534" s="690"/>
      <c r="U534" s="690"/>
      <c r="V534" s="690"/>
      <c r="W534" s="690"/>
      <c r="X534" s="690"/>
      <c r="Y534" s="690"/>
      <c r="Z534" s="690"/>
      <c r="AA534" s="690"/>
      <c r="AB534" s="690"/>
    </row>
    <row r="535" spans="1:28" ht="15.75" customHeight="1">
      <c r="A535" s="690"/>
      <c r="B535" s="691"/>
      <c r="C535" s="690"/>
      <c r="D535" s="690"/>
      <c r="E535" s="691"/>
      <c r="F535" s="691"/>
      <c r="G535" s="692"/>
      <c r="H535" s="690"/>
      <c r="I535" s="690"/>
      <c r="J535" s="690"/>
      <c r="K535" s="690"/>
      <c r="L535" s="690"/>
      <c r="M535" s="690"/>
      <c r="N535" s="690"/>
      <c r="O535" s="690"/>
      <c r="P535" s="690"/>
      <c r="Q535" s="690"/>
      <c r="R535" s="690"/>
      <c r="S535" s="690"/>
      <c r="T535" s="690"/>
      <c r="U535" s="690"/>
      <c r="V535" s="690"/>
      <c r="W535" s="690"/>
      <c r="X535" s="690"/>
      <c r="Y535" s="690"/>
      <c r="Z535" s="690"/>
      <c r="AA535" s="690"/>
      <c r="AB535" s="690"/>
    </row>
    <row r="536" spans="1:28" ht="15.75" customHeight="1">
      <c r="A536" s="690"/>
      <c r="B536" s="691"/>
      <c r="C536" s="690"/>
      <c r="D536" s="690"/>
      <c r="E536" s="691"/>
      <c r="F536" s="691"/>
      <c r="G536" s="692"/>
      <c r="H536" s="690"/>
      <c r="I536" s="690"/>
      <c r="J536" s="690"/>
      <c r="K536" s="690"/>
      <c r="L536" s="690"/>
      <c r="M536" s="690"/>
      <c r="N536" s="690"/>
      <c r="O536" s="690"/>
      <c r="P536" s="690"/>
      <c r="Q536" s="690"/>
      <c r="R536" s="690"/>
      <c r="S536" s="690"/>
      <c r="T536" s="690"/>
      <c r="U536" s="690"/>
      <c r="V536" s="690"/>
      <c r="W536" s="690"/>
      <c r="X536" s="690"/>
      <c r="Y536" s="690"/>
      <c r="Z536" s="690"/>
      <c r="AA536" s="690"/>
      <c r="AB536" s="690"/>
    </row>
    <row r="537" spans="1:28" ht="15.75" customHeight="1">
      <c r="A537" s="690"/>
      <c r="B537" s="691"/>
      <c r="C537" s="690"/>
      <c r="D537" s="690"/>
      <c r="E537" s="691"/>
      <c r="F537" s="691"/>
      <c r="G537" s="692"/>
      <c r="H537" s="690"/>
      <c r="I537" s="690"/>
      <c r="J537" s="690"/>
      <c r="K537" s="690"/>
      <c r="L537" s="690"/>
      <c r="M537" s="690"/>
      <c r="N537" s="690"/>
      <c r="O537" s="690"/>
      <c r="P537" s="690"/>
      <c r="Q537" s="690"/>
      <c r="R537" s="690"/>
      <c r="S537" s="690"/>
      <c r="T537" s="690"/>
      <c r="U537" s="690"/>
      <c r="V537" s="690"/>
      <c r="W537" s="690"/>
      <c r="X537" s="690"/>
      <c r="Y537" s="690"/>
      <c r="Z537" s="690"/>
      <c r="AA537" s="690"/>
      <c r="AB537" s="690"/>
    </row>
    <row r="538" spans="1:28" ht="15.75" customHeight="1">
      <c r="A538" s="690"/>
      <c r="B538" s="691"/>
      <c r="C538" s="690"/>
      <c r="D538" s="690"/>
      <c r="E538" s="691"/>
      <c r="F538" s="691"/>
      <c r="G538" s="692"/>
      <c r="H538" s="690"/>
      <c r="I538" s="690"/>
      <c r="J538" s="690"/>
      <c r="K538" s="690"/>
      <c r="L538" s="690"/>
      <c r="M538" s="690"/>
      <c r="N538" s="690"/>
      <c r="O538" s="690"/>
      <c r="P538" s="690"/>
      <c r="Q538" s="690"/>
      <c r="R538" s="690"/>
      <c r="S538" s="690"/>
      <c r="T538" s="690"/>
      <c r="U538" s="690"/>
      <c r="V538" s="690"/>
      <c r="W538" s="690"/>
      <c r="X538" s="690"/>
      <c r="Y538" s="690"/>
      <c r="Z538" s="690"/>
      <c r="AA538" s="690"/>
      <c r="AB538" s="690"/>
    </row>
    <row r="539" spans="1:28" ht="15.75" customHeight="1">
      <c r="A539" s="690"/>
      <c r="B539" s="691"/>
      <c r="C539" s="690"/>
      <c r="D539" s="690"/>
      <c r="E539" s="691"/>
      <c r="F539" s="691"/>
      <c r="G539" s="692"/>
      <c r="H539" s="690"/>
      <c r="I539" s="690"/>
      <c r="J539" s="690"/>
      <c r="K539" s="690"/>
      <c r="L539" s="690"/>
      <c r="M539" s="690"/>
      <c r="N539" s="690"/>
      <c r="O539" s="690"/>
      <c r="P539" s="690"/>
      <c r="Q539" s="690"/>
      <c r="R539" s="690"/>
      <c r="S539" s="690"/>
      <c r="T539" s="690"/>
      <c r="U539" s="690"/>
      <c r="V539" s="690"/>
      <c r="W539" s="690"/>
      <c r="X539" s="690"/>
      <c r="Y539" s="690"/>
      <c r="Z539" s="690"/>
      <c r="AA539" s="690"/>
      <c r="AB539" s="690"/>
    </row>
    <row r="540" spans="1:28" ht="15.75" customHeight="1">
      <c r="A540" s="690"/>
      <c r="B540" s="691"/>
      <c r="C540" s="690"/>
      <c r="D540" s="690"/>
      <c r="E540" s="691"/>
      <c r="F540" s="691"/>
      <c r="G540" s="692"/>
      <c r="H540" s="690"/>
      <c r="I540" s="690"/>
      <c r="J540" s="690"/>
      <c r="K540" s="690"/>
      <c r="L540" s="690"/>
      <c r="M540" s="690"/>
      <c r="N540" s="690"/>
      <c r="O540" s="690"/>
      <c r="P540" s="690"/>
      <c r="Q540" s="690"/>
      <c r="R540" s="690"/>
      <c r="S540" s="690"/>
      <c r="T540" s="690"/>
      <c r="U540" s="690"/>
      <c r="V540" s="690"/>
      <c r="W540" s="690"/>
      <c r="X540" s="690"/>
      <c r="Y540" s="690"/>
      <c r="Z540" s="690"/>
      <c r="AA540" s="690"/>
      <c r="AB540" s="690"/>
    </row>
    <row r="541" spans="1:28" ht="15.75" customHeight="1">
      <c r="A541" s="690"/>
      <c r="B541" s="691"/>
      <c r="C541" s="690"/>
      <c r="D541" s="690"/>
      <c r="E541" s="691"/>
      <c r="F541" s="691"/>
      <c r="G541" s="692"/>
      <c r="H541" s="690"/>
      <c r="I541" s="690"/>
      <c r="J541" s="690"/>
      <c r="K541" s="690"/>
      <c r="L541" s="690"/>
      <c r="M541" s="690"/>
      <c r="N541" s="690"/>
      <c r="O541" s="690"/>
      <c r="P541" s="690"/>
      <c r="Q541" s="690"/>
      <c r="R541" s="690"/>
      <c r="S541" s="690"/>
      <c r="T541" s="690"/>
      <c r="U541" s="690"/>
      <c r="V541" s="690"/>
      <c r="W541" s="690"/>
      <c r="X541" s="690"/>
      <c r="Y541" s="690"/>
      <c r="Z541" s="690"/>
      <c r="AA541" s="690"/>
      <c r="AB541" s="690"/>
    </row>
    <row r="542" spans="1:28" ht="15.75" customHeight="1">
      <c r="A542" s="690"/>
      <c r="B542" s="691"/>
      <c r="C542" s="690"/>
      <c r="D542" s="690"/>
      <c r="E542" s="691"/>
      <c r="F542" s="691"/>
      <c r="G542" s="692"/>
      <c r="H542" s="690"/>
      <c r="I542" s="690"/>
      <c r="J542" s="690"/>
      <c r="K542" s="690"/>
      <c r="L542" s="690"/>
      <c r="M542" s="690"/>
      <c r="N542" s="690"/>
      <c r="O542" s="690"/>
      <c r="P542" s="690"/>
      <c r="Q542" s="690"/>
      <c r="R542" s="690"/>
      <c r="S542" s="690"/>
      <c r="T542" s="690"/>
      <c r="U542" s="690"/>
      <c r="V542" s="690"/>
      <c r="W542" s="690"/>
      <c r="X542" s="690"/>
      <c r="Y542" s="690"/>
      <c r="Z542" s="690"/>
      <c r="AA542" s="690"/>
      <c r="AB542" s="690"/>
    </row>
    <row r="543" spans="1:28" ht="15.75" customHeight="1">
      <c r="A543" s="690"/>
      <c r="B543" s="691"/>
      <c r="C543" s="690"/>
      <c r="D543" s="690"/>
      <c r="E543" s="691"/>
      <c r="F543" s="691"/>
      <c r="G543" s="692"/>
      <c r="H543" s="690"/>
      <c r="I543" s="690"/>
      <c r="J543" s="690"/>
      <c r="K543" s="690"/>
      <c r="L543" s="690"/>
      <c r="M543" s="690"/>
      <c r="N543" s="690"/>
      <c r="O543" s="690"/>
      <c r="P543" s="690"/>
      <c r="Q543" s="690"/>
      <c r="R543" s="690"/>
      <c r="S543" s="690"/>
      <c r="T543" s="690"/>
      <c r="U543" s="690"/>
      <c r="V543" s="690"/>
      <c r="W543" s="690"/>
      <c r="X543" s="690"/>
      <c r="Y543" s="690"/>
      <c r="Z543" s="690"/>
      <c r="AA543" s="690"/>
      <c r="AB543" s="690"/>
    </row>
    <row r="544" spans="1:28" ht="15.75" customHeight="1">
      <c r="A544" s="690"/>
      <c r="B544" s="691"/>
      <c r="C544" s="690"/>
      <c r="D544" s="690"/>
      <c r="E544" s="691"/>
      <c r="F544" s="691"/>
      <c r="G544" s="692"/>
      <c r="H544" s="690"/>
      <c r="I544" s="690"/>
      <c r="J544" s="690"/>
      <c r="K544" s="690"/>
      <c r="L544" s="690"/>
      <c r="M544" s="690"/>
      <c r="N544" s="690"/>
      <c r="O544" s="690"/>
      <c r="P544" s="690"/>
      <c r="Q544" s="690"/>
      <c r="R544" s="690"/>
      <c r="S544" s="690"/>
      <c r="T544" s="690"/>
      <c r="U544" s="690"/>
      <c r="V544" s="690"/>
      <c r="W544" s="690"/>
      <c r="X544" s="690"/>
      <c r="Y544" s="690"/>
      <c r="Z544" s="690"/>
      <c r="AA544" s="690"/>
      <c r="AB544" s="690"/>
    </row>
    <row r="545" spans="1:28" ht="15.75" customHeight="1">
      <c r="A545" s="690"/>
      <c r="B545" s="691"/>
      <c r="C545" s="690"/>
      <c r="D545" s="690"/>
      <c r="E545" s="691"/>
      <c r="F545" s="691"/>
      <c r="G545" s="692"/>
      <c r="H545" s="690"/>
      <c r="I545" s="690"/>
      <c r="J545" s="690"/>
      <c r="K545" s="690"/>
      <c r="L545" s="690"/>
      <c r="M545" s="690"/>
      <c r="N545" s="690"/>
      <c r="O545" s="690"/>
      <c r="P545" s="690"/>
      <c r="Q545" s="690"/>
      <c r="R545" s="690"/>
      <c r="S545" s="690"/>
      <c r="T545" s="690"/>
      <c r="U545" s="690"/>
      <c r="V545" s="690"/>
      <c r="W545" s="690"/>
      <c r="X545" s="690"/>
      <c r="Y545" s="690"/>
      <c r="Z545" s="690"/>
      <c r="AA545" s="690"/>
      <c r="AB545" s="690"/>
    </row>
    <row r="546" spans="1:28" ht="15.75" customHeight="1">
      <c r="A546" s="690"/>
      <c r="B546" s="691"/>
      <c r="C546" s="690"/>
      <c r="D546" s="690"/>
      <c r="E546" s="691"/>
      <c r="F546" s="691"/>
      <c r="G546" s="692"/>
      <c r="H546" s="690"/>
      <c r="I546" s="690"/>
      <c r="J546" s="690"/>
      <c r="K546" s="690"/>
      <c r="L546" s="690"/>
      <c r="M546" s="690"/>
      <c r="N546" s="690"/>
      <c r="O546" s="690"/>
      <c r="P546" s="690"/>
      <c r="Q546" s="690"/>
      <c r="R546" s="690"/>
      <c r="S546" s="690"/>
      <c r="T546" s="690"/>
      <c r="U546" s="690"/>
      <c r="V546" s="690"/>
      <c r="W546" s="690"/>
      <c r="X546" s="690"/>
      <c r="Y546" s="690"/>
      <c r="Z546" s="690"/>
      <c r="AA546" s="690"/>
      <c r="AB546" s="690"/>
    </row>
    <row r="547" spans="1:28" ht="15.75" customHeight="1">
      <c r="A547" s="690"/>
      <c r="B547" s="691"/>
      <c r="C547" s="690"/>
      <c r="D547" s="690"/>
      <c r="E547" s="691"/>
      <c r="F547" s="691"/>
      <c r="G547" s="692"/>
      <c r="H547" s="690"/>
      <c r="I547" s="690"/>
      <c r="J547" s="690"/>
      <c r="K547" s="690"/>
      <c r="L547" s="690"/>
      <c r="M547" s="690"/>
      <c r="N547" s="690"/>
      <c r="O547" s="690"/>
      <c r="P547" s="690"/>
      <c r="Q547" s="690"/>
      <c r="R547" s="690"/>
      <c r="S547" s="690"/>
      <c r="T547" s="690"/>
      <c r="U547" s="690"/>
      <c r="V547" s="690"/>
      <c r="W547" s="690"/>
      <c r="X547" s="690"/>
      <c r="Y547" s="690"/>
      <c r="Z547" s="690"/>
      <c r="AA547" s="690"/>
      <c r="AB547" s="690"/>
    </row>
    <row r="548" spans="1:28" ht="15.75" customHeight="1">
      <c r="A548" s="690"/>
      <c r="B548" s="691"/>
      <c r="C548" s="690"/>
      <c r="D548" s="690"/>
      <c r="E548" s="691"/>
      <c r="F548" s="691"/>
      <c r="G548" s="692"/>
      <c r="H548" s="690"/>
      <c r="I548" s="690"/>
      <c r="J548" s="690"/>
      <c r="K548" s="690"/>
      <c r="L548" s="690"/>
      <c r="M548" s="690"/>
      <c r="N548" s="690"/>
      <c r="O548" s="690"/>
      <c r="P548" s="690"/>
      <c r="Q548" s="690"/>
      <c r="R548" s="690"/>
      <c r="S548" s="690"/>
      <c r="T548" s="690"/>
      <c r="U548" s="690"/>
      <c r="V548" s="690"/>
      <c r="W548" s="690"/>
      <c r="X548" s="690"/>
      <c r="Y548" s="690"/>
      <c r="Z548" s="690"/>
      <c r="AA548" s="690"/>
      <c r="AB548" s="690"/>
    </row>
    <row r="549" spans="1:28" ht="15.75" customHeight="1">
      <c r="A549" s="690"/>
      <c r="B549" s="691"/>
      <c r="C549" s="690"/>
      <c r="D549" s="690"/>
      <c r="E549" s="691"/>
      <c r="F549" s="691"/>
      <c r="G549" s="692"/>
      <c r="H549" s="690"/>
      <c r="I549" s="690"/>
      <c r="J549" s="690"/>
      <c r="K549" s="690"/>
      <c r="L549" s="690"/>
      <c r="M549" s="690"/>
      <c r="N549" s="690"/>
      <c r="O549" s="690"/>
      <c r="P549" s="690"/>
      <c r="Q549" s="690"/>
      <c r="R549" s="690"/>
      <c r="S549" s="690"/>
      <c r="T549" s="690"/>
      <c r="U549" s="690"/>
      <c r="V549" s="690"/>
      <c r="W549" s="690"/>
      <c r="X549" s="690"/>
      <c r="Y549" s="690"/>
      <c r="Z549" s="690"/>
      <c r="AA549" s="690"/>
      <c r="AB549" s="690"/>
    </row>
    <row r="550" spans="1:28" ht="15.75" customHeight="1">
      <c r="A550" s="690"/>
      <c r="B550" s="691"/>
      <c r="C550" s="690"/>
      <c r="D550" s="690"/>
      <c r="E550" s="691"/>
      <c r="F550" s="691"/>
      <c r="G550" s="692"/>
      <c r="H550" s="690"/>
      <c r="I550" s="690"/>
      <c r="J550" s="690"/>
      <c r="K550" s="690"/>
      <c r="L550" s="690"/>
      <c r="M550" s="690"/>
      <c r="N550" s="690"/>
      <c r="O550" s="690"/>
      <c r="P550" s="690"/>
      <c r="Q550" s="690"/>
      <c r="R550" s="690"/>
      <c r="S550" s="690"/>
      <c r="T550" s="690"/>
      <c r="U550" s="690"/>
      <c r="V550" s="690"/>
      <c r="W550" s="690"/>
      <c r="X550" s="690"/>
      <c r="Y550" s="690"/>
      <c r="Z550" s="690"/>
      <c r="AA550" s="690"/>
      <c r="AB550" s="690"/>
    </row>
    <row r="551" spans="1:28" ht="15.75" customHeight="1">
      <c r="A551" s="690"/>
      <c r="B551" s="691"/>
      <c r="C551" s="690"/>
      <c r="D551" s="690"/>
      <c r="E551" s="691"/>
      <c r="F551" s="691"/>
      <c r="G551" s="692"/>
      <c r="H551" s="690"/>
      <c r="I551" s="690"/>
      <c r="J551" s="690"/>
      <c r="K551" s="690"/>
      <c r="L551" s="690"/>
      <c r="M551" s="690"/>
      <c r="N551" s="690"/>
      <c r="O551" s="690"/>
      <c r="P551" s="690"/>
      <c r="Q551" s="690"/>
      <c r="R551" s="690"/>
      <c r="S551" s="690"/>
      <c r="T551" s="690"/>
      <c r="U551" s="690"/>
      <c r="V551" s="690"/>
      <c r="W551" s="690"/>
      <c r="X551" s="690"/>
      <c r="Y551" s="690"/>
      <c r="Z551" s="690"/>
      <c r="AA551" s="690"/>
      <c r="AB551" s="690"/>
    </row>
    <row r="552" spans="1:28" ht="15.75" customHeight="1">
      <c r="A552" s="690"/>
      <c r="B552" s="691"/>
      <c r="C552" s="690"/>
      <c r="D552" s="690"/>
      <c r="E552" s="691"/>
      <c r="F552" s="691"/>
      <c r="G552" s="692"/>
      <c r="H552" s="690"/>
      <c r="I552" s="690"/>
      <c r="J552" s="690"/>
      <c r="K552" s="690"/>
      <c r="L552" s="690"/>
      <c r="M552" s="690"/>
      <c r="N552" s="690"/>
      <c r="O552" s="690"/>
      <c r="P552" s="690"/>
      <c r="Q552" s="690"/>
      <c r="R552" s="690"/>
      <c r="S552" s="690"/>
      <c r="T552" s="690"/>
      <c r="U552" s="690"/>
      <c r="V552" s="690"/>
      <c r="W552" s="690"/>
      <c r="X552" s="690"/>
      <c r="Y552" s="690"/>
      <c r="Z552" s="690"/>
      <c r="AA552" s="690"/>
      <c r="AB552" s="690"/>
    </row>
    <row r="553" spans="1:28" ht="15.75" customHeight="1">
      <c r="A553" s="690"/>
      <c r="B553" s="691"/>
      <c r="C553" s="690"/>
      <c r="D553" s="690"/>
      <c r="E553" s="691"/>
      <c r="F553" s="691"/>
      <c r="G553" s="692"/>
      <c r="H553" s="690"/>
      <c r="I553" s="690"/>
      <c r="J553" s="690"/>
      <c r="K553" s="690"/>
      <c r="L553" s="690"/>
      <c r="M553" s="690"/>
      <c r="N553" s="690"/>
      <c r="O553" s="690"/>
      <c r="P553" s="690"/>
      <c r="Q553" s="690"/>
      <c r="R553" s="690"/>
      <c r="S553" s="690"/>
      <c r="T553" s="690"/>
      <c r="U553" s="690"/>
      <c r="V553" s="690"/>
      <c r="W553" s="690"/>
      <c r="X553" s="690"/>
      <c r="Y553" s="690"/>
      <c r="Z553" s="690"/>
      <c r="AA553" s="690"/>
      <c r="AB553" s="690"/>
    </row>
    <row r="554" spans="1:28" ht="15.75" customHeight="1">
      <c r="A554" s="690"/>
      <c r="B554" s="691"/>
      <c r="C554" s="690"/>
      <c r="D554" s="690"/>
      <c r="E554" s="691"/>
      <c r="F554" s="691"/>
      <c r="G554" s="692"/>
      <c r="H554" s="690"/>
      <c r="I554" s="690"/>
      <c r="J554" s="690"/>
      <c r="K554" s="690"/>
      <c r="L554" s="690"/>
      <c r="M554" s="690"/>
      <c r="N554" s="690"/>
      <c r="O554" s="690"/>
      <c r="P554" s="690"/>
      <c r="Q554" s="690"/>
      <c r="R554" s="690"/>
      <c r="S554" s="690"/>
      <c r="T554" s="690"/>
      <c r="U554" s="690"/>
      <c r="V554" s="690"/>
      <c r="W554" s="690"/>
      <c r="X554" s="690"/>
      <c r="Y554" s="690"/>
      <c r="Z554" s="690"/>
      <c r="AA554" s="690"/>
      <c r="AB554" s="690"/>
    </row>
    <row r="555" spans="1:28" ht="15.75" customHeight="1">
      <c r="A555" s="690"/>
      <c r="B555" s="691"/>
      <c r="C555" s="690"/>
      <c r="D555" s="690"/>
      <c r="E555" s="691"/>
      <c r="F555" s="691"/>
      <c r="G555" s="692"/>
      <c r="H555" s="690"/>
      <c r="I555" s="690"/>
      <c r="J555" s="690"/>
      <c r="K555" s="690"/>
      <c r="L555" s="690"/>
      <c r="M555" s="690"/>
      <c r="N555" s="690"/>
      <c r="O555" s="690"/>
      <c r="P555" s="690"/>
      <c r="Q555" s="690"/>
      <c r="R555" s="690"/>
      <c r="S555" s="690"/>
      <c r="T555" s="690"/>
      <c r="U555" s="690"/>
      <c r="V555" s="690"/>
      <c r="W555" s="690"/>
      <c r="X555" s="690"/>
      <c r="Y555" s="690"/>
      <c r="Z555" s="690"/>
      <c r="AA555" s="690"/>
      <c r="AB555" s="690"/>
    </row>
    <row r="556" spans="1:28" ht="15.75" customHeight="1">
      <c r="A556" s="690"/>
      <c r="B556" s="691"/>
      <c r="C556" s="690"/>
      <c r="D556" s="690"/>
      <c r="E556" s="691"/>
      <c r="F556" s="691"/>
      <c r="G556" s="692"/>
      <c r="H556" s="690"/>
      <c r="I556" s="690"/>
      <c r="J556" s="690"/>
      <c r="K556" s="690"/>
      <c r="L556" s="690"/>
      <c r="M556" s="690"/>
      <c r="N556" s="690"/>
      <c r="O556" s="690"/>
      <c r="P556" s="690"/>
      <c r="Q556" s="690"/>
      <c r="R556" s="690"/>
      <c r="S556" s="690"/>
      <c r="T556" s="690"/>
      <c r="U556" s="690"/>
      <c r="V556" s="690"/>
      <c r="W556" s="690"/>
      <c r="X556" s="690"/>
      <c r="Y556" s="690"/>
      <c r="Z556" s="690"/>
      <c r="AA556" s="690"/>
      <c r="AB556" s="690"/>
    </row>
    <row r="557" spans="1:28" ht="15.75" customHeight="1">
      <c r="A557" s="690"/>
      <c r="B557" s="691"/>
      <c r="C557" s="690"/>
      <c r="D557" s="690"/>
      <c r="E557" s="691"/>
      <c r="F557" s="691"/>
      <c r="G557" s="692"/>
      <c r="H557" s="690"/>
      <c r="I557" s="690"/>
      <c r="J557" s="690"/>
      <c r="K557" s="690"/>
      <c r="L557" s="690"/>
      <c r="M557" s="690"/>
      <c r="N557" s="690"/>
      <c r="O557" s="690"/>
      <c r="P557" s="690"/>
      <c r="Q557" s="690"/>
      <c r="R557" s="690"/>
      <c r="S557" s="690"/>
      <c r="T557" s="690"/>
      <c r="U557" s="690"/>
      <c r="V557" s="690"/>
      <c r="W557" s="690"/>
      <c r="X557" s="690"/>
      <c r="Y557" s="690"/>
      <c r="Z557" s="690"/>
      <c r="AA557" s="690"/>
      <c r="AB557" s="690"/>
    </row>
    <row r="558" spans="1:28" ht="15.75" customHeight="1">
      <c r="A558" s="690"/>
      <c r="B558" s="691"/>
      <c r="C558" s="690"/>
      <c r="D558" s="690"/>
      <c r="E558" s="691"/>
      <c r="F558" s="691"/>
      <c r="G558" s="692"/>
      <c r="H558" s="690"/>
      <c r="I558" s="690"/>
      <c r="J558" s="690"/>
      <c r="K558" s="690"/>
      <c r="L558" s="690"/>
      <c r="M558" s="690"/>
      <c r="N558" s="690"/>
      <c r="O558" s="690"/>
      <c r="P558" s="690"/>
      <c r="Q558" s="690"/>
      <c r="R558" s="690"/>
      <c r="S558" s="690"/>
      <c r="T558" s="690"/>
      <c r="U558" s="690"/>
      <c r="V558" s="690"/>
      <c r="W558" s="690"/>
      <c r="X558" s="690"/>
      <c r="Y558" s="690"/>
      <c r="Z558" s="690"/>
      <c r="AA558" s="690"/>
      <c r="AB558" s="690"/>
    </row>
    <row r="559" spans="1:28" ht="15.75" customHeight="1">
      <c r="A559" s="690"/>
      <c r="B559" s="691"/>
      <c r="C559" s="690"/>
      <c r="D559" s="690"/>
      <c r="E559" s="691"/>
      <c r="F559" s="691"/>
      <c r="G559" s="692"/>
      <c r="H559" s="690"/>
      <c r="I559" s="690"/>
      <c r="J559" s="690"/>
      <c r="K559" s="690"/>
      <c r="L559" s="690"/>
      <c r="M559" s="690"/>
      <c r="N559" s="690"/>
      <c r="O559" s="690"/>
      <c r="P559" s="690"/>
      <c r="Q559" s="690"/>
      <c r="R559" s="690"/>
      <c r="S559" s="690"/>
      <c r="T559" s="690"/>
      <c r="U559" s="690"/>
      <c r="V559" s="690"/>
      <c r="W559" s="690"/>
      <c r="X559" s="690"/>
      <c r="Y559" s="690"/>
      <c r="Z559" s="690"/>
      <c r="AA559" s="690"/>
      <c r="AB559" s="690"/>
    </row>
    <row r="560" spans="1:28" ht="15.75" customHeight="1">
      <c r="A560" s="690"/>
      <c r="B560" s="691"/>
      <c r="C560" s="690"/>
      <c r="D560" s="690"/>
      <c r="E560" s="691"/>
      <c r="F560" s="691"/>
      <c r="G560" s="692"/>
      <c r="H560" s="690"/>
      <c r="I560" s="690"/>
      <c r="J560" s="690"/>
      <c r="K560" s="690"/>
      <c r="L560" s="690"/>
      <c r="M560" s="690"/>
      <c r="N560" s="690"/>
      <c r="O560" s="690"/>
      <c r="P560" s="690"/>
      <c r="Q560" s="690"/>
      <c r="R560" s="690"/>
      <c r="S560" s="690"/>
      <c r="T560" s="690"/>
      <c r="U560" s="690"/>
      <c r="V560" s="690"/>
      <c r="W560" s="690"/>
      <c r="X560" s="690"/>
      <c r="Y560" s="690"/>
      <c r="Z560" s="690"/>
      <c r="AA560" s="690"/>
      <c r="AB560" s="690"/>
    </row>
    <row r="561" spans="1:28" ht="15.75" customHeight="1">
      <c r="A561" s="690"/>
      <c r="B561" s="691"/>
      <c r="C561" s="690"/>
      <c r="D561" s="690"/>
      <c r="E561" s="691"/>
      <c r="F561" s="691"/>
      <c r="G561" s="692"/>
      <c r="H561" s="690"/>
      <c r="I561" s="690"/>
      <c r="J561" s="690"/>
      <c r="K561" s="690"/>
      <c r="L561" s="690"/>
      <c r="M561" s="690"/>
      <c r="N561" s="690"/>
      <c r="O561" s="690"/>
      <c r="P561" s="690"/>
      <c r="Q561" s="690"/>
      <c r="R561" s="690"/>
      <c r="S561" s="690"/>
      <c r="T561" s="690"/>
      <c r="U561" s="690"/>
      <c r="V561" s="690"/>
      <c r="W561" s="690"/>
      <c r="X561" s="690"/>
      <c r="Y561" s="690"/>
      <c r="Z561" s="690"/>
      <c r="AA561" s="690"/>
      <c r="AB561" s="690"/>
    </row>
    <row r="562" spans="1:28" ht="15.75" customHeight="1">
      <c r="A562" s="690"/>
      <c r="B562" s="691"/>
      <c r="C562" s="690"/>
      <c r="D562" s="690"/>
      <c r="E562" s="691"/>
      <c r="F562" s="691"/>
      <c r="G562" s="692"/>
      <c r="H562" s="690"/>
      <c r="I562" s="690"/>
      <c r="J562" s="690"/>
      <c r="K562" s="690"/>
      <c r="L562" s="690"/>
      <c r="M562" s="690"/>
      <c r="N562" s="690"/>
      <c r="O562" s="690"/>
      <c r="P562" s="690"/>
      <c r="Q562" s="690"/>
      <c r="R562" s="690"/>
      <c r="S562" s="690"/>
      <c r="T562" s="690"/>
      <c r="U562" s="690"/>
      <c r="V562" s="690"/>
      <c r="W562" s="690"/>
      <c r="X562" s="690"/>
      <c r="Y562" s="690"/>
      <c r="Z562" s="690"/>
      <c r="AA562" s="690"/>
      <c r="AB562" s="690"/>
    </row>
    <row r="563" spans="1:28" ht="15.75" customHeight="1">
      <c r="A563" s="690"/>
      <c r="B563" s="691"/>
      <c r="C563" s="690"/>
      <c r="D563" s="690"/>
      <c r="E563" s="691"/>
      <c r="F563" s="691"/>
      <c r="G563" s="692"/>
      <c r="H563" s="690"/>
      <c r="I563" s="690"/>
      <c r="J563" s="690"/>
      <c r="K563" s="690"/>
      <c r="L563" s="690"/>
      <c r="M563" s="690"/>
      <c r="N563" s="690"/>
      <c r="O563" s="690"/>
      <c r="P563" s="690"/>
      <c r="Q563" s="690"/>
      <c r="R563" s="690"/>
      <c r="S563" s="690"/>
      <c r="T563" s="690"/>
      <c r="U563" s="690"/>
      <c r="V563" s="690"/>
      <c r="W563" s="690"/>
      <c r="X563" s="690"/>
      <c r="Y563" s="690"/>
      <c r="Z563" s="690"/>
      <c r="AA563" s="690"/>
      <c r="AB563" s="690"/>
    </row>
    <row r="564" spans="1:28" ht="15.75" customHeight="1">
      <c r="A564" s="690"/>
      <c r="B564" s="691"/>
      <c r="C564" s="690"/>
      <c r="D564" s="690"/>
      <c r="E564" s="691"/>
      <c r="F564" s="691"/>
      <c r="G564" s="692"/>
      <c r="H564" s="690"/>
      <c r="I564" s="690"/>
      <c r="J564" s="690"/>
      <c r="K564" s="690"/>
      <c r="L564" s="690"/>
      <c r="M564" s="690"/>
      <c r="N564" s="690"/>
      <c r="O564" s="690"/>
      <c r="P564" s="690"/>
      <c r="Q564" s="690"/>
      <c r="R564" s="690"/>
      <c r="S564" s="690"/>
      <c r="T564" s="690"/>
      <c r="U564" s="690"/>
      <c r="V564" s="690"/>
      <c r="W564" s="690"/>
      <c r="X564" s="690"/>
      <c r="Y564" s="690"/>
      <c r="Z564" s="690"/>
      <c r="AA564" s="690"/>
      <c r="AB564" s="690"/>
    </row>
    <row r="565" spans="1:28" ht="15.75" customHeight="1">
      <c r="A565" s="690"/>
      <c r="B565" s="691"/>
      <c r="C565" s="690"/>
      <c r="D565" s="690"/>
      <c r="E565" s="691"/>
      <c r="F565" s="691"/>
      <c r="G565" s="692"/>
      <c r="H565" s="690"/>
      <c r="I565" s="690"/>
      <c r="J565" s="690"/>
      <c r="K565" s="690"/>
      <c r="L565" s="690"/>
      <c r="M565" s="690"/>
      <c r="N565" s="690"/>
      <c r="O565" s="690"/>
      <c r="P565" s="690"/>
      <c r="Q565" s="690"/>
      <c r="R565" s="690"/>
      <c r="S565" s="690"/>
      <c r="T565" s="690"/>
      <c r="U565" s="690"/>
      <c r="V565" s="690"/>
      <c r="W565" s="690"/>
      <c r="X565" s="690"/>
      <c r="Y565" s="690"/>
      <c r="Z565" s="690"/>
      <c r="AA565" s="690"/>
      <c r="AB565" s="690"/>
    </row>
    <row r="566" spans="1:28" ht="15.75" customHeight="1">
      <c r="A566" s="690"/>
      <c r="B566" s="691"/>
      <c r="C566" s="690"/>
      <c r="D566" s="690"/>
      <c r="E566" s="691"/>
      <c r="F566" s="691"/>
      <c r="G566" s="692"/>
      <c r="H566" s="690"/>
      <c r="I566" s="690"/>
      <c r="J566" s="690"/>
      <c r="K566" s="690"/>
      <c r="L566" s="690"/>
      <c r="M566" s="690"/>
      <c r="N566" s="690"/>
      <c r="O566" s="690"/>
      <c r="P566" s="690"/>
      <c r="Q566" s="690"/>
      <c r="R566" s="690"/>
      <c r="S566" s="690"/>
      <c r="T566" s="690"/>
      <c r="U566" s="690"/>
      <c r="V566" s="690"/>
      <c r="W566" s="690"/>
      <c r="X566" s="690"/>
      <c r="Y566" s="690"/>
      <c r="Z566" s="690"/>
      <c r="AA566" s="690"/>
      <c r="AB566" s="690"/>
    </row>
    <row r="567" spans="1:28" ht="15.75" customHeight="1">
      <c r="A567" s="690"/>
      <c r="B567" s="691"/>
      <c r="C567" s="690"/>
      <c r="D567" s="690"/>
      <c r="E567" s="691"/>
      <c r="F567" s="691"/>
      <c r="G567" s="692"/>
      <c r="H567" s="690"/>
      <c r="I567" s="690"/>
      <c r="J567" s="690"/>
      <c r="K567" s="690"/>
      <c r="L567" s="690"/>
      <c r="M567" s="690"/>
      <c r="N567" s="690"/>
      <c r="O567" s="690"/>
      <c r="P567" s="690"/>
      <c r="Q567" s="690"/>
      <c r="R567" s="690"/>
      <c r="S567" s="690"/>
      <c r="T567" s="690"/>
      <c r="U567" s="690"/>
      <c r="V567" s="690"/>
      <c r="W567" s="690"/>
      <c r="X567" s="690"/>
      <c r="Y567" s="690"/>
      <c r="Z567" s="690"/>
      <c r="AA567" s="690"/>
      <c r="AB567" s="690"/>
    </row>
    <row r="568" spans="1:28" ht="15.75" customHeight="1">
      <c r="A568" s="690"/>
      <c r="B568" s="691"/>
      <c r="C568" s="690"/>
      <c r="D568" s="690"/>
      <c r="E568" s="691"/>
      <c r="F568" s="691"/>
      <c r="G568" s="692"/>
      <c r="H568" s="690"/>
      <c r="I568" s="690"/>
      <c r="J568" s="690"/>
      <c r="K568" s="690"/>
      <c r="L568" s="690"/>
      <c r="M568" s="690"/>
      <c r="N568" s="690"/>
      <c r="O568" s="690"/>
      <c r="P568" s="690"/>
      <c r="Q568" s="690"/>
      <c r="R568" s="690"/>
      <c r="S568" s="690"/>
      <c r="T568" s="690"/>
      <c r="U568" s="690"/>
      <c r="V568" s="690"/>
      <c r="W568" s="690"/>
      <c r="X568" s="690"/>
      <c r="Y568" s="690"/>
      <c r="Z568" s="690"/>
      <c r="AA568" s="690"/>
      <c r="AB568" s="690"/>
    </row>
    <row r="569" spans="1:28" ht="15.75" customHeight="1">
      <c r="A569" s="690"/>
      <c r="B569" s="691"/>
      <c r="C569" s="690"/>
      <c r="D569" s="690"/>
      <c r="E569" s="691"/>
      <c r="F569" s="691"/>
      <c r="G569" s="692"/>
      <c r="H569" s="690"/>
      <c r="I569" s="690"/>
      <c r="J569" s="690"/>
      <c r="K569" s="690"/>
      <c r="L569" s="690"/>
      <c r="M569" s="690"/>
      <c r="N569" s="690"/>
      <c r="O569" s="690"/>
      <c r="P569" s="690"/>
      <c r="Q569" s="690"/>
      <c r="R569" s="690"/>
      <c r="S569" s="690"/>
      <c r="T569" s="690"/>
      <c r="U569" s="690"/>
      <c r="V569" s="690"/>
      <c r="W569" s="690"/>
      <c r="X569" s="690"/>
      <c r="Y569" s="690"/>
      <c r="Z569" s="690"/>
      <c r="AA569" s="690"/>
      <c r="AB569" s="690"/>
    </row>
    <row r="570" spans="1:28" ht="15.75" customHeight="1">
      <c r="A570" s="690"/>
      <c r="B570" s="691"/>
      <c r="C570" s="690"/>
      <c r="D570" s="690"/>
      <c r="E570" s="691"/>
      <c r="F570" s="691"/>
      <c r="G570" s="692"/>
      <c r="H570" s="690"/>
      <c r="I570" s="690"/>
      <c r="J570" s="690"/>
      <c r="K570" s="690"/>
      <c r="L570" s="690"/>
      <c r="M570" s="690"/>
      <c r="N570" s="690"/>
      <c r="O570" s="690"/>
      <c r="P570" s="690"/>
      <c r="Q570" s="690"/>
      <c r="R570" s="690"/>
      <c r="S570" s="690"/>
      <c r="T570" s="690"/>
      <c r="U570" s="690"/>
      <c r="V570" s="690"/>
      <c r="W570" s="690"/>
      <c r="X570" s="690"/>
      <c r="Y570" s="690"/>
      <c r="Z570" s="690"/>
      <c r="AA570" s="690"/>
      <c r="AB570" s="690"/>
    </row>
    <row r="571" spans="1:28" ht="15.75" customHeight="1">
      <c r="A571" s="690"/>
      <c r="B571" s="691"/>
      <c r="C571" s="690"/>
      <c r="D571" s="690"/>
      <c r="E571" s="691"/>
      <c r="F571" s="691"/>
      <c r="G571" s="692"/>
      <c r="H571" s="690"/>
      <c r="I571" s="690"/>
      <c r="J571" s="690"/>
      <c r="K571" s="690"/>
      <c r="L571" s="690"/>
      <c r="M571" s="690"/>
      <c r="N571" s="690"/>
      <c r="O571" s="690"/>
      <c r="P571" s="690"/>
      <c r="Q571" s="690"/>
      <c r="R571" s="690"/>
      <c r="S571" s="690"/>
      <c r="T571" s="690"/>
      <c r="U571" s="690"/>
      <c r="V571" s="690"/>
      <c r="W571" s="690"/>
      <c r="X571" s="690"/>
      <c r="Y571" s="690"/>
      <c r="Z571" s="690"/>
      <c r="AA571" s="690"/>
      <c r="AB571" s="690"/>
    </row>
    <row r="572" spans="1:28" ht="15.75" customHeight="1">
      <c r="A572" s="690"/>
      <c r="B572" s="691"/>
      <c r="C572" s="690"/>
      <c r="D572" s="690"/>
      <c r="E572" s="691"/>
      <c r="F572" s="691"/>
      <c r="G572" s="692"/>
      <c r="H572" s="690"/>
      <c r="I572" s="690"/>
      <c r="J572" s="690"/>
      <c r="K572" s="690"/>
      <c r="L572" s="690"/>
      <c r="M572" s="690"/>
      <c r="N572" s="690"/>
      <c r="O572" s="690"/>
      <c r="P572" s="690"/>
      <c r="Q572" s="690"/>
      <c r="R572" s="690"/>
      <c r="S572" s="690"/>
      <c r="T572" s="690"/>
      <c r="U572" s="690"/>
      <c r="V572" s="690"/>
      <c r="W572" s="690"/>
      <c r="X572" s="690"/>
      <c r="Y572" s="690"/>
      <c r="Z572" s="690"/>
      <c r="AA572" s="690"/>
      <c r="AB572" s="690"/>
    </row>
    <row r="573" spans="1:28" ht="15.75" customHeight="1">
      <c r="A573" s="690"/>
      <c r="B573" s="691"/>
      <c r="C573" s="690"/>
      <c r="D573" s="690"/>
      <c r="E573" s="691"/>
      <c r="F573" s="691"/>
      <c r="G573" s="692"/>
      <c r="H573" s="690"/>
      <c r="I573" s="690"/>
      <c r="J573" s="690"/>
      <c r="K573" s="690"/>
      <c r="L573" s="690"/>
      <c r="M573" s="690"/>
      <c r="N573" s="690"/>
      <c r="O573" s="690"/>
      <c r="P573" s="690"/>
      <c r="Q573" s="690"/>
      <c r="R573" s="690"/>
      <c r="S573" s="690"/>
      <c r="T573" s="690"/>
      <c r="U573" s="690"/>
      <c r="V573" s="690"/>
      <c r="W573" s="690"/>
      <c r="X573" s="690"/>
      <c r="Y573" s="690"/>
      <c r="Z573" s="690"/>
      <c r="AA573" s="690"/>
      <c r="AB573" s="690"/>
    </row>
    <row r="574" spans="1:28" ht="15.75" customHeight="1">
      <c r="A574" s="690"/>
      <c r="B574" s="691"/>
      <c r="C574" s="690"/>
      <c r="D574" s="690"/>
      <c r="E574" s="691"/>
      <c r="F574" s="691"/>
      <c r="G574" s="692"/>
      <c r="H574" s="690"/>
      <c r="I574" s="690"/>
      <c r="J574" s="690"/>
      <c r="K574" s="690"/>
      <c r="L574" s="690"/>
      <c r="M574" s="690"/>
      <c r="N574" s="690"/>
      <c r="O574" s="690"/>
      <c r="P574" s="690"/>
      <c r="Q574" s="690"/>
      <c r="R574" s="690"/>
      <c r="S574" s="690"/>
      <c r="T574" s="690"/>
      <c r="U574" s="690"/>
      <c r="V574" s="690"/>
      <c r="W574" s="690"/>
      <c r="X574" s="690"/>
      <c r="Y574" s="690"/>
      <c r="Z574" s="690"/>
      <c r="AA574" s="690"/>
      <c r="AB574" s="690"/>
    </row>
    <row r="575" spans="1:28" ht="15.75" customHeight="1">
      <c r="A575" s="690"/>
      <c r="B575" s="691"/>
      <c r="C575" s="690"/>
      <c r="D575" s="690"/>
      <c r="E575" s="691"/>
      <c r="F575" s="691"/>
      <c r="G575" s="692"/>
      <c r="H575" s="690"/>
      <c r="I575" s="690"/>
      <c r="J575" s="690"/>
      <c r="K575" s="690"/>
      <c r="L575" s="690"/>
      <c r="M575" s="690"/>
      <c r="N575" s="690"/>
      <c r="O575" s="690"/>
      <c r="P575" s="690"/>
      <c r="Q575" s="690"/>
      <c r="R575" s="690"/>
      <c r="S575" s="690"/>
      <c r="T575" s="690"/>
      <c r="U575" s="690"/>
      <c r="V575" s="690"/>
      <c r="W575" s="690"/>
      <c r="X575" s="690"/>
      <c r="Y575" s="690"/>
      <c r="Z575" s="690"/>
      <c r="AA575" s="690"/>
      <c r="AB575" s="690"/>
    </row>
    <row r="576" spans="1:28" ht="15.75" customHeight="1">
      <c r="A576" s="690"/>
      <c r="B576" s="691"/>
      <c r="C576" s="690"/>
      <c r="D576" s="690"/>
      <c r="E576" s="691"/>
      <c r="F576" s="691"/>
      <c r="G576" s="692"/>
      <c r="H576" s="690"/>
      <c r="I576" s="690"/>
      <c r="J576" s="690"/>
      <c r="K576" s="690"/>
      <c r="L576" s="690"/>
      <c r="M576" s="690"/>
      <c r="N576" s="690"/>
      <c r="O576" s="690"/>
      <c r="P576" s="690"/>
      <c r="Q576" s="690"/>
      <c r="R576" s="690"/>
      <c r="S576" s="690"/>
      <c r="T576" s="690"/>
      <c r="U576" s="690"/>
      <c r="V576" s="690"/>
      <c r="W576" s="690"/>
      <c r="X576" s="690"/>
      <c r="Y576" s="690"/>
      <c r="Z576" s="690"/>
      <c r="AA576" s="690"/>
      <c r="AB576" s="690"/>
    </row>
    <row r="577" spans="1:28" ht="15.75" customHeight="1">
      <c r="A577" s="690"/>
      <c r="B577" s="691"/>
      <c r="C577" s="690"/>
      <c r="D577" s="690"/>
      <c r="E577" s="691"/>
      <c r="F577" s="691"/>
      <c r="G577" s="692"/>
      <c r="H577" s="690"/>
      <c r="I577" s="690"/>
      <c r="J577" s="690"/>
      <c r="K577" s="690"/>
      <c r="L577" s="690"/>
      <c r="M577" s="690"/>
      <c r="N577" s="690"/>
      <c r="O577" s="690"/>
      <c r="P577" s="690"/>
      <c r="Q577" s="690"/>
      <c r="R577" s="690"/>
      <c r="S577" s="690"/>
      <c r="T577" s="690"/>
      <c r="U577" s="690"/>
      <c r="V577" s="690"/>
      <c r="W577" s="690"/>
      <c r="X577" s="690"/>
      <c r="Y577" s="690"/>
      <c r="Z577" s="690"/>
      <c r="AA577" s="690"/>
      <c r="AB577" s="690"/>
    </row>
    <row r="578" spans="1:28" ht="15.75" customHeight="1">
      <c r="A578" s="690"/>
      <c r="B578" s="691"/>
      <c r="C578" s="690"/>
      <c r="D578" s="690"/>
      <c r="E578" s="691"/>
      <c r="F578" s="691"/>
      <c r="G578" s="692"/>
      <c r="H578" s="690"/>
      <c r="I578" s="690"/>
      <c r="J578" s="690"/>
      <c r="K578" s="690"/>
      <c r="L578" s="690"/>
      <c r="M578" s="690"/>
      <c r="N578" s="690"/>
      <c r="O578" s="690"/>
      <c r="P578" s="690"/>
      <c r="Q578" s="690"/>
      <c r="R578" s="690"/>
      <c r="S578" s="690"/>
      <c r="T578" s="690"/>
      <c r="U578" s="690"/>
      <c r="V578" s="690"/>
      <c r="W578" s="690"/>
      <c r="X578" s="690"/>
      <c r="Y578" s="690"/>
      <c r="Z578" s="690"/>
      <c r="AA578" s="690"/>
      <c r="AB578" s="690"/>
    </row>
    <row r="579" spans="1:28" ht="15.75" customHeight="1">
      <c r="A579" s="690"/>
      <c r="B579" s="691"/>
      <c r="C579" s="690"/>
      <c r="D579" s="690"/>
      <c r="E579" s="691"/>
      <c r="F579" s="691"/>
      <c r="G579" s="692"/>
      <c r="H579" s="690"/>
      <c r="I579" s="690"/>
      <c r="J579" s="690"/>
      <c r="K579" s="690"/>
      <c r="L579" s="690"/>
      <c r="M579" s="690"/>
      <c r="N579" s="690"/>
      <c r="O579" s="690"/>
      <c r="P579" s="690"/>
      <c r="Q579" s="690"/>
      <c r="R579" s="690"/>
      <c r="S579" s="690"/>
      <c r="T579" s="690"/>
      <c r="U579" s="690"/>
      <c r="V579" s="690"/>
      <c r="W579" s="690"/>
      <c r="X579" s="690"/>
      <c r="Y579" s="690"/>
      <c r="Z579" s="690"/>
      <c r="AA579" s="690"/>
      <c r="AB579" s="690"/>
    </row>
    <row r="580" spans="1:28" ht="15.75" customHeight="1">
      <c r="A580" s="690"/>
      <c r="B580" s="691"/>
      <c r="C580" s="690"/>
      <c r="D580" s="690"/>
      <c r="E580" s="691"/>
      <c r="F580" s="691"/>
      <c r="G580" s="692"/>
      <c r="H580" s="690"/>
      <c r="I580" s="690"/>
      <c r="J580" s="690"/>
      <c r="K580" s="690"/>
      <c r="L580" s="690"/>
      <c r="M580" s="690"/>
      <c r="N580" s="690"/>
      <c r="O580" s="690"/>
      <c r="P580" s="690"/>
      <c r="Q580" s="690"/>
      <c r="R580" s="690"/>
      <c r="S580" s="690"/>
      <c r="T580" s="690"/>
      <c r="U580" s="690"/>
      <c r="V580" s="690"/>
      <c r="W580" s="690"/>
      <c r="X580" s="690"/>
      <c r="Y580" s="690"/>
      <c r="Z580" s="690"/>
      <c r="AA580" s="690"/>
      <c r="AB580" s="690"/>
    </row>
    <row r="581" spans="1:28" ht="15.75" customHeight="1">
      <c r="A581" s="690"/>
      <c r="B581" s="691"/>
      <c r="C581" s="690"/>
      <c r="D581" s="690"/>
      <c r="E581" s="691"/>
      <c r="F581" s="691"/>
      <c r="G581" s="692"/>
      <c r="H581" s="690"/>
      <c r="I581" s="690"/>
      <c r="J581" s="690"/>
      <c r="K581" s="690"/>
      <c r="L581" s="690"/>
      <c r="M581" s="690"/>
      <c r="N581" s="690"/>
      <c r="O581" s="690"/>
      <c r="P581" s="690"/>
      <c r="Q581" s="690"/>
      <c r="R581" s="690"/>
      <c r="S581" s="690"/>
      <c r="T581" s="690"/>
      <c r="U581" s="690"/>
      <c r="V581" s="690"/>
      <c r="W581" s="690"/>
      <c r="X581" s="690"/>
      <c r="Y581" s="690"/>
      <c r="Z581" s="690"/>
      <c r="AA581" s="690"/>
      <c r="AB581" s="690"/>
    </row>
    <row r="582" spans="1:28" ht="15.75" customHeight="1">
      <c r="A582" s="690"/>
      <c r="B582" s="691"/>
      <c r="C582" s="690"/>
      <c r="D582" s="690"/>
      <c r="E582" s="691"/>
      <c r="F582" s="691"/>
      <c r="G582" s="692"/>
      <c r="H582" s="690"/>
      <c r="I582" s="690"/>
      <c r="J582" s="690"/>
      <c r="K582" s="690"/>
      <c r="L582" s="690"/>
      <c r="M582" s="690"/>
      <c r="N582" s="690"/>
      <c r="O582" s="690"/>
      <c r="P582" s="690"/>
      <c r="Q582" s="690"/>
      <c r="R582" s="690"/>
      <c r="S582" s="690"/>
      <c r="T582" s="690"/>
      <c r="U582" s="690"/>
      <c r="V582" s="690"/>
      <c r="W582" s="690"/>
      <c r="X582" s="690"/>
      <c r="Y582" s="690"/>
      <c r="Z582" s="690"/>
      <c r="AA582" s="690"/>
      <c r="AB582" s="690"/>
    </row>
    <row r="583" spans="1:28" ht="15.75" customHeight="1">
      <c r="A583" s="690"/>
      <c r="B583" s="691"/>
      <c r="C583" s="690"/>
      <c r="D583" s="690"/>
      <c r="E583" s="691"/>
      <c r="F583" s="691"/>
      <c r="G583" s="692"/>
      <c r="H583" s="690"/>
      <c r="I583" s="690"/>
      <c r="J583" s="690"/>
      <c r="K583" s="690"/>
      <c r="L583" s="690"/>
      <c r="M583" s="690"/>
      <c r="N583" s="690"/>
      <c r="O583" s="690"/>
      <c r="P583" s="690"/>
      <c r="Q583" s="690"/>
      <c r="R583" s="690"/>
      <c r="S583" s="690"/>
      <c r="T583" s="690"/>
      <c r="U583" s="690"/>
      <c r="V583" s="690"/>
      <c r="W583" s="690"/>
      <c r="X583" s="690"/>
      <c r="Y583" s="690"/>
      <c r="Z583" s="690"/>
      <c r="AA583" s="690"/>
      <c r="AB583" s="690"/>
    </row>
    <row r="584" spans="1:28" ht="15.75" customHeight="1">
      <c r="A584" s="690"/>
      <c r="B584" s="691"/>
      <c r="C584" s="690"/>
      <c r="D584" s="690"/>
      <c r="E584" s="691"/>
      <c r="F584" s="691"/>
      <c r="G584" s="692"/>
      <c r="H584" s="690"/>
      <c r="I584" s="690"/>
      <c r="J584" s="690"/>
      <c r="K584" s="690"/>
      <c r="L584" s="690"/>
      <c r="M584" s="690"/>
      <c r="N584" s="690"/>
      <c r="O584" s="690"/>
      <c r="P584" s="690"/>
      <c r="Q584" s="690"/>
      <c r="R584" s="690"/>
      <c r="S584" s="690"/>
      <c r="T584" s="690"/>
      <c r="U584" s="690"/>
      <c r="V584" s="690"/>
      <c r="W584" s="690"/>
      <c r="X584" s="690"/>
      <c r="Y584" s="690"/>
      <c r="Z584" s="690"/>
      <c r="AA584" s="690"/>
      <c r="AB584" s="690"/>
    </row>
    <row r="585" spans="1:28" ht="15.75" customHeight="1">
      <c r="A585" s="690"/>
      <c r="B585" s="691"/>
      <c r="C585" s="690"/>
      <c r="D585" s="690"/>
      <c r="E585" s="691"/>
      <c r="F585" s="691"/>
      <c r="G585" s="692"/>
      <c r="H585" s="690"/>
      <c r="I585" s="690"/>
      <c r="J585" s="690"/>
      <c r="K585" s="690"/>
      <c r="L585" s="690"/>
      <c r="M585" s="690"/>
      <c r="N585" s="690"/>
      <c r="O585" s="690"/>
      <c r="P585" s="690"/>
      <c r="Q585" s="690"/>
      <c r="R585" s="690"/>
      <c r="S585" s="690"/>
      <c r="T585" s="690"/>
      <c r="U585" s="690"/>
      <c r="V585" s="690"/>
      <c r="W585" s="690"/>
      <c r="X585" s="690"/>
      <c r="Y585" s="690"/>
      <c r="Z585" s="690"/>
      <c r="AA585" s="690"/>
      <c r="AB585" s="690"/>
    </row>
    <row r="586" spans="1:28" ht="15.75" customHeight="1">
      <c r="A586" s="690"/>
      <c r="B586" s="691"/>
      <c r="C586" s="690"/>
      <c r="D586" s="690"/>
      <c r="E586" s="691"/>
      <c r="F586" s="691"/>
      <c r="G586" s="692"/>
      <c r="H586" s="690"/>
      <c r="I586" s="690"/>
      <c r="J586" s="690"/>
      <c r="K586" s="690"/>
      <c r="L586" s="690"/>
      <c r="M586" s="690"/>
      <c r="N586" s="690"/>
      <c r="O586" s="690"/>
      <c r="P586" s="690"/>
      <c r="Q586" s="690"/>
      <c r="R586" s="690"/>
      <c r="S586" s="690"/>
      <c r="T586" s="690"/>
      <c r="U586" s="690"/>
      <c r="V586" s="690"/>
      <c r="W586" s="690"/>
      <c r="X586" s="690"/>
      <c r="Y586" s="690"/>
      <c r="Z586" s="690"/>
      <c r="AA586" s="690"/>
      <c r="AB586" s="690"/>
    </row>
    <row r="587" spans="1:28" ht="15.75" customHeight="1">
      <c r="A587" s="690"/>
      <c r="B587" s="691"/>
      <c r="C587" s="690"/>
      <c r="D587" s="690"/>
      <c r="E587" s="691"/>
      <c r="F587" s="691"/>
      <c r="G587" s="692"/>
      <c r="H587" s="690"/>
      <c r="I587" s="690"/>
      <c r="J587" s="690"/>
      <c r="K587" s="690"/>
      <c r="L587" s="690"/>
      <c r="M587" s="690"/>
      <c r="N587" s="690"/>
      <c r="O587" s="690"/>
      <c r="P587" s="690"/>
      <c r="Q587" s="690"/>
      <c r="R587" s="690"/>
      <c r="S587" s="690"/>
      <c r="T587" s="690"/>
      <c r="U587" s="690"/>
      <c r="V587" s="690"/>
      <c r="W587" s="690"/>
      <c r="X587" s="690"/>
      <c r="Y587" s="690"/>
      <c r="Z587" s="690"/>
      <c r="AA587" s="690"/>
      <c r="AB587" s="690"/>
    </row>
    <row r="588" spans="1:28" ht="15.75" customHeight="1">
      <c r="A588" s="690"/>
      <c r="B588" s="691"/>
      <c r="C588" s="690"/>
      <c r="D588" s="690"/>
      <c r="E588" s="691"/>
      <c r="F588" s="691"/>
      <c r="G588" s="692"/>
      <c r="H588" s="690"/>
      <c r="I588" s="690"/>
      <c r="J588" s="690"/>
      <c r="K588" s="690"/>
      <c r="L588" s="690"/>
      <c r="M588" s="690"/>
      <c r="N588" s="690"/>
      <c r="O588" s="690"/>
      <c r="P588" s="690"/>
      <c r="Q588" s="690"/>
      <c r="R588" s="690"/>
      <c r="S588" s="690"/>
      <c r="T588" s="690"/>
      <c r="U588" s="690"/>
      <c r="V588" s="690"/>
      <c r="W588" s="690"/>
      <c r="X588" s="690"/>
      <c r="Y588" s="690"/>
      <c r="Z588" s="690"/>
      <c r="AA588" s="690"/>
      <c r="AB588" s="690"/>
    </row>
    <row r="589" spans="1:28" ht="15.75" customHeight="1">
      <c r="A589" s="690"/>
      <c r="B589" s="691"/>
      <c r="C589" s="690"/>
      <c r="D589" s="690"/>
      <c r="E589" s="691"/>
      <c r="F589" s="691"/>
      <c r="G589" s="692"/>
      <c r="H589" s="690"/>
      <c r="I589" s="690"/>
      <c r="J589" s="690"/>
      <c r="K589" s="690"/>
      <c r="L589" s="690"/>
      <c r="M589" s="690"/>
      <c r="N589" s="690"/>
      <c r="O589" s="690"/>
      <c r="P589" s="690"/>
      <c r="Q589" s="690"/>
      <c r="R589" s="690"/>
      <c r="S589" s="690"/>
      <c r="T589" s="690"/>
      <c r="U589" s="690"/>
      <c r="V589" s="690"/>
      <c r="W589" s="690"/>
      <c r="X589" s="690"/>
      <c r="Y589" s="690"/>
      <c r="Z589" s="690"/>
      <c r="AA589" s="690"/>
      <c r="AB589" s="690"/>
    </row>
    <row r="590" spans="1:28" ht="15.75" customHeight="1">
      <c r="A590" s="690"/>
      <c r="B590" s="691"/>
      <c r="C590" s="690"/>
      <c r="D590" s="690"/>
      <c r="E590" s="691"/>
      <c r="F590" s="691"/>
      <c r="G590" s="692"/>
      <c r="H590" s="690"/>
      <c r="I590" s="690"/>
      <c r="J590" s="690"/>
      <c r="K590" s="690"/>
      <c r="L590" s="690"/>
      <c r="M590" s="690"/>
      <c r="N590" s="690"/>
      <c r="O590" s="690"/>
      <c r="P590" s="690"/>
      <c r="Q590" s="690"/>
      <c r="R590" s="690"/>
      <c r="S590" s="690"/>
      <c r="T590" s="690"/>
      <c r="U590" s="690"/>
      <c r="V590" s="690"/>
      <c r="W590" s="690"/>
      <c r="X590" s="690"/>
      <c r="Y590" s="690"/>
      <c r="Z590" s="690"/>
      <c r="AA590" s="690"/>
      <c r="AB590" s="690"/>
    </row>
    <row r="591" spans="1:28" ht="15.75" customHeight="1">
      <c r="A591" s="690"/>
      <c r="B591" s="691"/>
      <c r="C591" s="690"/>
      <c r="D591" s="690"/>
      <c r="E591" s="691"/>
      <c r="F591" s="691"/>
      <c r="G591" s="692"/>
      <c r="H591" s="690"/>
      <c r="I591" s="690"/>
      <c r="J591" s="690"/>
      <c r="K591" s="690"/>
      <c r="L591" s="690"/>
      <c r="M591" s="690"/>
      <c r="N591" s="690"/>
      <c r="O591" s="690"/>
      <c r="P591" s="690"/>
      <c r="Q591" s="690"/>
      <c r="R591" s="690"/>
      <c r="S591" s="690"/>
      <c r="T591" s="690"/>
      <c r="U591" s="690"/>
      <c r="V591" s="690"/>
      <c r="W591" s="690"/>
      <c r="X591" s="690"/>
      <c r="Y591" s="690"/>
      <c r="Z591" s="690"/>
      <c r="AA591" s="690"/>
      <c r="AB591" s="690"/>
    </row>
    <row r="592" spans="1:28" ht="15.75" customHeight="1">
      <c r="A592" s="690"/>
      <c r="B592" s="691"/>
      <c r="C592" s="690"/>
      <c r="D592" s="690"/>
      <c r="E592" s="691"/>
      <c r="F592" s="691"/>
      <c r="G592" s="692"/>
      <c r="H592" s="690"/>
      <c r="I592" s="690"/>
      <c r="J592" s="690"/>
      <c r="K592" s="690"/>
      <c r="L592" s="690"/>
      <c r="M592" s="690"/>
      <c r="N592" s="690"/>
      <c r="O592" s="690"/>
      <c r="P592" s="690"/>
      <c r="Q592" s="690"/>
      <c r="R592" s="690"/>
      <c r="S592" s="690"/>
      <c r="T592" s="690"/>
      <c r="U592" s="690"/>
      <c r="V592" s="690"/>
      <c r="W592" s="690"/>
      <c r="X592" s="690"/>
      <c r="Y592" s="690"/>
      <c r="Z592" s="690"/>
      <c r="AA592" s="690"/>
      <c r="AB592" s="690"/>
    </row>
    <row r="593" spans="1:28" ht="15.75" customHeight="1">
      <c r="A593" s="690"/>
      <c r="B593" s="691"/>
      <c r="C593" s="690"/>
      <c r="D593" s="690"/>
      <c r="E593" s="691"/>
      <c r="F593" s="691"/>
      <c r="G593" s="692"/>
      <c r="H593" s="690"/>
      <c r="I593" s="690"/>
      <c r="J593" s="690"/>
      <c r="K593" s="690"/>
      <c r="L593" s="690"/>
      <c r="M593" s="690"/>
      <c r="N593" s="690"/>
      <c r="O593" s="690"/>
      <c r="P593" s="690"/>
      <c r="Q593" s="690"/>
      <c r="R593" s="690"/>
      <c r="S593" s="690"/>
      <c r="T593" s="690"/>
      <c r="U593" s="690"/>
      <c r="V593" s="690"/>
      <c r="W593" s="690"/>
      <c r="X593" s="690"/>
      <c r="Y593" s="690"/>
      <c r="Z593" s="690"/>
      <c r="AA593" s="690"/>
      <c r="AB593" s="690"/>
    </row>
    <row r="594" spans="1:28" ht="15.75" customHeight="1">
      <c r="A594" s="690"/>
      <c r="B594" s="691"/>
      <c r="C594" s="690"/>
      <c r="D594" s="690"/>
      <c r="E594" s="691"/>
      <c r="F594" s="691"/>
      <c r="G594" s="692"/>
      <c r="H594" s="690"/>
      <c r="I594" s="690"/>
      <c r="J594" s="690"/>
      <c r="K594" s="690"/>
      <c r="L594" s="690"/>
      <c r="M594" s="690"/>
      <c r="N594" s="690"/>
      <c r="O594" s="690"/>
      <c r="P594" s="690"/>
      <c r="Q594" s="690"/>
      <c r="R594" s="690"/>
      <c r="S594" s="690"/>
      <c r="T594" s="690"/>
      <c r="U594" s="690"/>
      <c r="V594" s="690"/>
      <c r="W594" s="690"/>
      <c r="X594" s="690"/>
      <c r="Y594" s="690"/>
      <c r="Z594" s="690"/>
      <c r="AA594" s="690"/>
      <c r="AB594" s="690"/>
    </row>
    <row r="595" spans="1:28" ht="15.75" customHeight="1">
      <c r="A595" s="690"/>
      <c r="B595" s="691"/>
      <c r="C595" s="690"/>
      <c r="D595" s="690"/>
      <c r="E595" s="691"/>
      <c r="F595" s="691"/>
      <c r="G595" s="692"/>
      <c r="H595" s="690"/>
      <c r="I595" s="690"/>
      <c r="J595" s="690"/>
      <c r="K595" s="690"/>
      <c r="L595" s="690"/>
      <c r="M595" s="690"/>
      <c r="N595" s="690"/>
      <c r="O595" s="690"/>
      <c r="P595" s="690"/>
      <c r="Q595" s="690"/>
      <c r="R595" s="690"/>
      <c r="S595" s="690"/>
      <c r="T595" s="690"/>
      <c r="U595" s="690"/>
      <c r="V595" s="690"/>
      <c r="W595" s="690"/>
      <c r="X595" s="690"/>
      <c r="Y595" s="690"/>
      <c r="Z595" s="690"/>
      <c r="AA595" s="690"/>
      <c r="AB595" s="690"/>
    </row>
    <row r="596" spans="1:28" ht="15.75" customHeight="1">
      <c r="A596" s="690"/>
      <c r="B596" s="691"/>
      <c r="C596" s="690"/>
      <c r="D596" s="690"/>
      <c r="E596" s="691"/>
      <c r="F596" s="691"/>
      <c r="G596" s="692"/>
      <c r="H596" s="690"/>
      <c r="I596" s="690"/>
      <c r="J596" s="690"/>
      <c r="K596" s="690"/>
      <c r="L596" s="690"/>
      <c r="M596" s="690"/>
      <c r="N596" s="690"/>
      <c r="O596" s="690"/>
      <c r="P596" s="690"/>
      <c r="Q596" s="690"/>
      <c r="R596" s="690"/>
      <c r="S596" s="690"/>
      <c r="T596" s="690"/>
      <c r="U596" s="690"/>
      <c r="V596" s="690"/>
      <c r="W596" s="690"/>
      <c r="X596" s="690"/>
      <c r="Y596" s="690"/>
      <c r="Z596" s="690"/>
      <c r="AA596" s="690"/>
      <c r="AB596" s="690"/>
    </row>
    <row r="597" spans="1:28" ht="15.75" customHeight="1">
      <c r="A597" s="690"/>
      <c r="B597" s="691"/>
      <c r="C597" s="690"/>
      <c r="D597" s="690"/>
      <c r="E597" s="691"/>
      <c r="F597" s="691"/>
      <c r="G597" s="692"/>
      <c r="H597" s="690"/>
      <c r="I597" s="690"/>
      <c r="J597" s="690"/>
      <c r="K597" s="690"/>
      <c r="L597" s="690"/>
      <c r="M597" s="690"/>
      <c r="N597" s="690"/>
      <c r="O597" s="690"/>
      <c r="P597" s="690"/>
      <c r="Q597" s="690"/>
      <c r="R597" s="690"/>
      <c r="S597" s="690"/>
      <c r="T597" s="690"/>
      <c r="U597" s="690"/>
      <c r="V597" s="690"/>
      <c r="W597" s="690"/>
      <c r="X597" s="690"/>
      <c r="Y597" s="690"/>
      <c r="Z597" s="690"/>
      <c r="AA597" s="690"/>
      <c r="AB597" s="690"/>
    </row>
    <row r="598" spans="1:28" ht="15.75" customHeight="1">
      <c r="A598" s="690"/>
      <c r="B598" s="691"/>
      <c r="C598" s="690"/>
      <c r="D598" s="690"/>
      <c r="E598" s="691"/>
      <c r="F598" s="691"/>
      <c r="G598" s="692"/>
      <c r="H598" s="690"/>
      <c r="I598" s="690"/>
      <c r="J598" s="690"/>
      <c r="K598" s="690"/>
      <c r="L598" s="690"/>
      <c r="M598" s="690"/>
      <c r="N598" s="690"/>
      <c r="O598" s="690"/>
      <c r="P598" s="690"/>
      <c r="Q598" s="690"/>
      <c r="R598" s="690"/>
      <c r="S598" s="690"/>
      <c r="T598" s="690"/>
      <c r="U598" s="690"/>
      <c r="V598" s="690"/>
      <c r="W598" s="690"/>
      <c r="X598" s="690"/>
      <c r="Y598" s="690"/>
      <c r="Z598" s="690"/>
      <c r="AA598" s="690"/>
      <c r="AB598" s="690"/>
    </row>
    <row r="599" spans="1:28" ht="15.75" customHeight="1">
      <c r="A599" s="690"/>
      <c r="B599" s="691"/>
      <c r="C599" s="690"/>
      <c r="D599" s="690"/>
      <c r="E599" s="691"/>
      <c r="F599" s="691"/>
      <c r="G599" s="692"/>
      <c r="H599" s="690"/>
      <c r="I599" s="690"/>
      <c r="J599" s="690"/>
      <c r="K599" s="690"/>
      <c r="L599" s="690"/>
      <c r="M599" s="690"/>
      <c r="N599" s="690"/>
      <c r="O599" s="690"/>
      <c r="P599" s="690"/>
      <c r="Q599" s="690"/>
      <c r="R599" s="690"/>
      <c r="S599" s="690"/>
      <c r="T599" s="690"/>
      <c r="U599" s="690"/>
      <c r="V599" s="690"/>
      <c r="W599" s="690"/>
      <c r="X599" s="690"/>
      <c r="Y599" s="690"/>
      <c r="Z599" s="690"/>
      <c r="AA599" s="690"/>
      <c r="AB599" s="690"/>
    </row>
    <row r="600" spans="1:28" ht="15.75" customHeight="1">
      <c r="A600" s="690"/>
      <c r="B600" s="691"/>
      <c r="C600" s="690"/>
      <c r="D600" s="690"/>
      <c r="E600" s="691"/>
      <c r="F600" s="691"/>
      <c r="G600" s="692"/>
      <c r="H600" s="690"/>
      <c r="I600" s="690"/>
      <c r="J600" s="690"/>
      <c r="K600" s="690"/>
      <c r="L600" s="690"/>
      <c r="M600" s="690"/>
      <c r="N600" s="690"/>
      <c r="O600" s="690"/>
      <c r="P600" s="690"/>
      <c r="Q600" s="690"/>
      <c r="R600" s="690"/>
      <c r="S600" s="690"/>
      <c r="T600" s="690"/>
      <c r="U600" s="690"/>
      <c r="V600" s="690"/>
      <c r="W600" s="690"/>
      <c r="X600" s="690"/>
      <c r="Y600" s="690"/>
      <c r="Z600" s="690"/>
      <c r="AA600" s="690"/>
      <c r="AB600" s="690"/>
    </row>
    <row r="601" spans="1:28" ht="15.75" customHeight="1">
      <c r="A601" s="690"/>
      <c r="B601" s="691"/>
      <c r="C601" s="690"/>
      <c r="D601" s="690"/>
      <c r="E601" s="691"/>
      <c r="F601" s="691"/>
      <c r="G601" s="692"/>
      <c r="H601" s="690"/>
      <c r="I601" s="690"/>
      <c r="J601" s="690"/>
      <c r="K601" s="690"/>
      <c r="L601" s="690"/>
      <c r="M601" s="690"/>
      <c r="N601" s="690"/>
      <c r="O601" s="690"/>
      <c r="P601" s="690"/>
      <c r="Q601" s="690"/>
      <c r="R601" s="690"/>
      <c r="S601" s="690"/>
      <c r="T601" s="690"/>
      <c r="U601" s="690"/>
      <c r="V601" s="690"/>
      <c r="W601" s="690"/>
      <c r="X601" s="690"/>
      <c r="Y601" s="690"/>
      <c r="Z601" s="690"/>
      <c r="AA601" s="690"/>
      <c r="AB601" s="690"/>
    </row>
    <row r="602" spans="1:28" ht="15.75" customHeight="1">
      <c r="A602" s="690"/>
      <c r="B602" s="691"/>
      <c r="C602" s="690"/>
      <c r="D602" s="690"/>
      <c r="E602" s="691"/>
      <c r="F602" s="691"/>
      <c r="G602" s="692"/>
      <c r="H602" s="690"/>
      <c r="I602" s="690"/>
      <c r="J602" s="690"/>
      <c r="K602" s="690"/>
      <c r="L602" s="690"/>
      <c r="M602" s="690"/>
      <c r="N602" s="690"/>
      <c r="O602" s="690"/>
      <c r="P602" s="690"/>
      <c r="Q602" s="690"/>
      <c r="R602" s="690"/>
      <c r="S602" s="690"/>
      <c r="T602" s="690"/>
      <c r="U602" s="690"/>
      <c r="V602" s="690"/>
      <c r="W602" s="690"/>
      <c r="X602" s="690"/>
      <c r="Y602" s="690"/>
      <c r="Z602" s="690"/>
      <c r="AA602" s="690"/>
      <c r="AB602" s="690"/>
    </row>
    <row r="603" spans="1:28" ht="15.75" customHeight="1">
      <c r="A603" s="690"/>
      <c r="B603" s="691"/>
      <c r="C603" s="690"/>
      <c r="D603" s="690"/>
      <c r="E603" s="691"/>
      <c r="F603" s="691"/>
      <c r="G603" s="692"/>
      <c r="H603" s="690"/>
      <c r="I603" s="690"/>
      <c r="J603" s="690"/>
      <c r="K603" s="690"/>
      <c r="L603" s="690"/>
      <c r="M603" s="690"/>
      <c r="N603" s="690"/>
      <c r="O603" s="690"/>
      <c r="P603" s="690"/>
      <c r="Q603" s="690"/>
      <c r="R603" s="690"/>
      <c r="S603" s="690"/>
      <c r="T603" s="690"/>
      <c r="U603" s="690"/>
      <c r="V603" s="690"/>
      <c r="W603" s="690"/>
      <c r="X603" s="690"/>
      <c r="Y603" s="690"/>
      <c r="Z603" s="690"/>
      <c r="AA603" s="690"/>
      <c r="AB603" s="690"/>
    </row>
    <row r="604" spans="1:28" ht="15.75" customHeight="1">
      <c r="A604" s="690"/>
      <c r="B604" s="691"/>
      <c r="C604" s="690"/>
      <c r="D604" s="690"/>
      <c r="E604" s="691"/>
      <c r="F604" s="691"/>
      <c r="G604" s="692"/>
      <c r="H604" s="690"/>
      <c r="I604" s="690"/>
      <c r="J604" s="690"/>
      <c r="K604" s="690"/>
      <c r="L604" s="690"/>
      <c r="M604" s="690"/>
      <c r="N604" s="690"/>
      <c r="O604" s="690"/>
      <c r="P604" s="690"/>
      <c r="Q604" s="690"/>
      <c r="R604" s="690"/>
      <c r="S604" s="690"/>
      <c r="T604" s="690"/>
      <c r="U604" s="690"/>
      <c r="V604" s="690"/>
      <c r="W604" s="690"/>
      <c r="X604" s="690"/>
      <c r="Y604" s="690"/>
      <c r="Z604" s="690"/>
      <c r="AA604" s="690"/>
      <c r="AB604" s="690"/>
    </row>
    <row r="605" spans="1:28" ht="15.75" customHeight="1">
      <c r="A605" s="690"/>
      <c r="B605" s="691"/>
      <c r="C605" s="690"/>
      <c r="D605" s="690"/>
      <c r="E605" s="691"/>
      <c r="F605" s="691"/>
      <c r="G605" s="692"/>
      <c r="H605" s="690"/>
      <c r="I605" s="690"/>
      <c r="J605" s="690"/>
      <c r="K605" s="690"/>
      <c r="L605" s="690"/>
      <c r="M605" s="690"/>
      <c r="N605" s="690"/>
      <c r="O605" s="690"/>
      <c r="P605" s="690"/>
      <c r="Q605" s="690"/>
      <c r="R605" s="690"/>
      <c r="S605" s="690"/>
      <c r="T605" s="690"/>
      <c r="U605" s="690"/>
      <c r="V605" s="690"/>
      <c r="W605" s="690"/>
      <c r="X605" s="690"/>
      <c r="Y605" s="690"/>
      <c r="Z605" s="690"/>
      <c r="AA605" s="690"/>
      <c r="AB605" s="690"/>
    </row>
    <row r="606" spans="1:28" ht="15.75" customHeight="1">
      <c r="A606" s="690"/>
      <c r="B606" s="691"/>
      <c r="C606" s="690"/>
      <c r="D606" s="690"/>
      <c r="E606" s="691"/>
      <c r="F606" s="691"/>
      <c r="G606" s="692"/>
      <c r="H606" s="690"/>
      <c r="I606" s="690"/>
      <c r="J606" s="690"/>
      <c r="K606" s="690"/>
      <c r="L606" s="690"/>
      <c r="M606" s="690"/>
      <c r="N606" s="690"/>
      <c r="O606" s="690"/>
      <c r="P606" s="690"/>
      <c r="Q606" s="690"/>
      <c r="R606" s="690"/>
      <c r="S606" s="690"/>
      <c r="T606" s="690"/>
      <c r="U606" s="690"/>
      <c r="V606" s="690"/>
      <c r="W606" s="690"/>
      <c r="X606" s="690"/>
      <c r="Y606" s="690"/>
      <c r="Z606" s="690"/>
      <c r="AA606" s="690"/>
      <c r="AB606" s="690"/>
    </row>
    <row r="607" spans="1:28" ht="15.75" customHeight="1">
      <c r="A607" s="690"/>
      <c r="B607" s="691"/>
      <c r="C607" s="690"/>
      <c r="D607" s="690"/>
      <c r="E607" s="691"/>
      <c r="F607" s="691"/>
      <c r="G607" s="692"/>
      <c r="H607" s="690"/>
      <c r="I607" s="690"/>
      <c r="J607" s="690"/>
      <c r="K607" s="690"/>
      <c r="L607" s="690"/>
      <c r="M607" s="690"/>
      <c r="N607" s="690"/>
      <c r="O607" s="690"/>
      <c r="P607" s="690"/>
      <c r="Q607" s="690"/>
      <c r="R607" s="690"/>
      <c r="S607" s="690"/>
      <c r="T607" s="690"/>
      <c r="U607" s="690"/>
      <c r="V607" s="690"/>
      <c r="W607" s="690"/>
      <c r="X607" s="690"/>
      <c r="Y607" s="690"/>
      <c r="Z607" s="690"/>
      <c r="AA607" s="690"/>
      <c r="AB607" s="690"/>
    </row>
    <row r="608" spans="1:28" ht="15.75" customHeight="1">
      <c r="A608" s="690"/>
      <c r="B608" s="691"/>
      <c r="C608" s="690"/>
      <c r="D608" s="690"/>
      <c r="E608" s="691"/>
      <c r="F608" s="691"/>
      <c r="G608" s="692"/>
      <c r="H608" s="690"/>
      <c r="I608" s="690"/>
      <c r="J608" s="690"/>
      <c r="K608" s="690"/>
      <c r="L608" s="690"/>
      <c r="M608" s="690"/>
      <c r="N608" s="690"/>
      <c r="O608" s="690"/>
      <c r="P608" s="690"/>
      <c r="Q608" s="690"/>
      <c r="R608" s="690"/>
      <c r="S608" s="690"/>
      <c r="T608" s="690"/>
      <c r="U608" s="690"/>
      <c r="V608" s="690"/>
      <c r="W608" s="690"/>
      <c r="X608" s="690"/>
      <c r="Y608" s="690"/>
      <c r="Z608" s="690"/>
      <c r="AA608" s="690"/>
      <c r="AB608" s="690"/>
    </row>
    <row r="609" spans="1:28" ht="15.75" customHeight="1">
      <c r="A609" s="690"/>
      <c r="B609" s="691"/>
      <c r="C609" s="690"/>
      <c r="D609" s="690"/>
      <c r="E609" s="691"/>
      <c r="F609" s="691"/>
      <c r="G609" s="692"/>
      <c r="H609" s="690"/>
      <c r="I609" s="690"/>
      <c r="J609" s="690"/>
      <c r="K609" s="690"/>
      <c r="L609" s="690"/>
      <c r="M609" s="690"/>
      <c r="N609" s="690"/>
      <c r="O609" s="690"/>
      <c r="P609" s="690"/>
      <c r="Q609" s="690"/>
      <c r="R609" s="690"/>
      <c r="S609" s="690"/>
      <c r="T609" s="690"/>
      <c r="U609" s="690"/>
      <c r="V609" s="690"/>
      <c r="W609" s="690"/>
      <c r="X609" s="690"/>
      <c r="Y609" s="690"/>
      <c r="Z609" s="690"/>
      <c r="AA609" s="690"/>
      <c r="AB609" s="690"/>
    </row>
    <row r="610" spans="1:28" ht="15.75" customHeight="1">
      <c r="A610" s="690"/>
      <c r="B610" s="691"/>
      <c r="C610" s="690"/>
      <c r="D610" s="690"/>
      <c r="E610" s="691"/>
      <c r="F610" s="691"/>
      <c r="G610" s="692"/>
      <c r="H610" s="690"/>
      <c r="I610" s="690"/>
      <c r="J610" s="690"/>
      <c r="K610" s="690"/>
      <c r="L610" s="690"/>
      <c r="M610" s="690"/>
      <c r="N610" s="690"/>
      <c r="O610" s="690"/>
      <c r="P610" s="690"/>
      <c r="Q610" s="690"/>
      <c r="R610" s="690"/>
      <c r="S610" s="690"/>
      <c r="T610" s="690"/>
      <c r="U610" s="690"/>
      <c r="V610" s="690"/>
      <c r="W610" s="690"/>
      <c r="X610" s="690"/>
      <c r="Y610" s="690"/>
      <c r="Z610" s="690"/>
      <c r="AA610" s="690"/>
      <c r="AB610" s="690"/>
    </row>
    <row r="611" spans="1:28" ht="15.75" customHeight="1">
      <c r="A611" s="690"/>
      <c r="B611" s="691"/>
      <c r="C611" s="690"/>
      <c r="D611" s="690"/>
      <c r="E611" s="691"/>
      <c r="F611" s="691"/>
      <c r="G611" s="692"/>
      <c r="H611" s="690"/>
      <c r="I611" s="690"/>
      <c r="J611" s="690"/>
      <c r="K611" s="690"/>
      <c r="L611" s="690"/>
      <c r="M611" s="690"/>
      <c r="N611" s="690"/>
      <c r="O611" s="690"/>
      <c r="P611" s="690"/>
      <c r="Q611" s="690"/>
      <c r="R611" s="690"/>
      <c r="S611" s="690"/>
      <c r="T611" s="690"/>
      <c r="U611" s="690"/>
      <c r="V611" s="690"/>
      <c r="W611" s="690"/>
      <c r="X611" s="690"/>
      <c r="Y611" s="690"/>
      <c r="Z611" s="690"/>
      <c r="AA611" s="690"/>
      <c r="AB611" s="690"/>
    </row>
    <row r="612" spans="1:28" ht="15.75" customHeight="1">
      <c r="A612" s="690"/>
      <c r="B612" s="691"/>
      <c r="C612" s="690"/>
      <c r="D612" s="690"/>
      <c r="E612" s="691"/>
      <c r="F612" s="691"/>
      <c r="G612" s="692"/>
      <c r="H612" s="690"/>
      <c r="I612" s="690"/>
      <c r="J612" s="690"/>
      <c r="K612" s="690"/>
      <c r="L612" s="690"/>
      <c r="M612" s="690"/>
      <c r="N612" s="690"/>
      <c r="O612" s="690"/>
      <c r="P612" s="690"/>
      <c r="Q612" s="690"/>
      <c r="R612" s="690"/>
      <c r="S612" s="690"/>
      <c r="T612" s="690"/>
      <c r="U612" s="690"/>
      <c r="V612" s="690"/>
      <c r="W612" s="690"/>
      <c r="X612" s="690"/>
      <c r="Y612" s="690"/>
      <c r="Z612" s="690"/>
      <c r="AA612" s="690"/>
      <c r="AB612" s="690"/>
    </row>
    <row r="613" spans="1:28" ht="15.75" customHeight="1">
      <c r="A613" s="690"/>
      <c r="B613" s="691"/>
      <c r="C613" s="690"/>
      <c r="D613" s="690"/>
      <c r="E613" s="691"/>
      <c r="F613" s="691"/>
      <c r="G613" s="692"/>
      <c r="H613" s="690"/>
      <c r="I613" s="690"/>
      <c r="J613" s="690"/>
      <c r="K613" s="690"/>
      <c r="L613" s="690"/>
      <c r="M613" s="690"/>
      <c r="N613" s="690"/>
      <c r="O613" s="690"/>
      <c r="P613" s="690"/>
      <c r="Q613" s="690"/>
      <c r="R613" s="690"/>
      <c r="S613" s="690"/>
      <c r="T613" s="690"/>
      <c r="U613" s="690"/>
      <c r="V613" s="690"/>
      <c r="W613" s="690"/>
      <c r="X613" s="690"/>
      <c r="Y613" s="690"/>
      <c r="Z613" s="690"/>
      <c r="AA613" s="690"/>
      <c r="AB613" s="690"/>
    </row>
    <row r="614" spans="1:28" ht="15.75" customHeight="1">
      <c r="A614" s="690"/>
      <c r="B614" s="691"/>
      <c r="C614" s="690"/>
      <c r="D614" s="690"/>
      <c r="E614" s="691"/>
      <c r="F614" s="691"/>
      <c r="G614" s="692"/>
      <c r="H614" s="690"/>
      <c r="I614" s="690"/>
      <c r="J614" s="690"/>
      <c r="K614" s="690"/>
      <c r="L614" s="690"/>
      <c r="M614" s="690"/>
      <c r="N614" s="690"/>
      <c r="O614" s="690"/>
      <c r="P614" s="690"/>
      <c r="Q614" s="690"/>
      <c r="R614" s="690"/>
      <c r="S614" s="690"/>
      <c r="T614" s="690"/>
      <c r="U614" s="690"/>
      <c r="V614" s="690"/>
      <c r="W614" s="690"/>
      <c r="X614" s="690"/>
      <c r="Y614" s="690"/>
      <c r="Z614" s="690"/>
      <c r="AA614" s="690"/>
      <c r="AB614" s="690"/>
    </row>
    <row r="615" spans="1:28" ht="15.75" customHeight="1">
      <c r="A615" s="690"/>
      <c r="B615" s="691"/>
      <c r="C615" s="690"/>
      <c r="D615" s="690"/>
      <c r="E615" s="691"/>
      <c r="F615" s="691"/>
      <c r="G615" s="692"/>
      <c r="H615" s="690"/>
      <c r="I615" s="690"/>
      <c r="J615" s="690"/>
      <c r="K615" s="690"/>
      <c r="L615" s="690"/>
      <c r="M615" s="690"/>
      <c r="N615" s="690"/>
      <c r="O615" s="690"/>
      <c r="P615" s="690"/>
      <c r="Q615" s="690"/>
      <c r="R615" s="690"/>
      <c r="S615" s="690"/>
      <c r="T615" s="690"/>
      <c r="U615" s="690"/>
      <c r="V615" s="690"/>
      <c r="W615" s="690"/>
      <c r="X615" s="690"/>
      <c r="Y615" s="690"/>
      <c r="Z615" s="690"/>
      <c r="AA615" s="690"/>
      <c r="AB615" s="690"/>
    </row>
    <row r="616" spans="1:28" ht="15.75" customHeight="1">
      <c r="A616" s="690"/>
      <c r="B616" s="691"/>
      <c r="C616" s="690"/>
      <c r="D616" s="690"/>
      <c r="E616" s="691"/>
      <c r="F616" s="691"/>
      <c r="G616" s="692"/>
      <c r="H616" s="690"/>
      <c r="I616" s="690"/>
      <c r="J616" s="690"/>
      <c r="K616" s="690"/>
      <c r="L616" s="690"/>
      <c r="M616" s="690"/>
      <c r="N616" s="690"/>
      <c r="O616" s="690"/>
      <c r="P616" s="690"/>
      <c r="Q616" s="690"/>
      <c r="R616" s="690"/>
      <c r="S616" s="690"/>
      <c r="T616" s="690"/>
      <c r="U616" s="690"/>
      <c r="V616" s="690"/>
      <c r="W616" s="690"/>
      <c r="X616" s="690"/>
      <c r="Y616" s="690"/>
      <c r="Z616" s="690"/>
      <c r="AA616" s="690"/>
      <c r="AB616" s="690"/>
    </row>
    <row r="617" spans="1:28" ht="15.75" customHeight="1">
      <c r="A617" s="690"/>
      <c r="B617" s="691"/>
      <c r="C617" s="690"/>
      <c r="D617" s="690"/>
      <c r="E617" s="691"/>
      <c r="F617" s="691"/>
      <c r="G617" s="692"/>
      <c r="H617" s="690"/>
      <c r="I617" s="690"/>
      <c r="J617" s="690"/>
      <c r="K617" s="690"/>
      <c r="L617" s="690"/>
      <c r="M617" s="690"/>
      <c r="N617" s="690"/>
      <c r="O617" s="690"/>
      <c r="P617" s="690"/>
      <c r="Q617" s="690"/>
      <c r="R617" s="690"/>
      <c r="S617" s="690"/>
      <c r="T617" s="690"/>
      <c r="U617" s="690"/>
      <c r="V617" s="690"/>
      <c r="W617" s="690"/>
      <c r="X617" s="690"/>
      <c r="Y617" s="690"/>
      <c r="Z617" s="690"/>
      <c r="AA617" s="690"/>
      <c r="AB617" s="690"/>
    </row>
    <row r="618" spans="1:28" ht="15.75" customHeight="1">
      <c r="A618" s="690"/>
      <c r="B618" s="691"/>
      <c r="C618" s="690"/>
      <c r="D618" s="690"/>
      <c r="E618" s="691"/>
      <c r="F618" s="691"/>
      <c r="G618" s="692"/>
      <c r="H618" s="690"/>
      <c r="I618" s="690"/>
      <c r="J618" s="690"/>
      <c r="K618" s="690"/>
      <c r="L618" s="690"/>
      <c r="M618" s="690"/>
      <c r="N618" s="690"/>
      <c r="O618" s="690"/>
      <c r="P618" s="690"/>
      <c r="Q618" s="690"/>
      <c r="R618" s="690"/>
      <c r="S618" s="690"/>
      <c r="T618" s="690"/>
      <c r="U618" s="690"/>
      <c r="V618" s="690"/>
      <c r="W618" s="690"/>
      <c r="X618" s="690"/>
      <c r="Y618" s="690"/>
      <c r="Z618" s="690"/>
      <c r="AA618" s="690"/>
      <c r="AB618" s="690"/>
    </row>
    <row r="619" spans="1:28" ht="15.75" customHeight="1">
      <c r="A619" s="690"/>
      <c r="B619" s="691"/>
      <c r="C619" s="690"/>
      <c r="D619" s="690"/>
      <c r="E619" s="691"/>
      <c r="F619" s="691"/>
      <c r="G619" s="692"/>
      <c r="H619" s="690"/>
      <c r="I619" s="690"/>
      <c r="J619" s="690"/>
      <c r="K619" s="690"/>
      <c r="L619" s="690"/>
      <c r="M619" s="690"/>
      <c r="N619" s="690"/>
      <c r="O619" s="690"/>
      <c r="P619" s="690"/>
      <c r="Q619" s="690"/>
      <c r="R619" s="690"/>
      <c r="S619" s="690"/>
      <c r="T619" s="690"/>
      <c r="U619" s="690"/>
      <c r="V619" s="690"/>
      <c r="W619" s="690"/>
      <c r="X619" s="690"/>
      <c r="Y619" s="690"/>
      <c r="Z619" s="690"/>
      <c r="AA619" s="690"/>
      <c r="AB619" s="690"/>
    </row>
    <row r="620" spans="1:28" ht="15.75" customHeight="1">
      <c r="A620" s="690"/>
      <c r="B620" s="691"/>
      <c r="C620" s="690"/>
      <c r="D620" s="690"/>
      <c r="E620" s="691"/>
      <c r="F620" s="691"/>
      <c r="G620" s="692"/>
      <c r="H620" s="690"/>
      <c r="I620" s="690"/>
      <c r="J620" s="690"/>
      <c r="K620" s="690"/>
      <c r="L620" s="690"/>
      <c r="M620" s="690"/>
      <c r="N620" s="690"/>
      <c r="O620" s="690"/>
      <c r="P620" s="690"/>
      <c r="Q620" s="690"/>
      <c r="R620" s="690"/>
      <c r="S620" s="690"/>
      <c r="T620" s="690"/>
      <c r="U620" s="690"/>
      <c r="V620" s="690"/>
      <c r="W620" s="690"/>
      <c r="X620" s="690"/>
      <c r="Y620" s="690"/>
      <c r="Z620" s="690"/>
      <c r="AA620" s="690"/>
      <c r="AB620" s="690"/>
    </row>
    <row r="621" spans="1:28" ht="15.75" customHeight="1">
      <c r="A621" s="690"/>
      <c r="B621" s="691"/>
      <c r="C621" s="690"/>
      <c r="D621" s="690"/>
      <c r="E621" s="691"/>
      <c r="F621" s="691"/>
      <c r="G621" s="692"/>
      <c r="H621" s="690"/>
      <c r="I621" s="690"/>
      <c r="J621" s="690"/>
      <c r="K621" s="690"/>
      <c r="L621" s="690"/>
      <c r="M621" s="690"/>
      <c r="N621" s="690"/>
      <c r="O621" s="690"/>
      <c r="P621" s="690"/>
      <c r="Q621" s="690"/>
      <c r="R621" s="690"/>
      <c r="S621" s="690"/>
      <c r="T621" s="690"/>
      <c r="U621" s="690"/>
      <c r="V621" s="690"/>
      <c r="W621" s="690"/>
      <c r="X621" s="690"/>
      <c r="Y621" s="690"/>
      <c r="Z621" s="690"/>
      <c r="AA621" s="690"/>
      <c r="AB621" s="690"/>
    </row>
    <row r="622" spans="1:28" ht="15.75" customHeight="1">
      <c r="A622" s="690"/>
      <c r="B622" s="691"/>
      <c r="C622" s="690"/>
      <c r="D622" s="690"/>
      <c r="E622" s="691"/>
      <c r="F622" s="691"/>
      <c r="G622" s="692"/>
      <c r="H622" s="690"/>
      <c r="I622" s="690"/>
      <c r="J622" s="690"/>
      <c r="K622" s="690"/>
      <c r="L622" s="690"/>
      <c r="M622" s="690"/>
      <c r="N622" s="690"/>
      <c r="O622" s="690"/>
      <c r="P622" s="690"/>
      <c r="Q622" s="690"/>
      <c r="R622" s="690"/>
      <c r="S622" s="690"/>
      <c r="T622" s="690"/>
      <c r="U622" s="690"/>
      <c r="V622" s="690"/>
      <c r="W622" s="690"/>
      <c r="X622" s="690"/>
      <c r="Y622" s="690"/>
      <c r="Z622" s="690"/>
      <c r="AA622" s="690"/>
      <c r="AB622" s="690"/>
    </row>
    <row r="623" spans="1:28" ht="15.75" customHeight="1">
      <c r="A623" s="690"/>
      <c r="B623" s="691"/>
      <c r="C623" s="690"/>
      <c r="D623" s="690"/>
      <c r="E623" s="691"/>
      <c r="F623" s="691"/>
      <c r="G623" s="692"/>
      <c r="H623" s="690"/>
      <c r="I623" s="690"/>
      <c r="J623" s="690"/>
      <c r="K623" s="690"/>
      <c r="L623" s="690"/>
      <c r="M623" s="690"/>
      <c r="N623" s="690"/>
      <c r="O623" s="690"/>
      <c r="P623" s="690"/>
      <c r="Q623" s="690"/>
      <c r="R623" s="690"/>
      <c r="S623" s="690"/>
      <c r="T623" s="690"/>
      <c r="U623" s="690"/>
      <c r="V623" s="690"/>
      <c r="W623" s="690"/>
      <c r="X623" s="690"/>
      <c r="Y623" s="690"/>
      <c r="Z623" s="690"/>
      <c r="AA623" s="690"/>
      <c r="AB623" s="690"/>
    </row>
    <row r="624" spans="1:28" ht="15.75" customHeight="1">
      <c r="A624" s="690"/>
      <c r="B624" s="691"/>
      <c r="C624" s="690"/>
      <c r="D624" s="690"/>
      <c r="E624" s="691"/>
      <c r="F624" s="691"/>
      <c r="G624" s="692"/>
      <c r="H624" s="690"/>
      <c r="I624" s="690"/>
      <c r="J624" s="690"/>
      <c r="K624" s="690"/>
      <c r="L624" s="690"/>
      <c r="M624" s="690"/>
      <c r="N624" s="690"/>
      <c r="O624" s="690"/>
      <c r="P624" s="690"/>
      <c r="Q624" s="690"/>
      <c r="R624" s="690"/>
      <c r="S624" s="690"/>
      <c r="T624" s="690"/>
      <c r="U624" s="690"/>
      <c r="V624" s="690"/>
      <c r="W624" s="690"/>
      <c r="X624" s="690"/>
      <c r="Y624" s="690"/>
      <c r="Z624" s="690"/>
      <c r="AA624" s="690"/>
      <c r="AB624" s="690"/>
    </row>
    <row r="625" spans="1:28" ht="15.75" customHeight="1">
      <c r="A625" s="690"/>
      <c r="B625" s="691"/>
      <c r="C625" s="690"/>
      <c r="D625" s="690"/>
      <c r="E625" s="691"/>
      <c r="F625" s="691"/>
      <c r="G625" s="692"/>
      <c r="H625" s="690"/>
      <c r="I625" s="690"/>
      <c r="J625" s="690"/>
      <c r="K625" s="690"/>
      <c r="L625" s="690"/>
      <c r="M625" s="690"/>
      <c r="N625" s="690"/>
      <c r="O625" s="690"/>
      <c r="P625" s="690"/>
      <c r="Q625" s="690"/>
      <c r="R625" s="690"/>
      <c r="S625" s="690"/>
      <c r="T625" s="690"/>
      <c r="U625" s="690"/>
      <c r="V625" s="690"/>
      <c r="W625" s="690"/>
      <c r="X625" s="690"/>
      <c r="Y625" s="690"/>
      <c r="Z625" s="690"/>
      <c r="AA625" s="690"/>
      <c r="AB625" s="690"/>
    </row>
    <row r="626" spans="1:28" ht="15.75" customHeight="1">
      <c r="A626" s="690"/>
      <c r="B626" s="691"/>
      <c r="C626" s="690"/>
      <c r="D626" s="690"/>
      <c r="E626" s="691"/>
      <c r="F626" s="691"/>
      <c r="G626" s="692"/>
      <c r="H626" s="690"/>
      <c r="I626" s="690"/>
      <c r="J626" s="690"/>
      <c r="K626" s="690"/>
      <c r="L626" s="690"/>
      <c r="M626" s="690"/>
      <c r="N626" s="690"/>
      <c r="O626" s="690"/>
      <c r="P626" s="690"/>
      <c r="Q626" s="690"/>
      <c r="R626" s="690"/>
      <c r="S626" s="690"/>
      <c r="T626" s="690"/>
      <c r="U626" s="690"/>
      <c r="V626" s="690"/>
      <c r="W626" s="690"/>
      <c r="X626" s="690"/>
      <c r="Y626" s="690"/>
      <c r="Z626" s="690"/>
      <c r="AA626" s="690"/>
      <c r="AB626" s="690"/>
    </row>
    <row r="627" spans="1:28" ht="15.75" customHeight="1">
      <c r="A627" s="690"/>
      <c r="B627" s="691"/>
      <c r="C627" s="690"/>
      <c r="D627" s="690"/>
      <c r="E627" s="691"/>
      <c r="F627" s="691"/>
      <c r="G627" s="692"/>
      <c r="H627" s="690"/>
      <c r="I627" s="690"/>
      <c r="J627" s="690"/>
      <c r="K627" s="690"/>
      <c r="L627" s="690"/>
      <c r="M627" s="690"/>
      <c r="N627" s="690"/>
      <c r="O627" s="690"/>
      <c r="P627" s="690"/>
      <c r="Q627" s="690"/>
      <c r="R627" s="690"/>
      <c r="S627" s="690"/>
      <c r="T627" s="690"/>
      <c r="U627" s="690"/>
      <c r="V627" s="690"/>
      <c r="W627" s="690"/>
      <c r="X627" s="690"/>
      <c r="Y627" s="690"/>
      <c r="Z627" s="690"/>
      <c r="AA627" s="690"/>
      <c r="AB627" s="690"/>
    </row>
    <row r="628" spans="1:28" ht="15.75" customHeight="1">
      <c r="A628" s="690"/>
      <c r="B628" s="691"/>
      <c r="C628" s="690"/>
      <c r="D628" s="690"/>
      <c r="E628" s="691"/>
      <c r="F628" s="691"/>
      <c r="G628" s="692"/>
      <c r="H628" s="690"/>
      <c r="I628" s="690"/>
      <c r="J628" s="690"/>
      <c r="K628" s="690"/>
      <c r="L628" s="690"/>
      <c r="M628" s="690"/>
      <c r="N628" s="690"/>
      <c r="O628" s="690"/>
      <c r="P628" s="690"/>
      <c r="Q628" s="690"/>
      <c r="R628" s="690"/>
      <c r="S628" s="690"/>
      <c r="T628" s="690"/>
      <c r="U628" s="690"/>
      <c r="V628" s="690"/>
      <c r="W628" s="690"/>
      <c r="X628" s="690"/>
      <c r="Y628" s="690"/>
      <c r="Z628" s="690"/>
      <c r="AA628" s="690"/>
      <c r="AB628" s="690"/>
    </row>
    <row r="629" spans="1:28" ht="15.75" customHeight="1">
      <c r="A629" s="690"/>
      <c r="B629" s="691"/>
      <c r="C629" s="690"/>
      <c r="D629" s="690"/>
      <c r="E629" s="691"/>
      <c r="F629" s="691"/>
      <c r="G629" s="692"/>
      <c r="H629" s="690"/>
      <c r="I629" s="690"/>
      <c r="J629" s="690"/>
      <c r="K629" s="690"/>
      <c r="L629" s="690"/>
      <c r="M629" s="690"/>
      <c r="N629" s="690"/>
      <c r="O629" s="690"/>
      <c r="P629" s="690"/>
      <c r="Q629" s="690"/>
      <c r="R629" s="690"/>
      <c r="S629" s="690"/>
      <c r="T629" s="690"/>
      <c r="U629" s="690"/>
      <c r="V629" s="690"/>
      <c r="W629" s="690"/>
      <c r="X629" s="690"/>
      <c r="Y629" s="690"/>
      <c r="Z629" s="690"/>
      <c r="AA629" s="690"/>
      <c r="AB629" s="690"/>
    </row>
    <row r="630" spans="1:28" ht="15.75" customHeight="1">
      <c r="A630" s="690"/>
      <c r="B630" s="691"/>
      <c r="C630" s="690"/>
      <c r="D630" s="690"/>
      <c r="E630" s="691"/>
      <c r="F630" s="691"/>
      <c r="G630" s="692"/>
      <c r="H630" s="690"/>
      <c r="I630" s="690"/>
      <c r="J630" s="690"/>
      <c r="K630" s="690"/>
      <c r="L630" s="690"/>
      <c r="M630" s="690"/>
      <c r="N630" s="690"/>
      <c r="O630" s="690"/>
      <c r="P630" s="690"/>
      <c r="Q630" s="690"/>
      <c r="R630" s="690"/>
      <c r="S630" s="690"/>
      <c r="T630" s="690"/>
      <c r="U630" s="690"/>
      <c r="V630" s="690"/>
      <c r="W630" s="690"/>
      <c r="X630" s="690"/>
      <c r="Y630" s="690"/>
      <c r="Z630" s="690"/>
      <c r="AA630" s="690"/>
      <c r="AB630" s="690"/>
    </row>
    <row r="631" spans="1:28" ht="15.75" customHeight="1">
      <c r="A631" s="690"/>
      <c r="B631" s="691"/>
      <c r="C631" s="690"/>
      <c r="D631" s="690"/>
      <c r="E631" s="691"/>
      <c r="F631" s="691"/>
      <c r="G631" s="692"/>
      <c r="H631" s="690"/>
      <c r="I631" s="690"/>
      <c r="J631" s="690"/>
      <c r="K631" s="690"/>
      <c r="L631" s="690"/>
      <c r="M631" s="690"/>
      <c r="N631" s="690"/>
      <c r="O631" s="690"/>
      <c r="P631" s="690"/>
      <c r="Q631" s="690"/>
      <c r="R631" s="690"/>
      <c r="S631" s="690"/>
      <c r="T631" s="690"/>
      <c r="U631" s="690"/>
      <c r="V631" s="690"/>
      <c r="W631" s="690"/>
      <c r="X631" s="690"/>
      <c r="Y631" s="690"/>
      <c r="Z631" s="690"/>
      <c r="AA631" s="690"/>
      <c r="AB631" s="690"/>
    </row>
    <row r="632" spans="1:28" ht="15.75" customHeight="1">
      <c r="A632" s="690"/>
      <c r="B632" s="691"/>
      <c r="C632" s="690"/>
      <c r="D632" s="690"/>
      <c r="E632" s="691"/>
      <c r="F632" s="691"/>
      <c r="G632" s="692"/>
      <c r="H632" s="690"/>
      <c r="I632" s="690"/>
      <c r="J632" s="690"/>
      <c r="K632" s="690"/>
      <c r="L632" s="690"/>
      <c r="M632" s="690"/>
      <c r="N632" s="690"/>
      <c r="O632" s="690"/>
      <c r="P632" s="690"/>
      <c r="Q632" s="690"/>
      <c r="R632" s="690"/>
      <c r="S632" s="690"/>
      <c r="T632" s="690"/>
      <c r="U632" s="690"/>
      <c r="V632" s="690"/>
      <c r="W632" s="690"/>
      <c r="X632" s="690"/>
      <c r="Y632" s="690"/>
      <c r="Z632" s="690"/>
      <c r="AA632" s="690"/>
      <c r="AB632" s="690"/>
    </row>
    <row r="633" spans="1:28" ht="15.75" customHeight="1">
      <c r="A633" s="690"/>
      <c r="B633" s="691"/>
      <c r="C633" s="690"/>
      <c r="D633" s="690"/>
      <c r="E633" s="691"/>
      <c r="F633" s="691"/>
      <c r="G633" s="692"/>
      <c r="H633" s="690"/>
      <c r="I633" s="690"/>
      <c r="J633" s="690"/>
      <c r="K633" s="690"/>
      <c r="L633" s="690"/>
      <c r="M633" s="690"/>
      <c r="N633" s="690"/>
      <c r="O633" s="690"/>
      <c r="P633" s="690"/>
      <c r="Q633" s="690"/>
      <c r="R633" s="690"/>
      <c r="S633" s="690"/>
      <c r="T633" s="690"/>
      <c r="U633" s="690"/>
      <c r="V633" s="690"/>
      <c r="W633" s="690"/>
      <c r="X633" s="690"/>
      <c r="Y633" s="690"/>
      <c r="Z633" s="690"/>
      <c r="AA633" s="690"/>
      <c r="AB633" s="690"/>
    </row>
    <row r="634" spans="1:28" ht="15.75" customHeight="1">
      <c r="A634" s="690"/>
      <c r="B634" s="691"/>
      <c r="C634" s="690"/>
      <c r="D634" s="690"/>
      <c r="E634" s="691"/>
      <c r="F634" s="691"/>
      <c r="G634" s="692"/>
      <c r="H634" s="690"/>
      <c r="I634" s="690"/>
      <c r="J634" s="690"/>
      <c r="K634" s="690"/>
      <c r="L634" s="690"/>
      <c r="M634" s="690"/>
      <c r="N634" s="690"/>
      <c r="O634" s="690"/>
      <c r="P634" s="690"/>
      <c r="Q634" s="690"/>
      <c r="R634" s="690"/>
      <c r="S634" s="690"/>
      <c r="T634" s="690"/>
      <c r="U634" s="690"/>
      <c r="V634" s="690"/>
      <c r="W634" s="690"/>
      <c r="X634" s="690"/>
      <c r="Y634" s="690"/>
      <c r="Z634" s="690"/>
      <c r="AA634" s="690"/>
      <c r="AB634" s="690"/>
    </row>
    <row r="635" spans="1:28" ht="15.75" customHeight="1">
      <c r="A635" s="690"/>
      <c r="B635" s="691"/>
      <c r="C635" s="690"/>
      <c r="D635" s="690"/>
      <c r="E635" s="691"/>
      <c r="F635" s="691"/>
      <c r="G635" s="692"/>
      <c r="H635" s="690"/>
      <c r="I635" s="690"/>
      <c r="J635" s="690"/>
      <c r="K635" s="690"/>
      <c r="L635" s="690"/>
      <c r="M635" s="690"/>
      <c r="N635" s="690"/>
      <c r="O635" s="690"/>
      <c r="P635" s="690"/>
      <c r="Q635" s="690"/>
      <c r="R635" s="690"/>
      <c r="S635" s="690"/>
      <c r="T635" s="690"/>
      <c r="U635" s="690"/>
      <c r="V635" s="690"/>
      <c r="W635" s="690"/>
      <c r="X635" s="690"/>
      <c r="Y635" s="690"/>
      <c r="Z635" s="690"/>
      <c r="AA635" s="690"/>
      <c r="AB635" s="690"/>
    </row>
    <row r="636" spans="1:28" ht="15.75" customHeight="1">
      <c r="A636" s="690"/>
      <c r="B636" s="691"/>
      <c r="C636" s="690"/>
      <c r="D636" s="690"/>
      <c r="E636" s="691"/>
      <c r="F636" s="691"/>
      <c r="G636" s="692"/>
      <c r="H636" s="690"/>
      <c r="I636" s="690"/>
      <c r="J636" s="690"/>
      <c r="K636" s="690"/>
      <c r="L636" s="690"/>
      <c r="M636" s="690"/>
      <c r="N636" s="690"/>
      <c r="O636" s="690"/>
      <c r="P636" s="690"/>
      <c r="Q636" s="690"/>
      <c r="R636" s="690"/>
      <c r="S636" s="690"/>
      <c r="T636" s="690"/>
      <c r="U636" s="690"/>
      <c r="V636" s="690"/>
      <c r="W636" s="690"/>
      <c r="X636" s="690"/>
      <c r="Y636" s="690"/>
      <c r="Z636" s="690"/>
      <c r="AA636" s="690"/>
      <c r="AB636" s="690"/>
    </row>
    <row r="637" spans="1:28" ht="15.75" customHeight="1">
      <c r="A637" s="690"/>
      <c r="B637" s="691"/>
      <c r="C637" s="690"/>
      <c r="D637" s="690"/>
      <c r="E637" s="691"/>
      <c r="F637" s="691"/>
      <c r="G637" s="692"/>
      <c r="H637" s="690"/>
      <c r="I637" s="690"/>
      <c r="J637" s="690"/>
      <c r="K637" s="690"/>
      <c r="L637" s="690"/>
      <c r="M637" s="690"/>
      <c r="N637" s="690"/>
      <c r="O637" s="690"/>
      <c r="P637" s="690"/>
      <c r="Q637" s="690"/>
      <c r="R637" s="690"/>
      <c r="S637" s="690"/>
      <c r="T637" s="690"/>
      <c r="U637" s="690"/>
      <c r="V637" s="690"/>
      <c r="W637" s="690"/>
      <c r="X637" s="690"/>
      <c r="Y637" s="690"/>
      <c r="Z637" s="690"/>
      <c r="AA637" s="690"/>
      <c r="AB637" s="690"/>
    </row>
    <row r="638" spans="1:28" ht="15.75" customHeight="1">
      <c r="A638" s="690"/>
      <c r="B638" s="691"/>
      <c r="C638" s="690"/>
      <c r="D638" s="690"/>
      <c r="E638" s="691"/>
      <c r="F638" s="691"/>
      <c r="G638" s="692"/>
      <c r="H638" s="690"/>
      <c r="I638" s="690"/>
      <c r="J638" s="690"/>
      <c r="K638" s="690"/>
      <c r="L638" s="690"/>
      <c r="M638" s="690"/>
      <c r="N638" s="690"/>
      <c r="O638" s="690"/>
      <c r="P638" s="690"/>
      <c r="Q638" s="690"/>
      <c r="R638" s="690"/>
      <c r="S638" s="690"/>
      <c r="T638" s="690"/>
      <c r="U638" s="690"/>
      <c r="V638" s="690"/>
      <c r="W638" s="690"/>
      <c r="X638" s="690"/>
      <c r="Y638" s="690"/>
      <c r="Z638" s="690"/>
      <c r="AA638" s="690"/>
      <c r="AB638" s="690"/>
    </row>
    <row r="639" spans="1:28" ht="15.75" customHeight="1">
      <c r="A639" s="690"/>
      <c r="B639" s="691"/>
      <c r="C639" s="690"/>
      <c r="D639" s="690"/>
      <c r="E639" s="691"/>
      <c r="F639" s="691"/>
      <c r="G639" s="692"/>
      <c r="H639" s="690"/>
      <c r="I639" s="690"/>
      <c r="J639" s="690"/>
      <c r="K639" s="690"/>
      <c r="L639" s="690"/>
      <c r="M639" s="690"/>
      <c r="N639" s="690"/>
      <c r="O639" s="690"/>
      <c r="P639" s="690"/>
      <c r="Q639" s="690"/>
      <c r="R639" s="690"/>
      <c r="S639" s="690"/>
      <c r="T639" s="690"/>
      <c r="U639" s="690"/>
      <c r="V639" s="690"/>
      <c r="W639" s="690"/>
      <c r="X639" s="690"/>
      <c r="Y639" s="690"/>
      <c r="Z639" s="690"/>
      <c r="AA639" s="690"/>
      <c r="AB639" s="690"/>
    </row>
    <row r="640" spans="1:28" ht="15.75" customHeight="1">
      <c r="A640" s="690"/>
      <c r="B640" s="691"/>
      <c r="C640" s="690"/>
      <c r="D640" s="690"/>
      <c r="E640" s="691"/>
      <c r="F640" s="691"/>
      <c r="G640" s="692"/>
      <c r="H640" s="690"/>
      <c r="I640" s="690"/>
      <c r="J640" s="690"/>
      <c r="K640" s="690"/>
      <c r="L640" s="690"/>
      <c r="M640" s="690"/>
      <c r="N640" s="690"/>
      <c r="O640" s="690"/>
      <c r="P640" s="690"/>
      <c r="Q640" s="690"/>
      <c r="R640" s="690"/>
      <c r="S640" s="690"/>
      <c r="T640" s="690"/>
      <c r="U640" s="690"/>
      <c r="V640" s="690"/>
      <c r="W640" s="690"/>
      <c r="X640" s="690"/>
      <c r="Y640" s="690"/>
      <c r="Z640" s="690"/>
      <c r="AA640" s="690"/>
      <c r="AB640" s="690"/>
    </row>
    <row r="641" spans="1:28" ht="15.75" customHeight="1">
      <c r="A641" s="690"/>
      <c r="B641" s="691"/>
      <c r="C641" s="690"/>
      <c r="D641" s="690"/>
      <c r="E641" s="691"/>
      <c r="F641" s="691"/>
      <c r="G641" s="692"/>
      <c r="H641" s="690"/>
      <c r="I641" s="690"/>
      <c r="J641" s="690"/>
      <c r="K641" s="690"/>
      <c r="L641" s="690"/>
      <c r="M641" s="690"/>
      <c r="N641" s="690"/>
      <c r="O641" s="690"/>
      <c r="P641" s="690"/>
      <c r="Q641" s="690"/>
      <c r="R641" s="690"/>
      <c r="S641" s="690"/>
      <c r="T641" s="690"/>
      <c r="U641" s="690"/>
      <c r="V641" s="690"/>
      <c r="W641" s="690"/>
      <c r="X641" s="690"/>
      <c r="Y641" s="690"/>
      <c r="Z641" s="690"/>
      <c r="AA641" s="690"/>
      <c r="AB641" s="690"/>
    </row>
    <row r="642" spans="1:28" ht="15.75" customHeight="1">
      <c r="A642" s="690"/>
      <c r="B642" s="691"/>
      <c r="C642" s="690"/>
      <c r="D642" s="690"/>
      <c r="E642" s="691"/>
      <c r="F642" s="691"/>
      <c r="G642" s="692"/>
      <c r="H642" s="690"/>
      <c r="I642" s="690"/>
      <c r="J642" s="690"/>
      <c r="K642" s="690"/>
      <c r="L642" s="690"/>
      <c r="M642" s="690"/>
      <c r="N642" s="690"/>
      <c r="O642" s="690"/>
      <c r="P642" s="690"/>
      <c r="Q642" s="690"/>
      <c r="R642" s="690"/>
      <c r="S642" s="690"/>
      <c r="T642" s="690"/>
      <c r="U642" s="690"/>
      <c r="V642" s="690"/>
      <c r="W642" s="690"/>
      <c r="X642" s="690"/>
      <c r="Y642" s="690"/>
      <c r="Z642" s="690"/>
      <c r="AA642" s="690"/>
      <c r="AB642" s="690"/>
    </row>
    <row r="643" spans="1:28" ht="15.75" customHeight="1">
      <c r="A643" s="690"/>
      <c r="B643" s="691"/>
      <c r="C643" s="690"/>
      <c r="D643" s="690"/>
      <c r="E643" s="691"/>
      <c r="F643" s="691"/>
      <c r="G643" s="692"/>
      <c r="H643" s="690"/>
      <c r="I643" s="690"/>
      <c r="J643" s="690"/>
      <c r="K643" s="690"/>
      <c r="L643" s="690"/>
      <c r="M643" s="690"/>
      <c r="N643" s="690"/>
      <c r="O643" s="690"/>
      <c r="P643" s="690"/>
      <c r="Q643" s="690"/>
      <c r="R643" s="690"/>
      <c r="S643" s="690"/>
      <c r="T643" s="690"/>
      <c r="U643" s="690"/>
      <c r="V643" s="690"/>
      <c r="W643" s="690"/>
      <c r="X643" s="690"/>
      <c r="Y643" s="690"/>
      <c r="Z643" s="690"/>
      <c r="AA643" s="690"/>
      <c r="AB643" s="690"/>
    </row>
    <row r="644" spans="1:28" ht="15.75" customHeight="1">
      <c r="A644" s="690"/>
      <c r="B644" s="691"/>
      <c r="C644" s="690"/>
      <c r="D644" s="690"/>
      <c r="E644" s="691"/>
      <c r="F644" s="691"/>
      <c r="G644" s="692"/>
      <c r="H644" s="690"/>
      <c r="I644" s="690"/>
      <c r="J644" s="690"/>
      <c r="K644" s="690"/>
      <c r="L644" s="690"/>
      <c r="M644" s="690"/>
      <c r="N644" s="690"/>
      <c r="O644" s="690"/>
      <c r="P644" s="690"/>
      <c r="Q644" s="690"/>
      <c r="R644" s="690"/>
      <c r="S644" s="690"/>
      <c r="T644" s="690"/>
      <c r="U644" s="690"/>
      <c r="V644" s="690"/>
      <c r="W644" s="690"/>
      <c r="X644" s="690"/>
      <c r="Y644" s="690"/>
      <c r="Z644" s="690"/>
      <c r="AA644" s="690"/>
      <c r="AB644" s="690"/>
    </row>
    <row r="645" spans="1:28" ht="15.75" customHeight="1">
      <c r="A645" s="690"/>
      <c r="B645" s="691"/>
      <c r="C645" s="690"/>
      <c r="D645" s="690"/>
      <c r="E645" s="691"/>
      <c r="F645" s="691"/>
      <c r="G645" s="692"/>
      <c r="H645" s="690"/>
      <c r="I645" s="690"/>
      <c r="J645" s="690"/>
      <c r="K645" s="690"/>
      <c r="L645" s="690"/>
      <c r="M645" s="690"/>
      <c r="N645" s="690"/>
      <c r="O645" s="690"/>
      <c r="P645" s="690"/>
      <c r="Q645" s="690"/>
      <c r="R645" s="690"/>
      <c r="S645" s="690"/>
      <c r="T645" s="690"/>
      <c r="U645" s="690"/>
      <c r="V645" s="690"/>
      <c r="W645" s="690"/>
      <c r="X645" s="690"/>
      <c r="Y645" s="690"/>
      <c r="Z645" s="690"/>
      <c r="AA645" s="690"/>
      <c r="AB645" s="690"/>
    </row>
    <row r="646" spans="1:28" ht="15.75" customHeight="1">
      <c r="A646" s="690"/>
      <c r="B646" s="691"/>
      <c r="C646" s="690"/>
      <c r="D646" s="690"/>
      <c r="E646" s="691"/>
      <c r="F646" s="691"/>
      <c r="G646" s="692"/>
      <c r="H646" s="690"/>
      <c r="I646" s="690"/>
      <c r="J646" s="690"/>
      <c r="K646" s="690"/>
      <c r="L646" s="690"/>
      <c r="M646" s="690"/>
      <c r="N646" s="690"/>
      <c r="O646" s="690"/>
      <c r="P646" s="690"/>
      <c r="Q646" s="690"/>
      <c r="R646" s="690"/>
      <c r="S646" s="690"/>
      <c r="T646" s="690"/>
      <c r="U646" s="690"/>
      <c r="V646" s="690"/>
      <c r="W646" s="690"/>
      <c r="X646" s="690"/>
      <c r="Y646" s="690"/>
      <c r="Z646" s="690"/>
      <c r="AA646" s="690"/>
      <c r="AB646" s="690"/>
    </row>
    <row r="647" spans="1:28" ht="15.75" customHeight="1">
      <c r="A647" s="690"/>
      <c r="B647" s="691"/>
      <c r="C647" s="690"/>
      <c r="D647" s="690"/>
      <c r="E647" s="691"/>
      <c r="F647" s="691"/>
      <c r="G647" s="692"/>
      <c r="H647" s="690"/>
      <c r="I647" s="690"/>
      <c r="J647" s="690"/>
      <c r="K647" s="690"/>
      <c r="L647" s="690"/>
      <c r="M647" s="690"/>
      <c r="N647" s="690"/>
      <c r="O647" s="690"/>
      <c r="P647" s="690"/>
      <c r="Q647" s="690"/>
      <c r="R647" s="690"/>
      <c r="S647" s="690"/>
      <c r="T647" s="690"/>
      <c r="U647" s="690"/>
      <c r="V647" s="690"/>
      <c r="W647" s="690"/>
      <c r="X647" s="690"/>
      <c r="Y647" s="690"/>
      <c r="Z647" s="690"/>
      <c r="AA647" s="690"/>
      <c r="AB647" s="690"/>
    </row>
    <row r="648" spans="1:28" ht="15.75" customHeight="1">
      <c r="A648" s="690"/>
      <c r="B648" s="691"/>
      <c r="C648" s="690"/>
      <c r="D648" s="690"/>
      <c r="E648" s="691"/>
      <c r="F648" s="691"/>
      <c r="G648" s="692"/>
      <c r="H648" s="690"/>
      <c r="I648" s="690"/>
      <c r="J648" s="690"/>
      <c r="K648" s="690"/>
      <c r="L648" s="690"/>
      <c r="M648" s="690"/>
      <c r="N648" s="690"/>
      <c r="O648" s="690"/>
      <c r="P648" s="690"/>
      <c r="Q648" s="690"/>
      <c r="R648" s="690"/>
      <c r="S648" s="690"/>
      <c r="T648" s="690"/>
      <c r="U648" s="690"/>
      <c r="V648" s="690"/>
      <c r="W648" s="690"/>
      <c r="X648" s="690"/>
      <c r="Y648" s="690"/>
      <c r="Z648" s="690"/>
      <c r="AA648" s="690"/>
      <c r="AB648" s="690"/>
    </row>
    <row r="649" spans="1:28" ht="15.75" customHeight="1">
      <c r="A649" s="690"/>
      <c r="B649" s="691"/>
      <c r="C649" s="690"/>
      <c r="D649" s="690"/>
      <c r="E649" s="691"/>
      <c r="F649" s="691"/>
      <c r="G649" s="692"/>
      <c r="H649" s="690"/>
      <c r="I649" s="690"/>
      <c r="J649" s="690"/>
      <c r="K649" s="690"/>
      <c r="L649" s="690"/>
      <c r="M649" s="690"/>
      <c r="N649" s="690"/>
      <c r="O649" s="690"/>
      <c r="P649" s="690"/>
      <c r="Q649" s="690"/>
      <c r="R649" s="690"/>
      <c r="S649" s="690"/>
      <c r="T649" s="690"/>
      <c r="U649" s="690"/>
      <c r="V649" s="690"/>
      <c r="W649" s="690"/>
      <c r="X649" s="690"/>
      <c r="Y649" s="690"/>
      <c r="Z649" s="690"/>
      <c r="AA649" s="690"/>
      <c r="AB649" s="690"/>
    </row>
    <row r="650" spans="1:28" ht="15.75" customHeight="1">
      <c r="A650" s="690"/>
      <c r="B650" s="691"/>
      <c r="C650" s="690"/>
      <c r="D650" s="690"/>
      <c r="E650" s="691"/>
      <c r="F650" s="691"/>
      <c r="G650" s="692"/>
      <c r="H650" s="690"/>
      <c r="I650" s="690"/>
      <c r="J650" s="690"/>
      <c r="K650" s="690"/>
      <c r="L650" s="690"/>
      <c r="M650" s="690"/>
      <c r="N650" s="690"/>
      <c r="O650" s="690"/>
      <c r="P650" s="690"/>
      <c r="Q650" s="690"/>
      <c r="R650" s="690"/>
      <c r="S650" s="690"/>
      <c r="T650" s="690"/>
      <c r="U650" s="690"/>
      <c r="V650" s="690"/>
      <c r="W650" s="690"/>
      <c r="X650" s="690"/>
      <c r="Y650" s="690"/>
      <c r="Z650" s="690"/>
      <c r="AA650" s="690"/>
      <c r="AB650" s="690"/>
    </row>
    <row r="651" spans="1:28" ht="15.75" customHeight="1">
      <c r="A651" s="690"/>
      <c r="B651" s="691"/>
      <c r="C651" s="690"/>
      <c r="D651" s="690"/>
      <c r="E651" s="691"/>
      <c r="F651" s="691"/>
      <c r="G651" s="692"/>
      <c r="H651" s="690"/>
      <c r="I651" s="690"/>
      <c r="J651" s="690"/>
      <c r="K651" s="690"/>
      <c r="L651" s="690"/>
      <c r="M651" s="690"/>
      <c r="N651" s="690"/>
      <c r="O651" s="690"/>
      <c r="P651" s="690"/>
      <c r="Q651" s="690"/>
      <c r="R651" s="690"/>
      <c r="S651" s="690"/>
      <c r="T651" s="690"/>
      <c r="U651" s="690"/>
      <c r="V651" s="690"/>
      <c r="W651" s="690"/>
      <c r="X651" s="690"/>
      <c r="Y651" s="690"/>
      <c r="Z651" s="690"/>
      <c r="AA651" s="690"/>
      <c r="AB651" s="690"/>
    </row>
    <row r="652" spans="1:28" ht="15.75" customHeight="1">
      <c r="A652" s="690"/>
      <c r="B652" s="691"/>
      <c r="C652" s="690"/>
      <c r="D652" s="690"/>
      <c r="E652" s="691"/>
      <c r="F652" s="691"/>
      <c r="G652" s="692"/>
      <c r="H652" s="690"/>
      <c r="I652" s="690"/>
      <c r="J652" s="690"/>
      <c r="K652" s="690"/>
      <c r="L652" s="690"/>
      <c r="M652" s="690"/>
      <c r="N652" s="690"/>
      <c r="O652" s="690"/>
      <c r="P652" s="690"/>
      <c r="Q652" s="690"/>
      <c r="R652" s="690"/>
      <c r="S652" s="690"/>
      <c r="T652" s="690"/>
      <c r="U652" s="690"/>
      <c r="V652" s="690"/>
      <c r="W652" s="690"/>
      <c r="X652" s="690"/>
      <c r="Y652" s="690"/>
      <c r="Z652" s="690"/>
      <c r="AA652" s="690"/>
      <c r="AB652" s="690"/>
    </row>
    <row r="653" spans="1:28" ht="15.75" customHeight="1">
      <c r="A653" s="690"/>
      <c r="B653" s="691"/>
      <c r="C653" s="690"/>
      <c r="D653" s="690"/>
      <c r="E653" s="691"/>
      <c r="F653" s="691"/>
      <c r="G653" s="692"/>
      <c r="H653" s="690"/>
      <c r="I653" s="690"/>
      <c r="J653" s="690"/>
      <c r="K653" s="690"/>
      <c r="L653" s="690"/>
      <c r="M653" s="690"/>
      <c r="N653" s="690"/>
      <c r="O653" s="690"/>
      <c r="P653" s="690"/>
      <c r="Q653" s="690"/>
      <c r="R653" s="690"/>
      <c r="S653" s="690"/>
      <c r="T653" s="690"/>
      <c r="U653" s="690"/>
      <c r="V653" s="690"/>
      <c r="W653" s="690"/>
      <c r="X653" s="690"/>
      <c r="Y653" s="690"/>
      <c r="Z653" s="690"/>
      <c r="AA653" s="690"/>
      <c r="AB653" s="690"/>
    </row>
    <row r="654" spans="1:28" ht="15.75" customHeight="1">
      <c r="A654" s="690"/>
      <c r="B654" s="691"/>
      <c r="C654" s="690"/>
      <c r="D654" s="690"/>
      <c r="E654" s="691"/>
      <c r="F654" s="691"/>
      <c r="G654" s="692"/>
      <c r="H654" s="690"/>
      <c r="I654" s="690"/>
      <c r="J654" s="690"/>
      <c r="K654" s="690"/>
      <c r="L654" s="690"/>
      <c r="M654" s="690"/>
      <c r="N654" s="690"/>
      <c r="O654" s="690"/>
      <c r="P654" s="690"/>
      <c r="Q654" s="690"/>
      <c r="R654" s="690"/>
      <c r="S654" s="690"/>
      <c r="T654" s="690"/>
      <c r="U654" s="690"/>
      <c r="V654" s="690"/>
      <c r="W654" s="690"/>
      <c r="X654" s="690"/>
      <c r="Y654" s="690"/>
      <c r="Z654" s="690"/>
      <c r="AA654" s="690"/>
      <c r="AB654" s="690"/>
    </row>
    <row r="655" spans="1:28" ht="15.75" customHeight="1">
      <c r="A655" s="690"/>
      <c r="B655" s="691"/>
      <c r="C655" s="690"/>
      <c r="D655" s="690"/>
      <c r="E655" s="691"/>
      <c r="F655" s="691"/>
      <c r="G655" s="692"/>
      <c r="H655" s="690"/>
      <c r="I655" s="690"/>
      <c r="J655" s="690"/>
      <c r="K655" s="690"/>
      <c r="L655" s="690"/>
      <c r="M655" s="690"/>
      <c r="N655" s="690"/>
      <c r="O655" s="690"/>
      <c r="P655" s="690"/>
      <c r="Q655" s="690"/>
      <c r="R655" s="690"/>
      <c r="S655" s="690"/>
      <c r="T655" s="690"/>
      <c r="U655" s="690"/>
      <c r="V655" s="690"/>
      <c r="W655" s="690"/>
      <c r="X655" s="690"/>
      <c r="Y655" s="690"/>
      <c r="Z655" s="690"/>
      <c r="AA655" s="690"/>
      <c r="AB655" s="690"/>
    </row>
    <row r="656" spans="1:28" ht="15.75" customHeight="1">
      <c r="A656" s="690"/>
      <c r="B656" s="691"/>
      <c r="C656" s="690"/>
      <c r="D656" s="690"/>
      <c r="E656" s="691"/>
      <c r="F656" s="691"/>
      <c r="G656" s="692"/>
      <c r="H656" s="690"/>
      <c r="I656" s="690"/>
      <c r="J656" s="690"/>
      <c r="K656" s="690"/>
      <c r="L656" s="690"/>
      <c r="M656" s="690"/>
      <c r="N656" s="690"/>
      <c r="O656" s="690"/>
      <c r="P656" s="690"/>
      <c r="Q656" s="690"/>
      <c r="R656" s="690"/>
      <c r="S656" s="690"/>
      <c r="T656" s="690"/>
      <c r="U656" s="690"/>
      <c r="V656" s="690"/>
      <c r="W656" s="690"/>
      <c r="X656" s="690"/>
      <c r="Y656" s="690"/>
      <c r="Z656" s="690"/>
      <c r="AA656" s="690"/>
      <c r="AB656" s="690"/>
    </row>
    <row r="657" spans="1:28" ht="15.75" customHeight="1">
      <c r="A657" s="690"/>
      <c r="B657" s="691"/>
      <c r="C657" s="690"/>
      <c r="D657" s="690"/>
      <c r="E657" s="691"/>
      <c r="F657" s="691"/>
      <c r="G657" s="692"/>
      <c r="H657" s="690"/>
      <c r="I657" s="690"/>
      <c r="J657" s="690"/>
      <c r="K657" s="690"/>
      <c r="L657" s="690"/>
      <c r="M657" s="690"/>
      <c r="N657" s="690"/>
      <c r="O657" s="690"/>
      <c r="P657" s="690"/>
      <c r="Q657" s="690"/>
      <c r="R657" s="690"/>
      <c r="S657" s="690"/>
      <c r="T657" s="690"/>
      <c r="U657" s="690"/>
      <c r="V657" s="690"/>
      <c r="W657" s="690"/>
      <c r="X657" s="690"/>
      <c r="Y657" s="690"/>
      <c r="Z657" s="690"/>
      <c r="AA657" s="690"/>
      <c r="AB657" s="690"/>
    </row>
    <row r="658" spans="1:28" ht="15.75" customHeight="1">
      <c r="A658" s="690"/>
      <c r="B658" s="691"/>
      <c r="C658" s="690"/>
      <c r="D658" s="690"/>
      <c r="E658" s="691"/>
      <c r="F658" s="691"/>
      <c r="G658" s="692"/>
      <c r="H658" s="690"/>
      <c r="I658" s="690"/>
      <c r="J658" s="690"/>
      <c r="K658" s="690"/>
      <c r="L658" s="690"/>
      <c r="M658" s="690"/>
      <c r="N658" s="690"/>
      <c r="O658" s="690"/>
      <c r="P658" s="690"/>
      <c r="Q658" s="690"/>
      <c r="R658" s="690"/>
      <c r="S658" s="690"/>
      <c r="T658" s="690"/>
      <c r="U658" s="690"/>
      <c r="V658" s="690"/>
      <c r="W658" s="690"/>
      <c r="X658" s="690"/>
      <c r="Y658" s="690"/>
      <c r="Z658" s="690"/>
      <c r="AA658" s="690"/>
      <c r="AB658" s="690"/>
    </row>
    <row r="659" spans="1:28" ht="15.75" customHeight="1">
      <c r="A659" s="690"/>
      <c r="B659" s="691"/>
      <c r="C659" s="690"/>
      <c r="D659" s="690"/>
      <c r="E659" s="691"/>
      <c r="F659" s="691"/>
      <c r="G659" s="692"/>
      <c r="H659" s="690"/>
      <c r="I659" s="690"/>
      <c r="J659" s="690"/>
      <c r="K659" s="690"/>
      <c r="L659" s="690"/>
      <c r="M659" s="690"/>
      <c r="N659" s="690"/>
      <c r="O659" s="690"/>
      <c r="P659" s="690"/>
      <c r="Q659" s="690"/>
      <c r="R659" s="690"/>
      <c r="S659" s="690"/>
      <c r="T659" s="690"/>
      <c r="U659" s="690"/>
      <c r="V659" s="690"/>
      <c r="W659" s="690"/>
      <c r="X659" s="690"/>
      <c r="Y659" s="690"/>
      <c r="Z659" s="690"/>
      <c r="AA659" s="690"/>
      <c r="AB659" s="690"/>
    </row>
    <row r="660" spans="1:28" ht="15.75" customHeight="1">
      <c r="A660" s="690"/>
      <c r="B660" s="691"/>
      <c r="C660" s="690"/>
      <c r="D660" s="690"/>
      <c r="E660" s="691"/>
      <c r="F660" s="691"/>
      <c r="G660" s="692"/>
      <c r="H660" s="690"/>
      <c r="I660" s="690"/>
      <c r="J660" s="690"/>
      <c r="K660" s="690"/>
      <c r="L660" s="690"/>
      <c r="M660" s="690"/>
      <c r="N660" s="690"/>
      <c r="O660" s="690"/>
      <c r="P660" s="690"/>
      <c r="Q660" s="690"/>
      <c r="R660" s="690"/>
      <c r="S660" s="690"/>
      <c r="T660" s="690"/>
      <c r="U660" s="690"/>
      <c r="V660" s="690"/>
      <c r="W660" s="690"/>
      <c r="X660" s="690"/>
      <c r="Y660" s="690"/>
      <c r="Z660" s="690"/>
      <c r="AA660" s="690"/>
      <c r="AB660" s="690"/>
    </row>
    <row r="661" spans="1:28" ht="15.75" customHeight="1">
      <c r="A661" s="690"/>
      <c r="B661" s="691"/>
      <c r="C661" s="690"/>
      <c r="D661" s="690"/>
      <c r="E661" s="691"/>
      <c r="F661" s="691"/>
      <c r="G661" s="692"/>
      <c r="H661" s="690"/>
      <c r="I661" s="690"/>
      <c r="J661" s="690"/>
      <c r="K661" s="690"/>
      <c r="L661" s="690"/>
      <c r="M661" s="690"/>
      <c r="N661" s="690"/>
      <c r="O661" s="690"/>
      <c r="P661" s="690"/>
      <c r="Q661" s="690"/>
      <c r="R661" s="690"/>
      <c r="S661" s="690"/>
      <c r="T661" s="690"/>
      <c r="U661" s="690"/>
      <c r="V661" s="690"/>
      <c r="W661" s="690"/>
      <c r="X661" s="690"/>
      <c r="Y661" s="690"/>
      <c r="Z661" s="690"/>
      <c r="AA661" s="690"/>
      <c r="AB661" s="690"/>
    </row>
    <row r="662" spans="1:28" ht="15.75" customHeight="1">
      <c r="A662" s="690"/>
      <c r="B662" s="691"/>
      <c r="C662" s="690"/>
      <c r="D662" s="690"/>
      <c r="E662" s="691"/>
      <c r="F662" s="691"/>
      <c r="G662" s="692"/>
      <c r="H662" s="690"/>
      <c r="I662" s="690"/>
      <c r="J662" s="690"/>
      <c r="K662" s="690"/>
      <c r="L662" s="690"/>
      <c r="M662" s="690"/>
      <c r="N662" s="690"/>
      <c r="O662" s="690"/>
      <c r="P662" s="690"/>
      <c r="Q662" s="690"/>
      <c r="R662" s="690"/>
      <c r="S662" s="690"/>
      <c r="T662" s="690"/>
      <c r="U662" s="690"/>
      <c r="V662" s="690"/>
      <c r="W662" s="690"/>
      <c r="X662" s="690"/>
      <c r="Y662" s="690"/>
      <c r="Z662" s="690"/>
      <c r="AA662" s="690"/>
      <c r="AB662" s="690"/>
    </row>
    <row r="663" spans="1:28" ht="15.75" customHeight="1">
      <c r="A663" s="690"/>
      <c r="B663" s="691"/>
      <c r="C663" s="690"/>
      <c r="D663" s="690"/>
      <c r="E663" s="691"/>
      <c r="F663" s="691"/>
      <c r="G663" s="692"/>
      <c r="H663" s="690"/>
      <c r="I663" s="690"/>
      <c r="J663" s="690"/>
      <c r="K663" s="690"/>
      <c r="L663" s="690"/>
      <c r="M663" s="690"/>
      <c r="N663" s="690"/>
      <c r="O663" s="690"/>
      <c r="P663" s="690"/>
      <c r="Q663" s="690"/>
      <c r="R663" s="690"/>
      <c r="S663" s="690"/>
      <c r="T663" s="690"/>
      <c r="U663" s="690"/>
      <c r="V663" s="690"/>
      <c r="W663" s="690"/>
      <c r="X663" s="690"/>
      <c r="Y663" s="690"/>
      <c r="Z663" s="690"/>
      <c r="AA663" s="690"/>
      <c r="AB663" s="690"/>
    </row>
    <row r="664" spans="1:28" ht="15.75" customHeight="1">
      <c r="A664" s="690"/>
      <c r="B664" s="691"/>
      <c r="C664" s="690"/>
      <c r="D664" s="690"/>
      <c r="E664" s="691"/>
      <c r="F664" s="691"/>
      <c r="G664" s="692"/>
      <c r="H664" s="690"/>
      <c r="I664" s="690"/>
      <c r="J664" s="690"/>
      <c r="K664" s="690"/>
      <c r="L664" s="690"/>
      <c r="M664" s="690"/>
      <c r="N664" s="690"/>
      <c r="O664" s="690"/>
      <c r="P664" s="690"/>
      <c r="Q664" s="690"/>
      <c r="R664" s="690"/>
      <c r="S664" s="690"/>
      <c r="T664" s="690"/>
      <c r="U664" s="690"/>
      <c r="V664" s="690"/>
      <c r="W664" s="690"/>
      <c r="X664" s="690"/>
      <c r="Y664" s="690"/>
      <c r="Z664" s="690"/>
      <c r="AA664" s="690"/>
      <c r="AB664" s="690"/>
    </row>
    <row r="665" spans="1:28" ht="15.75" customHeight="1">
      <c r="A665" s="690"/>
      <c r="B665" s="691"/>
      <c r="C665" s="690"/>
      <c r="D665" s="690"/>
      <c r="E665" s="691"/>
      <c r="F665" s="691"/>
      <c r="G665" s="692"/>
      <c r="H665" s="690"/>
      <c r="I665" s="690"/>
      <c r="J665" s="690"/>
      <c r="K665" s="690"/>
      <c r="L665" s="690"/>
      <c r="M665" s="690"/>
      <c r="N665" s="690"/>
      <c r="O665" s="690"/>
      <c r="P665" s="690"/>
      <c r="Q665" s="690"/>
      <c r="R665" s="690"/>
      <c r="S665" s="690"/>
      <c r="T665" s="690"/>
      <c r="U665" s="690"/>
      <c r="V665" s="690"/>
      <c r="W665" s="690"/>
      <c r="X665" s="690"/>
      <c r="Y665" s="690"/>
      <c r="Z665" s="690"/>
      <c r="AA665" s="690"/>
      <c r="AB665" s="690"/>
    </row>
    <row r="666" spans="1:28" ht="15.75" customHeight="1">
      <c r="A666" s="690"/>
      <c r="B666" s="691"/>
      <c r="C666" s="690"/>
      <c r="D666" s="690"/>
      <c r="E666" s="691"/>
      <c r="F666" s="691"/>
      <c r="G666" s="692"/>
      <c r="H666" s="690"/>
      <c r="I666" s="690"/>
      <c r="J666" s="690"/>
      <c r="K666" s="690"/>
      <c r="L666" s="690"/>
      <c r="M666" s="690"/>
      <c r="N666" s="690"/>
      <c r="O666" s="690"/>
      <c r="P666" s="690"/>
      <c r="Q666" s="690"/>
      <c r="R666" s="690"/>
      <c r="S666" s="690"/>
      <c r="T666" s="690"/>
      <c r="U666" s="690"/>
      <c r="V666" s="690"/>
      <c r="W666" s="690"/>
      <c r="X666" s="690"/>
      <c r="Y666" s="690"/>
      <c r="Z666" s="690"/>
      <c r="AA666" s="690"/>
      <c r="AB666" s="690"/>
    </row>
    <row r="667" spans="1:28" ht="15.75" customHeight="1">
      <c r="A667" s="690"/>
      <c r="B667" s="691"/>
      <c r="C667" s="690"/>
      <c r="D667" s="690"/>
      <c r="E667" s="691"/>
      <c r="F667" s="691"/>
      <c r="G667" s="692"/>
      <c r="H667" s="690"/>
      <c r="I667" s="690"/>
      <c r="J667" s="690"/>
      <c r="K667" s="690"/>
      <c r="L667" s="690"/>
      <c r="M667" s="690"/>
      <c r="N667" s="690"/>
      <c r="O667" s="690"/>
      <c r="P667" s="690"/>
      <c r="Q667" s="690"/>
      <c r="R667" s="690"/>
      <c r="S667" s="690"/>
      <c r="T667" s="690"/>
      <c r="U667" s="690"/>
      <c r="V667" s="690"/>
      <c r="W667" s="690"/>
      <c r="X667" s="690"/>
      <c r="Y667" s="690"/>
      <c r="Z667" s="690"/>
      <c r="AA667" s="690"/>
      <c r="AB667" s="690"/>
    </row>
    <row r="668" spans="1:28" ht="15.75" customHeight="1">
      <c r="A668" s="690"/>
      <c r="B668" s="691"/>
      <c r="C668" s="690"/>
      <c r="D668" s="690"/>
      <c r="E668" s="691"/>
      <c r="F668" s="691"/>
      <c r="G668" s="692"/>
      <c r="H668" s="690"/>
      <c r="I668" s="690"/>
      <c r="J668" s="690"/>
      <c r="K668" s="690"/>
      <c r="L668" s="690"/>
      <c r="M668" s="690"/>
      <c r="N668" s="690"/>
      <c r="O668" s="690"/>
      <c r="P668" s="690"/>
      <c r="Q668" s="690"/>
      <c r="R668" s="690"/>
      <c r="S668" s="690"/>
      <c r="T668" s="690"/>
      <c r="U668" s="690"/>
      <c r="V668" s="690"/>
      <c r="W668" s="690"/>
      <c r="X668" s="690"/>
      <c r="Y668" s="690"/>
      <c r="Z668" s="690"/>
      <c r="AA668" s="690"/>
      <c r="AB668" s="690"/>
    </row>
    <row r="669" spans="1:28" ht="15.75" customHeight="1">
      <c r="A669" s="690"/>
      <c r="B669" s="691"/>
      <c r="C669" s="690"/>
      <c r="D669" s="690"/>
      <c r="E669" s="691"/>
      <c r="F669" s="691"/>
      <c r="G669" s="692"/>
      <c r="H669" s="690"/>
      <c r="I669" s="690"/>
      <c r="J669" s="690"/>
      <c r="K669" s="690"/>
      <c r="L669" s="690"/>
      <c r="M669" s="690"/>
      <c r="N669" s="690"/>
      <c r="O669" s="690"/>
      <c r="P669" s="690"/>
      <c r="Q669" s="690"/>
      <c r="R669" s="690"/>
      <c r="S669" s="690"/>
      <c r="T669" s="690"/>
      <c r="U669" s="690"/>
      <c r="V669" s="690"/>
      <c r="W669" s="690"/>
      <c r="X669" s="690"/>
      <c r="Y669" s="690"/>
      <c r="Z669" s="690"/>
      <c r="AA669" s="690"/>
      <c r="AB669" s="690"/>
    </row>
    <row r="670" spans="1:28" ht="15.75" customHeight="1">
      <c r="A670" s="690"/>
      <c r="B670" s="691"/>
      <c r="C670" s="690"/>
      <c r="D670" s="690"/>
      <c r="E670" s="691"/>
      <c r="F670" s="691"/>
      <c r="G670" s="692"/>
      <c r="H670" s="690"/>
      <c r="I670" s="690"/>
      <c r="J670" s="690"/>
      <c r="K670" s="690"/>
      <c r="L670" s="690"/>
      <c r="M670" s="690"/>
      <c r="N670" s="690"/>
      <c r="O670" s="690"/>
      <c r="P670" s="690"/>
      <c r="Q670" s="690"/>
      <c r="R670" s="690"/>
      <c r="S670" s="690"/>
      <c r="T670" s="690"/>
      <c r="U670" s="690"/>
      <c r="V670" s="690"/>
      <c r="W670" s="690"/>
      <c r="X670" s="690"/>
      <c r="Y670" s="690"/>
      <c r="Z670" s="690"/>
      <c r="AA670" s="690"/>
      <c r="AB670" s="690"/>
    </row>
    <row r="671" spans="1:28" ht="15.75" customHeight="1">
      <c r="A671" s="690"/>
      <c r="B671" s="691"/>
      <c r="C671" s="690"/>
      <c r="D671" s="690"/>
      <c r="E671" s="691"/>
      <c r="F671" s="691"/>
      <c r="G671" s="692"/>
      <c r="H671" s="690"/>
      <c r="I671" s="690"/>
      <c r="J671" s="690"/>
      <c r="K671" s="690"/>
      <c r="L671" s="690"/>
      <c r="M671" s="690"/>
      <c r="N671" s="690"/>
      <c r="O671" s="690"/>
      <c r="P671" s="690"/>
      <c r="Q671" s="690"/>
      <c r="R671" s="690"/>
      <c r="S671" s="690"/>
      <c r="T671" s="690"/>
      <c r="U671" s="690"/>
      <c r="V671" s="690"/>
      <c r="W671" s="690"/>
      <c r="X671" s="690"/>
      <c r="Y671" s="690"/>
      <c r="Z671" s="690"/>
      <c r="AA671" s="690"/>
      <c r="AB671" s="690"/>
    </row>
    <row r="672" spans="1:28" ht="15.75" customHeight="1">
      <c r="A672" s="690"/>
      <c r="B672" s="691"/>
      <c r="C672" s="690"/>
      <c r="D672" s="690"/>
      <c r="E672" s="691"/>
      <c r="F672" s="691"/>
      <c r="G672" s="692"/>
      <c r="H672" s="690"/>
      <c r="I672" s="690"/>
      <c r="J672" s="690"/>
      <c r="K672" s="690"/>
      <c r="L672" s="690"/>
      <c r="M672" s="690"/>
      <c r="N672" s="690"/>
      <c r="O672" s="690"/>
      <c r="P672" s="690"/>
      <c r="Q672" s="690"/>
      <c r="R672" s="690"/>
      <c r="S672" s="690"/>
      <c r="T672" s="690"/>
      <c r="U672" s="690"/>
      <c r="V672" s="690"/>
      <c r="W672" s="690"/>
      <c r="X672" s="690"/>
      <c r="Y672" s="690"/>
      <c r="Z672" s="690"/>
      <c r="AA672" s="690"/>
      <c r="AB672" s="690"/>
    </row>
    <row r="673" spans="1:28" ht="15.75" customHeight="1">
      <c r="A673" s="690"/>
      <c r="B673" s="691"/>
      <c r="C673" s="690"/>
      <c r="D673" s="690"/>
      <c r="E673" s="691"/>
      <c r="F673" s="691"/>
      <c r="G673" s="692"/>
      <c r="H673" s="690"/>
      <c r="I673" s="690"/>
      <c r="J673" s="690"/>
      <c r="K673" s="690"/>
      <c r="L673" s="690"/>
      <c r="M673" s="690"/>
      <c r="N673" s="690"/>
      <c r="O673" s="690"/>
      <c r="P673" s="690"/>
      <c r="Q673" s="690"/>
      <c r="R673" s="690"/>
      <c r="S673" s="690"/>
      <c r="T673" s="690"/>
      <c r="U673" s="690"/>
      <c r="V673" s="690"/>
      <c r="W673" s="690"/>
      <c r="X673" s="690"/>
      <c r="Y673" s="690"/>
      <c r="Z673" s="690"/>
      <c r="AA673" s="690"/>
      <c r="AB673" s="690"/>
    </row>
    <row r="674" spans="1:28" ht="15.75" customHeight="1">
      <c r="A674" s="690"/>
      <c r="B674" s="691"/>
      <c r="C674" s="690"/>
      <c r="D674" s="690"/>
      <c r="E674" s="691"/>
      <c r="F674" s="691"/>
      <c r="G674" s="692"/>
      <c r="H674" s="690"/>
      <c r="I674" s="690"/>
      <c r="J674" s="690"/>
      <c r="K674" s="690"/>
      <c r="L674" s="690"/>
      <c r="M674" s="690"/>
      <c r="N674" s="690"/>
      <c r="O674" s="690"/>
      <c r="P674" s="690"/>
      <c r="Q674" s="690"/>
      <c r="R674" s="690"/>
      <c r="S674" s="690"/>
      <c r="T674" s="690"/>
      <c r="U674" s="690"/>
      <c r="V674" s="690"/>
      <c r="W674" s="690"/>
      <c r="X674" s="690"/>
      <c r="Y674" s="690"/>
      <c r="Z674" s="690"/>
      <c r="AA674" s="690"/>
      <c r="AB674" s="690"/>
    </row>
    <row r="675" spans="1:28" ht="15.75" customHeight="1">
      <c r="A675" s="690"/>
      <c r="B675" s="691"/>
      <c r="C675" s="690"/>
      <c r="D675" s="690"/>
      <c r="E675" s="691"/>
      <c r="F675" s="691"/>
      <c r="G675" s="692"/>
      <c r="H675" s="690"/>
      <c r="I675" s="690"/>
      <c r="J675" s="690"/>
      <c r="K675" s="690"/>
      <c r="L675" s="690"/>
      <c r="M675" s="690"/>
      <c r="N675" s="690"/>
      <c r="O675" s="690"/>
      <c r="P675" s="690"/>
      <c r="Q675" s="690"/>
      <c r="R675" s="690"/>
      <c r="S675" s="690"/>
      <c r="T675" s="690"/>
      <c r="U675" s="690"/>
      <c r="V675" s="690"/>
      <c r="W675" s="690"/>
      <c r="X675" s="690"/>
      <c r="Y675" s="690"/>
      <c r="Z675" s="690"/>
      <c r="AA675" s="690"/>
      <c r="AB675" s="690"/>
    </row>
    <row r="676" spans="1:28" ht="15.75" customHeight="1">
      <c r="A676" s="690"/>
      <c r="B676" s="691"/>
      <c r="C676" s="690"/>
      <c r="D676" s="690"/>
      <c r="E676" s="691"/>
      <c r="F676" s="691"/>
      <c r="G676" s="692"/>
      <c r="H676" s="690"/>
      <c r="I676" s="690"/>
      <c r="J676" s="690"/>
      <c r="K676" s="690"/>
      <c r="L676" s="690"/>
      <c r="M676" s="690"/>
      <c r="N676" s="690"/>
      <c r="O676" s="690"/>
      <c r="P676" s="690"/>
      <c r="Q676" s="690"/>
      <c r="R676" s="690"/>
      <c r="S676" s="690"/>
      <c r="T676" s="690"/>
      <c r="U676" s="690"/>
      <c r="V676" s="690"/>
      <c r="W676" s="690"/>
      <c r="X676" s="690"/>
      <c r="Y676" s="690"/>
      <c r="Z676" s="690"/>
      <c r="AA676" s="690"/>
      <c r="AB676" s="690"/>
    </row>
    <row r="677" spans="1:28" ht="15.75" customHeight="1">
      <c r="A677" s="690"/>
      <c r="B677" s="691"/>
      <c r="C677" s="690"/>
      <c r="D677" s="690"/>
      <c r="E677" s="691"/>
      <c r="F677" s="691"/>
      <c r="G677" s="692"/>
      <c r="H677" s="690"/>
      <c r="I677" s="690"/>
      <c r="J677" s="690"/>
      <c r="K677" s="690"/>
      <c r="L677" s="690"/>
      <c r="M677" s="690"/>
      <c r="N677" s="690"/>
      <c r="O677" s="690"/>
      <c r="P677" s="690"/>
      <c r="Q677" s="690"/>
      <c r="R677" s="690"/>
      <c r="S677" s="690"/>
      <c r="T677" s="690"/>
      <c r="U677" s="690"/>
      <c r="V677" s="690"/>
      <c r="W677" s="690"/>
      <c r="X677" s="690"/>
      <c r="Y677" s="690"/>
      <c r="Z677" s="690"/>
      <c r="AA677" s="690"/>
      <c r="AB677" s="690"/>
    </row>
    <row r="678" spans="1:28" ht="15.75" customHeight="1">
      <c r="A678" s="690"/>
      <c r="B678" s="691"/>
      <c r="C678" s="690"/>
      <c r="D678" s="690"/>
      <c r="E678" s="691"/>
      <c r="F678" s="691"/>
      <c r="G678" s="692"/>
      <c r="H678" s="690"/>
      <c r="I678" s="690"/>
      <c r="J678" s="690"/>
      <c r="K678" s="690"/>
      <c r="L678" s="690"/>
      <c r="M678" s="690"/>
      <c r="N678" s="690"/>
      <c r="O678" s="690"/>
      <c r="P678" s="690"/>
      <c r="Q678" s="690"/>
      <c r="R678" s="690"/>
      <c r="S678" s="690"/>
      <c r="T678" s="690"/>
      <c r="U678" s="690"/>
      <c r="V678" s="690"/>
      <c r="W678" s="690"/>
      <c r="X678" s="690"/>
      <c r="Y678" s="690"/>
      <c r="Z678" s="690"/>
      <c r="AA678" s="690"/>
      <c r="AB678" s="690"/>
    </row>
    <row r="679" spans="1:28" ht="15.75" customHeight="1">
      <c r="A679" s="690"/>
      <c r="B679" s="691"/>
      <c r="C679" s="690"/>
      <c r="D679" s="690"/>
      <c r="E679" s="691"/>
      <c r="F679" s="691"/>
      <c r="G679" s="692"/>
      <c r="H679" s="690"/>
      <c r="I679" s="690"/>
      <c r="J679" s="690"/>
      <c r="K679" s="690"/>
      <c r="L679" s="690"/>
      <c r="M679" s="690"/>
      <c r="N679" s="690"/>
      <c r="O679" s="690"/>
      <c r="P679" s="690"/>
      <c r="Q679" s="690"/>
      <c r="R679" s="690"/>
      <c r="S679" s="690"/>
      <c r="T679" s="690"/>
      <c r="U679" s="690"/>
      <c r="V679" s="690"/>
      <c r="W679" s="690"/>
      <c r="X679" s="690"/>
      <c r="Y679" s="690"/>
      <c r="Z679" s="690"/>
      <c r="AA679" s="690"/>
      <c r="AB679" s="690"/>
    </row>
    <row r="680" spans="1:28" ht="15.75" customHeight="1">
      <c r="A680" s="690"/>
      <c r="B680" s="691"/>
      <c r="C680" s="690"/>
      <c r="D680" s="690"/>
      <c r="E680" s="691"/>
      <c r="F680" s="691"/>
      <c r="G680" s="692"/>
      <c r="H680" s="690"/>
      <c r="I680" s="690"/>
      <c r="J680" s="690"/>
      <c r="K680" s="690"/>
      <c r="L680" s="690"/>
      <c r="M680" s="690"/>
      <c r="N680" s="690"/>
      <c r="O680" s="690"/>
      <c r="P680" s="690"/>
      <c r="Q680" s="690"/>
      <c r="R680" s="690"/>
      <c r="S680" s="690"/>
      <c r="T680" s="690"/>
      <c r="U680" s="690"/>
      <c r="V680" s="690"/>
      <c r="W680" s="690"/>
      <c r="X680" s="690"/>
      <c r="Y680" s="690"/>
      <c r="Z680" s="690"/>
      <c r="AA680" s="690"/>
      <c r="AB680" s="690"/>
    </row>
    <row r="681" spans="1:28" ht="15.75" customHeight="1">
      <c r="A681" s="690"/>
      <c r="B681" s="691"/>
      <c r="C681" s="690"/>
      <c r="D681" s="690"/>
      <c r="E681" s="691"/>
      <c r="F681" s="691"/>
      <c r="G681" s="692"/>
      <c r="H681" s="690"/>
      <c r="I681" s="690"/>
      <c r="J681" s="690"/>
      <c r="K681" s="690"/>
      <c r="L681" s="690"/>
      <c r="M681" s="690"/>
      <c r="N681" s="690"/>
      <c r="O681" s="690"/>
      <c r="P681" s="690"/>
      <c r="Q681" s="690"/>
      <c r="R681" s="690"/>
      <c r="S681" s="690"/>
      <c r="T681" s="690"/>
      <c r="U681" s="690"/>
      <c r="V681" s="690"/>
      <c r="W681" s="690"/>
      <c r="X681" s="690"/>
      <c r="Y681" s="690"/>
      <c r="Z681" s="690"/>
      <c r="AA681" s="690"/>
      <c r="AB681" s="690"/>
    </row>
    <row r="682" spans="1:28" ht="15.75" customHeight="1">
      <c r="A682" s="690"/>
      <c r="B682" s="691"/>
      <c r="C682" s="690"/>
      <c r="D682" s="690"/>
      <c r="E682" s="691"/>
      <c r="F682" s="691"/>
      <c r="G682" s="692"/>
      <c r="H682" s="690"/>
      <c r="I682" s="690"/>
      <c r="J682" s="690"/>
      <c r="K682" s="690"/>
      <c r="L682" s="690"/>
      <c r="M682" s="690"/>
      <c r="N682" s="690"/>
      <c r="O682" s="690"/>
      <c r="P682" s="690"/>
      <c r="Q682" s="690"/>
      <c r="R682" s="690"/>
      <c r="S682" s="690"/>
      <c r="T682" s="690"/>
      <c r="U682" s="690"/>
      <c r="V682" s="690"/>
      <c r="W682" s="690"/>
      <c r="X682" s="690"/>
      <c r="Y682" s="690"/>
      <c r="Z682" s="690"/>
      <c r="AA682" s="690"/>
      <c r="AB682" s="690"/>
    </row>
    <row r="683" spans="1:28" ht="15.75" customHeight="1">
      <c r="A683" s="690"/>
      <c r="B683" s="691"/>
      <c r="C683" s="690"/>
      <c r="D683" s="690"/>
      <c r="E683" s="691"/>
      <c r="F683" s="691"/>
      <c r="G683" s="692"/>
      <c r="H683" s="690"/>
      <c r="I683" s="690"/>
      <c r="J683" s="690"/>
      <c r="K683" s="690"/>
      <c r="L683" s="690"/>
      <c r="M683" s="690"/>
      <c r="N683" s="690"/>
      <c r="O683" s="690"/>
      <c r="P683" s="690"/>
      <c r="Q683" s="690"/>
      <c r="R683" s="690"/>
      <c r="S683" s="690"/>
      <c r="T683" s="690"/>
      <c r="U683" s="690"/>
      <c r="V683" s="690"/>
      <c r="W683" s="690"/>
      <c r="X683" s="690"/>
      <c r="Y683" s="690"/>
      <c r="Z683" s="690"/>
      <c r="AA683" s="690"/>
      <c r="AB683" s="690"/>
    </row>
    <row r="684" spans="1:28" ht="15.75" customHeight="1">
      <c r="A684" s="690"/>
      <c r="B684" s="691"/>
      <c r="C684" s="690"/>
      <c r="D684" s="690"/>
      <c r="E684" s="691"/>
      <c r="F684" s="691"/>
      <c r="G684" s="692"/>
      <c r="H684" s="690"/>
      <c r="I684" s="690"/>
      <c r="J684" s="690"/>
      <c r="K684" s="690"/>
      <c r="L684" s="690"/>
      <c r="M684" s="690"/>
      <c r="N684" s="690"/>
      <c r="O684" s="690"/>
      <c r="P684" s="690"/>
      <c r="Q684" s="690"/>
      <c r="R684" s="690"/>
      <c r="S684" s="690"/>
      <c r="T684" s="690"/>
      <c r="U684" s="690"/>
      <c r="V684" s="690"/>
      <c r="W684" s="690"/>
      <c r="X684" s="690"/>
      <c r="Y684" s="690"/>
      <c r="Z684" s="690"/>
      <c r="AA684" s="690"/>
      <c r="AB684" s="690"/>
    </row>
    <row r="685" spans="1:28" ht="15.75" customHeight="1">
      <c r="A685" s="690"/>
      <c r="B685" s="691"/>
      <c r="C685" s="690"/>
      <c r="D685" s="690"/>
      <c r="E685" s="691"/>
      <c r="F685" s="691"/>
      <c r="G685" s="692"/>
      <c r="H685" s="690"/>
      <c r="I685" s="690"/>
      <c r="J685" s="690"/>
      <c r="K685" s="690"/>
      <c r="L685" s="690"/>
      <c r="M685" s="690"/>
      <c r="N685" s="690"/>
      <c r="O685" s="690"/>
      <c r="P685" s="690"/>
      <c r="Q685" s="690"/>
      <c r="R685" s="690"/>
      <c r="S685" s="690"/>
      <c r="T685" s="690"/>
      <c r="U685" s="690"/>
      <c r="V685" s="690"/>
      <c r="W685" s="690"/>
      <c r="X685" s="690"/>
      <c r="Y685" s="690"/>
      <c r="Z685" s="690"/>
      <c r="AA685" s="690"/>
      <c r="AB685" s="690"/>
    </row>
    <row r="686" spans="1:28" ht="15.75" customHeight="1">
      <c r="A686" s="690"/>
      <c r="B686" s="691"/>
      <c r="C686" s="690"/>
      <c r="D686" s="690"/>
      <c r="E686" s="691"/>
      <c r="F686" s="691"/>
      <c r="G686" s="692"/>
      <c r="H686" s="690"/>
      <c r="I686" s="690"/>
      <c r="J686" s="690"/>
      <c r="K686" s="690"/>
      <c r="L686" s="690"/>
      <c r="M686" s="690"/>
      <c r="N686" s="690"/>
      <c r="O686" s="690"/>
      <c r="P686" s="690"/>
      <c r="Q686" s="690"/>
      <c r="R686" s="690"/>
      <c r="S686" s="690"/>
      <c r="T686" s="690"/>
      <c r="U686" s="690"/>
      <c r="V686" s="690"/>
      <c r="W686" s="690"/>
      <c r="X686" s="690"/>
      <c r="Y686" s="690"/>
      <c r="Z686" s="690"/>
      <c r="AA686" s="690"/>
      <c r="AB686" s="690"/>
    </row>
    <row r="687" spans="1:28" ht="15.75" customHeight="1">
      <c r="A687" s="690"/>
      <c r="B687" s="691"/>
      <c r="C687" s="690"/>
      <c r="D687" s="690"/>
      <c r="E687" s="691"/>
      <c r="F687" s="691"/>
      <c r="G687" s="692"/>
      <c r="H687" s="690"/>
      <c r="I687" s="690"/>
      <c r="J687" s="690"/>
      <c r="K687" s="690"/>
      <c r="L687" s="690"/>
      <c r="M687" s="690"/>
      <c r="N687" s="690"/>
      <c r="O687" s="690"/>
      <c r="P687" s="690"/>
      <c r="Q687" s="690"/>
      <c r="R687" s="690"/>
      <c r="S687" s="690"/>
      <c r="T687" s="690"/>
      <c r="U687" s="690"/>
      <c r="V687" s="690"/>
      <c r="W687" s="690"/>
      <c r="X687" s="690"/>
      <c r="Y687" s="690"/>
      <c r="Z687" s="690"/>
      <c r="AA687" s="690"/>
      <c r="AB687" s="690"/>
    </row>
    <row r="688" spans="1:28" ht="15.75" customHeight="1">
      <c r="A688" s="690"/>
      <c r="B688" s="691"/>
      <c r="C688" s="690"/>
      <c r="D688" s="690"/>
      <c r="E688" s="691"/>
      <c r="F688" s="691"/>
      <c r="G688" s="692"/>
      <c r="H688" s="690"/>
      <c r="I688" s="690"/>
      <c r="J688" s="690"/>
      <c r="K688" s="690"/>
      <c r="L688" s="690"/>
      <c r="M688" s="690"/>
      <c r="N688" s="690"/>
      <c r="O688" s="690"/>
      <c r="P688" s="690"/>
      <c r="Q688" s="690"/>
      <c r="R688" s="690"/>
      <c r="S688" s="690"/>
      <c r="T688" s="690"/>
      <c r="U688" s="690"/>
      <c r="V688" s="690"/>
      <c r="W688" s="690"/>
      <c r="X688" s="690"/>
      <c r="Y688" s="690"/>
      <c r="Z688" s="690"/>
      <c r="AA688" s="690"/>
      <c r="AB688" s="690"/>
    </row>
    <row r="689" spans="1:28" ht="15.75" customHeight="1">
      <c r="A689" s="690"/>
      <c r="B689" s="691"/>
      <c r="C689" s="690"/>
      <c r="D689" s="690"/>
      <c r="E689" s="691"/>
      <c r="F689" s="691"/>
      <c r="G689" s="692"/>
      <c r="H689" s="690"/>
      <c r="I689" s="690"/>
      <c r="J689" s="690"/>
      <c r="K689" s="690"/>
      <c r="L689" s="690"/>
      <c r="M689" s="690"/>
      <c r="N689" s="690"/>
      <c r="O689" s="690"/>
      <c r="P689" s="690"/>
      <c r="Q689" s="690"/>
      <c r="R689" s="690"/>
      <c r="S689" s="690"/>
      <c r="T689" s="690"/>
      <c r="U689" s="690"/>
      <c r="V689" s="690"/>
      <c r="W689" s="690"/>
      <c r="X689" s="690"/>
      <c r="Y689" s="690"/>
      <c r="Z689" s="690"/>
      <c r="AA689" s="690"/>
      <c r="AB689" s="690"/>
    </row>
    <row r="690" spans="1:28" ht="15.75" customHeight="1">
      <c r="A690" s="690"/>
      <c r="B690" s="691"/>
      <c r="C690" s="690"/>
      <c r="D690" s="690"/>
      <c r="E690" s="691"/>
      <c r="F690" s="691"/>
      <c r="G690" s="692"/>
      <c r="H690" s="690"/>
      <c r="I690" s="690"/>
      <c r="J690" s="690"/>
      <c r="K690" s="690"/>
      <c r="L690" s="690"/>
      <c r="M690" s="690"/>
      <c r="N690" s="690"/>
      <c r="O690" s="690"/>
      <c r="P690" s="690"/>
      <c r="Q690" s="690"/>
      <c r="R690" s="690"/>
      <c r="S690" s="690"/>
      <c r="T690" s="690"/>
      <c r="U690" s="690"/>
      <c r="V690" s="690"/>
      <c r="W690" s="690"/>
      <c r="X690" s="690"/>
      <c r="Y690" s="690"/>
      <c r="Z690" s="690"/>
      <c r="AA690" s="690"/>
      <c r="AB690" s="690"/>
    </row>
    <row r="691" spans="1:28" ht="15.75" customHeight="1">
      <c r="A691" s="690"/>
      <c r="B691" s="691"/>
      <c r="C691" s="690"/>
      <c r="D691" s="690"/>
      <c r="E691" s="691"/>
      <c r="F691" s="691"/>
      <c r="G691" s="692"/>
      <c r="H691" s="690"/>
      <c r="I691" s="690"/>
      <c r="J691" s="690"/>
      <c r="K691" s="690"/>
      <c r="L691" s="690"/>
      <c r="M691" s="690"/>
      <c r="N691" s="690"/>
      <c r="O691" s="690"/>
      <c r="P691" s="690"/>
      <c r="Q691" s="690"/>
      <c r="R691" s="690"/>
      <c r="S691" s="690"/>
      <c r="T691" s="690"/>
      <c r="U691" s="690"/>
      <c r="V691" s="690"/>
      <c r="W691" s="690"/>
      <c r="X691" s="690"/>
      <c r="Y691" s="690"/>
      <c r="Z691" s="690"/>
      <c r="AA691" s="690"/>
      <c r="AB691" s="690"/>
    </row>
    <row r="692" spans="1:28" ht="15.75" customHeight="1">
      <c r="A692" s="690"/>
      <c r="B692" s="691"/>
      <c r="C692" s="690"/>
      <c r="D692" s="690"/>
      <c r="E692" s="691"/>
      <c r="F692" s="691"/>
      <c r="G692" s="692"/>
      <c r="H692" s="690"/>
      <c r="I692" s="690"/>
      <c r="J692" s="690"/>
      <c r="K692" s="690"/>
      <c r="L692" s="690"/>
      <c r="M692" s="690"/>
      <c r="N692" s="690"/>
      <c r="O692" s="690"/>
      <c r="P692" s="690"/>
      <c r="Q692" s="690"/>
      <c r="R692" s="690"/>
      <c r="S692" s="690"/>
      <c r="T692" s="690"/>
      <c r="U692" s="690"/>
      <c r="V692" s="690"/>
      <c r="W692" s="690"/>
      <c r="X692" s="690"/>
      <c r="Y692" s="690"/>
      <c r="Z692" s="690"/>
      <c r="AA692" s="690"/>
      <c r="AB692" s="690"/>
    </row>
    <row r="693" spans="1:28" ht="15.75" customHeight="1">
      <c r="A693" s="690"/>
      <c r="B693" s="691"/>
      <c r="C693" s="690"/>
      <c r="D693" s="690"/>
      <c r="E693" s="691"/>
      <c r="F693" s="691"/>
      <c r="G693" s="692"/>
      <c r="H693" s="690"/>
      <c r="I693" s="690"/>
      <c r="J693" s="690"/>
      <c r="K693" s="690"/>
      <c r="L693" s="690"/>
      <c r="M693" s="690"/>
      <c r="N693" s="690"/>
      <c r="O693" s="690"/>
      <c r="P693" s="690"/>
      <c r="Q693" s="690"/>
      <c r="R693" s="690"/>
      <c r="S693" s="690"/>
      <c r="T693" s="690"/>
      <c r="U693" s="690"/>
      <c r="V693" s="690"/>
      <c r="W693" s="690"/>
      <c r="X693" s="690"/>
      <c r="Y693" s="690"/>
      <c r="Z693" s="690"/>
      <c r="AA693" s="690"/>
      <c r="AB693" s="690"/>
    </row>
    <row r="694" spans="1:28" ht="15.75" customHeight="1">
      <c r="A694" s="690"/>
      <c r="B694" s="691"/>
      <c r="C694" s="690"/>
      <c r="D694" s="690"/>
      <c r="E694" s="691"/>
      <c r="F694" s="691"/>
      <c r="G694" s="692"/>
      <c r="H694" s="690"/>
      <c r="I694" s="690"/>
      <c r="J694" s="690"/>
      <c r="K694" s="690"/>
      <c r="L694" s="690"/>
      <c r="M694" s="690"/>
      <c r="N694" s="690"/>
      <c r="O694" s="690"/>
      <c r="P694" s="690"/>
      <c r="Q694" s="690"/>
      <c r="R694" s="690"/>
      <c r="S694" s="690"/>
      <c r="T694" s="690"/>
      <c r="U694" s="690"/>
      <c r="V694" s="690"/>
      <c r="W694" s="690"/>
      <c r="X694" s="690"/>
      <c r="Y694" s="690"/>
      <c r="Z694" s="690"/>
      <c r="AA694" s="690"/>
      <c r="AB694" s="690"/>
    </row>
    <row r="695" spans="1:28" ht="15.75" customHeight="1">
      <c r="A695" s="690"/>
      <c r="B695" s="691"/>
      <c r="C695" s="690"/>
      <c r="D695" s="690"/>
      <c r="E695" s="691"/>
      <c r="F695" s="691"/>
      <c r="G695" s="692"/>
      <c r="H695" s="690"/>
      <c r="I695" s="690"/>
      <c r="J695" s="690"/>
      <c r="K695" s="690"/>
      <c r="L695" s="690"/>
      <c r="M695" s="690"/>
      <c r="N695" s="690"/>
      <c r="O695" s="690"/>
      <c r="P695" s="690"/>
      <c r="Q695" s="690"/>
      <c r="R695" s="690"/>
      <c r="S695" s="690"/>
      <c r="T695" s="690"/>
      <c r="U695" s="690"/>
      <c r="V695" s="690"/>
      <c r="W695" s="690"/>
      <c r="X695" s="690"/>
      <c r="Y695" s="690"/>
      <c r="Z695" s="690"/>
      <c r="AA695" s="690"/>
      <c r="AB695" s="690"/>
    </row>
    <row r="696" spans="1:28" ht="15.75" customHeight="1">
      <c r="A696" s="690"/>
      <c r="B696" s="691"/>
      <c r="C696" s="690"/>
      <c r="D696" s="690"/>
      <c r="E696" s="691"/>
      <c r="F696" s="691"/>
      <c r="G696" s="692"/>
      <c r="H696" s="690"/>
      <c r="I696" s="690"/>
      <c r="J696" s="690"/>
      <c r="K696" s="690"/>
      <c r="L696" s="690"/>
      <c r="M696" s="690"/>
      <c r="N696" s="690"/>
      <c r="O696" s="690"/>
      <c r="P696" s="690"/>
      <c r="Q696" s="690"/>
      <c r="R696" s="690"/>
      <c r="S696" s="690"/>
      <c r="T696" s="690"/>
      <c r="U696" s="690"/>
      <c r="V696" s="690"/>
      <c r="W696" s="690"/>
      <c r="X696" s="690"/>
      <c r="Y696" s="690"/>
      <c r="Z696" s="690"/>
      <c r="AA696" s="690"/>
      <c r="AB696" s="690"/>
    </row>
    <row r="697" spans="1:28" ht="15.75" customHeight="1">
      <c r="A697" s="690"/>
      <c r="B697" s="691"/>
      <c r="C697" s="690"/>
      <c r="D697" s="690"/>
      <c r="E697" s="691"/>
      <c r="F697" s="691"/>
      <c r="G697" s="692"/>
      <c r="H697" s="690"/>
      <c r="I697" s="690"/>
      <c r="J697" s="690"/>
      <c r="K697" s="690"/>
      <c r="L697" s="690"/>
      <c r="M697" s="690"/>
      <c r="N697" s="690"/>
      <c r="O697" s="690"/>
      <c r="P697" s="690"/>
      <c r="Q697" s="690"/>
      <c r="R697" s="690"/>
      <c r="S697" s="690"/>
      <c r="T697" s="690"/>
      <c r="U697" s="690"/>
      <c r="V697" s="690"/>
      <c r="W697" s="690"/>
      <c r="X697" s="690"/>
      <c r="Y697" s="690"/>
      <c r="Z697" s="690"/>
      <c r="AA697" s="690"/>
      <c r="AB697" s="690"/>
    </row>
    <row r="698" spans="1:28" ht="15.75" customHeight="1">
      <c r="A698" s="690"/>
      <c r="B698" s="691"/>
      <c r="C698" s="690"/>
      <c r="D698" s="690"/>
      <c r="E698" s="691"/>
      <c r="F698" s="691"/>
      <c r="G698" s="692"/>
      <c r="H698" s="690"/>
      <c r="I698" s="690"/>
      <c r="J698" s="690"/>
      <c r="K698" s="690"/>
      <c r="L698" s="690"/>
      <c r="M698" s="690"/>
      <c r="N698" s="690"/>
      <c r="O698" s="690"/>
      <c r="P698" s="690"/>
      <c r="Q698" s="690"/>
      <c r="R698" s="690"/>
      <c r="S698" s="690"/>
      <c r="T698" s="690"/>
      <c r="U698" s="690"/>
      <c r="V698" s="690"/>
      <c r="W698" s="690"/>
      <c r="X698" s="690"/>
      <c r="Y698" s="690"/>
      <c r="Z698" s="690"/>
      <c r="AA698" s="690"/>
      <c r="AB698" s="690"/>
    </row>
    <row r="699" spans="1:28" ht="15.75" customHeight="1">
      <c r="A699" s="690"/>
      <c r="B699" s="691"/>
      <c r="C699" s="690"/>
      <c r="D699" s="690"/>
      <c r="E699" s="691"/>
      <c r="F699" s="691"/>
      <c r="G699" s="692"/>
      <c r="H699" s="690"/>
      <c r="I699" s="690"/>
      <c r="J699" s="690"/>
      <c r="K699" s="690"/>
      <c r="L699" s="690"/>
      <c r="M699" s="690"/>
      <c r="N699" s="690"/>
      <c r="O699" s="690"/>
      <c r="P699" s="690"/>
      <c r="Q699" s="690"/>
      <c r="R699" s="690"/>
      <c r="S699" s="690"/>
      <c r="T699" s="690"/>
      <c r="U699" s="690"/>
      <c r="V699" s="690"/>
      <c r="W699" s="690"/>
      <c r="X699" s="690"/>
      <c r="Y699" s="690"/>
      <c r="Z699" s="690"/>
      <c r="AA699" s="690"/>
      <c r="AB699" s="690"/>
    </row>
    <row r="700" spans="1:28" ht="15.75" customHeight="1">
      <c r="A700" s="690"/>
      <c r="B700" s="691"/>
      <c r="C700" s="690"/>
      <c r="D700" s="690"/>
      <c r="E700" s="691"/>
      <c r="F700" s="691"/>
      <c r="G700" s="692"/>
      <c r="H700" s="690"/>
      <c r="I700" s="690"/>
      <c r="J700" s="690"/>
      <c r="K700" s="690"/>
      <c r="L700" s="690"/>
      <c r="M700" s="690"/>
      <c r="N700" s="690"/>
      <c r="O700" s="690"/>
      <c r="P700" s="690"/>
      <c r="Q700" s="690"/>
      <c r="R700" s="690"/>
      <c r="S700" s="690"/>
      <c r="T700" s="690"/>
      <c r="U700" s="690"/>
      <c r="V700" s="690"/>
      <c r="W700" s="690"/>
      <c r="X700" s="690"/>
      <c r="Y700" s="690"/>
      <c r="Z700" s="690"/>
      <c r="AA700" s="690"/>
      <c r="AB700" s="690"/>
    </row>
    <row r="701" spans="1:28" ht="15.75" customHeight="1">
      <c r="A701" s="690"/>
      <c r="B701" s="691"/>
      <c r="C701" s="690"/>
      <c r="D701" s="690"/>
      <c r="E701" s="691"/>
      <c r="F701" s="691"/>
      <c r="G701" s="692"/>
      <c r="H701" s="690"/>
      <c r="I701" s="690"/>
      <c r="J701" s="690"/>
      <c r="K701" s="690"/>
      <c r="L701" s="690"/>
      <c r="M701" s="690"/>
      <c r="N701" s="690"/>
      <c r="O701" s="690"/>
      <c r="P701" s="690"/>
      <c r="Q701" s="690"/>
      <c r="R701" s="690"/>
      <c r="S701" s="690"/>
      <c r="T701" s="690"/>
      <c r="U701" s="690"/>
      <c r="V701" s="690"/>
      <c r="W701" s="690"/>
      <c r="X701" s="690"/>
      <c r="Y701" s="690"/>
      <c r="Z701" s="690"/>
      <c r="AA701" s="690"/>
      <c r="AB701" s="690"/>
    </row>
    <row r="702" spans="1:28" ht="15.75" customHeight="1">
      <c r="A702" s="690"/>
      <c r="B702" s="691"/>
      <c r="C702" s="690"/>
      <c r="D702" s="690"/>
      <c r="E702" s="691"/>
      <c r="F702" s="691"/>
      <c r="G702" s="692"/>
      <c r="H702" s="690"/>
      <c r="I702" s="690"/>
      <c r="J702" s="690"/>
      <c r="K702" s="690"/>
      <c r="L702" s="690"/>
      <c r="M702" s="690"/>
      <c r="N702" s="690"/>
      <c r="O702" s="690"/>
      <c r="P702" s="690"/>
      <c r="Q702" s="690"/>
      <c r="R702" s="690"/>
      <c r="S702" s="690"/>
      <c r="T702" s="690"/>
      <c r="U702" s="690"/>
      <c r="V702" s="690"/>
      <c r="W702" s="690"/>
      <c r="X702" s="690"/>
      <c r="Y702" s="690"/>
      <c r="Z702" s="690"/>
      <c r="AA702" s="690"/>
      <c r="AB702" s="690"/>
    </row>
    <row r="703" spans="1:28" ht="15.75" customHeight="1">
      <c r="A703" s="690"/>
      <c r="B703" s="691"/>
      <c r="C703" s="690"/>
      <c r="D703" s="690"/>
      <c r="E703" s="691"/>
      <c r="F703" s="691"/>
      <c r="G703" s="692"/>
      <c r="H703" s="690"/>
      <c r="I703" s="690"/>
      <c r="J703" s="690"/>
      <c r="K703" s="690"/>
      <c r="L703" s="690"/>
      <c r="M703" s="690"/>
      <c r="N703" s="690"/>
      <c r="O703" s="690"/>
      <c r="P703" s="690"/>
      <c r="Q703" s="690"/>
      <c r="R703" s="690"/>
      <c r="S703" s="690"/>
      <c r="T703" s="690"/>
      <c r="U703" s="690"/>
      <c r="V703" s="690"/>
      <c r="W703" s="690"/>
      <c r="X703" s="690"/>
      <c r="Y703" s="690"/>
      <c r="Z703" s="690"/>
      <c r="AA703" s="690"/>
      <c r="AB703" s="690"/>
    </row>
    <row r="704" spans="1:28" ht="15.75" customHeight="1">
      <c r="A704" s="690"/>
      <c r="B704" s="691"/>
      <c r="C704" s="690"/>
      <c r="D704" s="690"/>
      <c r="E704" s="691"/>
      <c r="F704" s="691"/>
      <c r="G704" s="692"/>
      <c r="H704" s="690"/>
      <c r="I704" s="690"/>
      <c r="J704" s="690"/>
      <c r="K704" s="690"/>
      <c r="L704" s="690"/>
      <c r="M704" s="690"/>
      <c r="N704" s="690"/>
      <c r="O704" s="690"/>
      <c r="P704" s="690"/>
      <c r="Q704" s="690"/>
      <c r="R704" s="690"/>
      <c r="S704" s="690"/>
      <c r="T704" s="690"/>
      <c r="U704" s="690"/>
      <c r="V704" s="690"/>
      <c r="W704" s="690"/>
      <c r="X704" s="690"/>
      <c r="Y704" s="690"/>
      <c r="Z704" s="690"/>
      <c r="AA704" s="690"/>
      <c r="AB704" s="690"/>
    </row>
    <row r="705" spans="1:28" ht="15.75" customHeight="1">
      <c r="A705" s="690"/>
      <c r="B705" s="691"/>
      <c r="C705" s="690"/>
      <c r="D705" s="690"/>
      <c r="E705" s="691"/>
      <c r="F705" s="691"/>
      <c r="G705" s="692"/>
      <c r="H705" s="690"/>
      <c r="I705" s="690"/>
      <c r="J705" s="690"/>
      <c r="K705" s="690"/>
      <c r="L705" s="690"/>
      <c r="M705" s="690"/>
      <c r="N705" s="690"/>
      <c r="O705" s="690"/>
      <c r="P705" s="690"/>
      <c r="Q705" s="690"/>
      <c r="R705" s="690"/>
      <c r="S705" s="690"/>
      <c r="T705" s="690"/>
      <c r="U705" s="690"/>
      <c r="V705" s="690"/>
      <c r="W705" s="690"/>
      <c r="X705" s="690"/>
      <c r="Y705" s="690"/>
      <c r="Z705" s="690"/>
      <c r="AA705" s="690"/>
      <c r="AB705" s="690"/>
    </row>
    <row r="706" spans="1:28" ht="15.75" customHeight="1">
      <c r="A706" s="690"/>
      <c r="B706" s="691"/>
      <c r="C706" s="690"/>
      <c r="D706" s="690"/>
      <c r="E706" s="691"/>
      <c r="F706" s="691"/>
      <c r="G706" s="692"/>
      <c r="H706" s="690"/>
      <c r="I706" s="690"/>
      <c r="J706" s="690"/>
      <c r="K706" s="690"/>
      <c r="L706" s="690"/>
      <c r="M706" s="690"/>
      <c r="N706" s="690"/>
      <c r="O706" s="690"/>
      <c r="P706" s="690"/>
      <c r="Q706" s="690"/>
      <c r="R706" s="690"/>
      <c r="S706" s="690"/>
      <c r="T706" s="690"/>
      <c r="U706" s="690"/>
      <c r="V706" s="690"/>
      <c r="W706" s="690"/>
      <c r="X706" s="690"/>
      <c r="Y706" s="690"/>
      <c r="Z706" s="690"/>
      <c r="AA706" s="690"/>
      <c r="AB706" s="690"/>
    </row>
    <row r="707" spans="1:28" ht="15.75" customHeight="1">
      <c r="A707" s="690"/>
      <c r="B707" s="691"/>
      <c r="C707" s="690"/>
      <c r="D707" s="690"/>
      <c r="E707" s="691"/>
      <c r="F707" s="691"/>
      <c r="G707" s="692"/>
      <c r="H707" s="690"/>
      <c r="I707" s="690"/>
      <c r="J707" s="690"/>
      <c r="K707" s="690"/>
      <c r="L707" s="690"/>
      <c r="M707" s="690"/>
      <c r="N707" s="690"/>
      <c r="O707" s="690"/>
      <c r="P707" s="690"/>
      <c r="Q707" s="690"/>
      <c r="R707" s="690"/>
      <c r="S707" s="690"/>
      <c r="T707" s="690"/>
      <c r="U707" s="690"/>
      <c r="V707" s="690"/>
      <c r="W707" s="690"/>
      <c r="X707" s="690"/>
      <c r="Y707" s="690"/>
      <c r="Z707" s="690"/>
      <c r="AA707" s="690"/>
      <c r="AB707" s="690"/>
    </row>
    <row r="708" spans="1:28" ht="15.75" customHeight="1">
      <c r="A708" s="690"/>
      <c r="B708" s="691"/>
      <c r="C708" s="690"/>
      <c r="D708" s="690"/>
      <c r="E708" s="691"/>
      <c r="F708" s="691"/>
      <c r="G708" s="692"/>
      <c r="H708" s="690"/>
      <c r="I708" s="690"/>
      <c r="J708" s="690"/>
      <c r="K708" s="690"/>
      <c r="L708" s="690"/>
      <c r="M708" s="690"/>
      <c r="N708" s="690"/>
      <c r="O708" s="690"/>
      <c r="P708" s="690"/>
      <c r="Q708" s="690"/>
      <c r="R708" s="690"/>
      <c r="S708" s="690"/>
      <c r="T708" s="690"/>
      <c r="U708" s="690"/>
      <c r="V708" s="690"/>
      <c r="W708" s="690"/>
      <c r="X708" s="690"/>
      <c r="Y708" s="690"/>
      <c r="Z708" s="690"/>
      <c r="AA708" s="690"/>
      <c r="AB708" s="690"/>
    </row>
    <row r="709" spans="1:28" ht="15.75" customHeight="1">
      <c r="A709" s="690"/>
      <c r="B709" s="691"/>
      <c r="C709" s="690"/>
      <c r="D709" s="690"/>
      <c r="E709" s="691"/>
      <c r="F709" s="691"/>
      <c r="G709" s="692"/>
      <c r="H709" s="690"/>
      <c r="I709" s="690"/>
      <c r="J709" s="690"/>
      <c r="K709" s="690"/>
      <c r="L709" s="690"/>
      <c r="M709" s="690"/>
      <c r="N709" s="690"/>
      <c r="O709" s="690"/>
      <c r="P709" s="690"/>
      <c r="Q709" s="690"/>
      <c r="R709" s="690"/>
      <c r="S709" s="690"/>
      <c r="T709" s="690"/>
      <c r="U709" s="690"/>
      <c r="V709" s="690"/>
      <c r="W709" s="690"/>
      <c r="X709" s="690"/>
      <c r="Y709" s="690"/>
      <c r="Z709" s="690"/>
      <c r="AA709" s="690"/>
      <c r="AB709" s="690"/>
    </row>
    <row r="710" spans="1:28" ht="15.75" customHeight="1">
      <c r="A710" s="690"/>
      <c r="B710" s="691"/>
      <c r="C710" s="690"/>
      <c r="D710" s="690"/>
      <c r="E710" s="691"/>
      <c r="F710" s="691"/>
      <c r="G710" s="692"/>
      <c r="H710" s="690"/>
      <c r="I710" s="690"/>
      <c r="J710" s="690"/>
      <c r="K710" s="690"/>
      <c r="L710" s="690"/>
      <c r="M710" s="690"/>
      <c r="N710" s="690"/>
      <c r="O710" s="690"/>
      <c r="P710" s="690"/>
      <c r="Q710" s="690"/>
      <c r="R710" s="690"/>
      <c r="S710" s="690"/>
      <c r="T710" s="690"/>
      <c r="U710" s="690"/>
      <c r="V710" s="690"/>
      <c r="W710" s="690"/>
      <c r="X710" s="690"/>
      <c r="Y710" s="690"/>
      <c r="Z710" s="690"/>
      <c r="AA710" s="690"/>
      <c r="AB710" s="690"/>
    </row>
    <row r="711" spans="1:28" ht="15.75" customHeight="1">
      <c r="A711" s="690"/>
      <c r="B711" s="691"/>
      <c r="C711" s="690"/>
      <c r="D711" s="690"/>
      <c r="E711" s="691"/>
      <c r="F711" s="691"/>
      <c r="G711" s="692"/>
      <c r="H711" s="690"/>
      <c r="I711" s="690"/>
      <c r="J711" s="690"/>
      <c r="K711" s="690"/>
      <c r="L711" s="690"/>
      <c r="M711" s="690"/>
      <c r="N711" s="690"/>
      <c r="O711" s="690"/>
      <c r="P711" s="690"/>
      <c r="Q711" s="690"/>
      <c r="R711" s="690"/>
      <c r="S711" s="690"/>
      <c r="T711" s="690"/>
      <c r="U711" s="690"/>
      <c r="V711" s="690"/>
      <c r="W711" s="690"/>
      <c r="X711" s="690"/>
      <c r="Y711" s="690"/>
      <c r="Z711" s="690"/>
      <c r="AA711" s="690"/>
      <c r="AB711" s="690"/>
    </row>
    <row r="712" spans="1:28" ht="15.75" customHeight="1">
      <c r="A712" s="690"/>
      <c r="B712" s="691"/>
      <c r="C712" s="690"/>
      <c r="D712" s="690"/>
      <c r="E712" s="691"/>
      <c r="F712" s="691"/>
      <c r="G712" s="692"/>
      <c r="H712" s="690"/>
      <c r="I712" s="690"/>
      <c r="J712" s="690"/>
      <c r="K712" s="690"/>
      <c r="L712" s="690"/>
      <c r="M712" s="690"/>
      <c r="N712" s="690"/>
      <c r="O712" s="690"/>
      <c r="P712" s="690"/>
      <c r="Q712" s="690"/>
      <c r="R712" s="690"/>
      <c r="S712" s="690"/>
      <c r="T712" s="690"/>
      <c r="U712" s="690"/>
      <c r="V712" s="690"/>
      <c r="W712" s="690"/>
      <c r="X712" s="690"/>
      <c r="Y712" s="690"/>
      <c r="Z712" s="690"/>
      <c r="AA712" s="690"/>
      <c r="AB712" s="690"/>
    </row>
    <row r="713" spans="1:28" ht="15.75" customHeight="1">
      <c r="A713" s="690"/>
      <c r="B713" s="691"/>
      <c r="C713" s="690"/>
      <c r="D713" s="690"/>
      <c r="E713" s="691"/>
      <c r="F713" s="691"/>
      <c r="G713" s="692"/>
      <c r="H713" s="690"/>
      <c r="I713" s="690"/>
      <c r="J713" s="690"/>
      <c r="K713" s="690"/>
      <c r="L713" s="690"/>
      <c r="M713" s="690"/>
      <c r="N713" s="690"/>
      <c r="O713" s="690"/>
      <c r="P713" s="690"/>
      <c r="Q713" s="690"/>
      <c r="R713" s="690"/>
      <c r="S713" s="690"/>
      <c r="T713" s="690"/>
      <c r="U713" s="690"/>
      <c r="V713" s="690"/>
      <c r="W713" s="690"/>
      <c r="X713" s="690"/>
      <c r="Y713" s="690"/>
      <c r="Z713" s="690"/>
      <c r="AA713" s="690"/>
      <c r="AB713" s="690"/>
    </row>
    <row r="714" spans="1:28" ht="15.75" customHeight="1">
      <c r="A714" s="690"/>
      <c r="B714" s="691"/>
      <c r="C714" s="690"/>
      <c r="D714" s="690"/>
      <c r="E714" s="691"/>
      <c r="F714" s="691"/>
      <c r="G714" s="692"/>
      <c r="H714" s="690"/>
      <c r="I714" s="690"/>
      <c r="J714" s="690"/>
      <c r="K714" s="690"/>
      <c r="L714" s="690"/>
      <c r="M714" s="690"/>
      <c r="N714" s="690"/>
      <c r="O714" s="690"/>
      <c r="P714" s="690"/>
      <c r="Q714" s="690"/>
      <c r="R714" s="690"/>
      <c r="S714" s="690"/>
      <c r="T714" s="690"/>
      <c r="U714" s="690"/>
      <c r="V714" s="690"/>
      <c r="W714" s="690"/>
      <c r="X714" s="690"/>
      <c r="Y714" s="690"/>
      <c r="Z714" s="690"/>
      <c r="AA714" s="690"/>
      <c r="AB714" s="690"/>
    </row>
    <row r="715" spans="1:28" ht="15.75" customHeight="1">
      <c r="A715" s="690"/>
      <c r="B715" s="691"/>
      <c r="C715" s="690"/>
      <c r="D715" s="690"/>
      <c r="E715" s="691"/>
      <c r="F715" s="691"/>
      <c r="G715" s="692"/>
      <c r="H715" s="690"/>
      <c r="I715" s="690"/>
      <c r="J715" s="690"/>
      <c r="K715" s="690"/>
      <c r="L715" s="690"/>
      <c r="M715" s="690"/>
      <c r="N715" s="690"/>
      <c r="O715" s="690"/>
      <c r="P715" s="690"/>
      <c r="Q715" s="690"/>
      <c r="R715" s="690"/>
      <c r="S715" s="690"/>
      <c r="T715" s="690"/>
      <c r="U715" s="690"/>
      <c r="V715" s="690"/>
      <c r="W715" s="690"/>
      <c r="X715" s="690"/>
      <c r="Y715" s="690"/>
      <c r="Z715" s="690"/>
      <c r="AA715" s="690"/>
      <c r="AB715" s="690"/>
    </row>
    <row r="716" spans="1:28" ht="15.75" customHeight="1">
      <c r="A716" s="690"/>
      <c r="B716" s="691"/>
      <c r="C716" s="690"/>
      <c r="D716" s="690"/>
      <c r="E716" s="691"/>
      <c r="F716" s="691"/>
      <c r="G716" s="692"/>
      <c r="H716" s="690"/>
      <c r="I716" s="690"/>
      <c r="J716" s="690"/>
      <c r="K716" s="690"/>
      <c r="L716" s="690"/>
      <c r="M716" s="690"/>
      <c r="N716" s="690"/>
      <c r="O716" s="690"/>
      <c r="P716" s="690"/>
      <c r="Q716" s="690"/>
      <c r="R716" s="690"/>
      <c r="S716" s="690"/>
      <c r="T716" s="690"/>
      <c r="U716" s="690"/>
      <c r="V716" s="690"/>
      <c r="W716" s="690"/>
      <c r="X716" s="690"/>
      <c r="Y716" s="690"/>
      <c r="Z716" s="690"/>
      <c r="AA716" s="690"/>
      <c r="AB716" s="690"/>
    </row>
    <row r="717" spans="1:28" ht="15.75" customHeight="1">
      <c r="A717" s="690"/>
      <c r="B717" s="691"/>
      <c r="C717" s="690"/>
      <c r="D717" s="690"/>
      <c r="E717" s="691"/>
      <c r="F717" s="691"/>
      <c r="G717" s="692"/>
      <c r="H717" s="690"/>
      <c r="I717" s="690"/>
      <c r="J717" s="690"/>
      <c r="K717" s="690"/>
      <c r="L717" s="690"/>
      <c r="M717" s="690"/>
      <c r="N717" s="690"/>
      <c r="O717" s="690"/>
      <c r="P717" s="690"/>
      <c r="Q717" s="690"/>
      <c r="R717" s="690"/>
      <c r="S717" s="690"/>
      <c r="T717" s="690"/>
      <c r="U717" s="690"/>
      <c r="V717" s="690"/>
      <c r="W717" s="690"/>
      <c r="X717" s="690"/>
      <c r="Y717" s="690"/>
      <c r="Z717" s="690"/>
      <c r="AA717" s="690"/>
      <c r="AB717" s="690"/>
    </row>
    <row r="718" spans="1:28" ht="15.75" customHeight="1">
      <c r="A718" s="690"/>
      <c r="B718" s="691"/>
      <c r="C718" s="690"/>
      <c r="D718" s="690"/>
      <c r="E718" s="691"/>
      <c r="F718" s="691"/>
      <c r="G718" s="692"/>
      <c r="H718" s="690"/>
      <c r="I718" s="690"/>
      <c r="J718" s="690"/>
      <c r="K718" s="690"/>
      <c r="L718" s="690"/>
      <c r="M718" s="690"/>
      <c r="N718" s="690"/>
      <c r="O718" s="690"/>
      <c r="P718" s="690"/>
      <c r="Q718" s="690"/>
      <c r="R718" s="690"/>
      <c r="S718" s="690"/>
      <c r="T718" s="690"/>
      <c r="U718" s="690"/>
      <c r="V718" s="690"/>
      <c r="W718" s="690"/>
      <c r="X718" s="690"/>
      <c r="Y718" s="690"/>
      <c r="Z718" s="690"/>
      <c r="AA718" s="690"/>
      <c r="AB718" s="690"/>
    </row>
    <row r="719" spans="1:28" ht="15.75" customHeight="1">
      <c r="A719" s="690"/>
      <c r="B719" s="691"/>
      <c r="C719" s="690"/>
      <c r="D719" s="690"/>
      <c r="E719" s="691"/>
      <c r="F719" s="691"/>
      <c r="G719" s="692"/>
      <c r="H719" s="690"/>
      <c r="I719" s="690"/>
      <c r="J719" s="690"/>
      <c r="K719" s="690"/>
      <c r="L719" s="690"/>
      <c r="M719" s="690"/>
      <c r="N719" s="690"/>
      <c r="O719" s="690"/>
      <c r="P719" s="690"/>
      <c r="Q719" s="690"/>
      <c r="R719" s="690"/>
      <c r="S719" s="690"/>
      <c r="T719" s="690"/>
      <c r="U719" s="690"/>
      <c r="V719" s="690"/>
      <c r="W719" s="690"/>
      <c r="X719" s="690"/>
      <c r="Y719" s="690"/>
      <c r="Z719" s="690"/>
      <c r="AA719" s="690"/>
      <c r="AB719" s="690"/>
    </row>
    <row r="720" spans="1:28" ht="15.75" customHeight="1">
      <c r="A720" s="690"/>
      <c r="B720" s="691"/>
      <c r="C720" s="690"/>
      <c r="D720" s="690"/>
      <c r="E720" s="691"/>
      <c r="F720" s="691"/>
      <c r="G720" s="692"/>
      <c r="H720" s="690"/>
      <c r="I720" s="690"/>
      <c r="J720" s="690"/>
      <c r="K720" s="690"/>
      <c r="L720" s="690"/>
      <c r="M720" s="690"/>
      <c r="N720" s="690"/>
      <c r="O720" s="690"/>
      <c r="P720" s="690"/>
      <c r="Q720" s="690"/>
      <c r="R720" s="690"/>
      <c r="S720" s="690"/>
      <c r="T720" s="690"/>
      <c r="U720" s="690"/>
      <c r="V720" s="690"/>
      <c r="W720" s="690"/>
      <c r="X720" s="690"/>
      <c r="Y720" s="690"/>
      <c r="Z720" s="690"/>
      <c r="AA720" s="690"/>
      <c r="AB720" s="690"/>
    </row>
    <row r="721" spans="1:28" ht="15.75" customHeight="1">
      <c r="A721" s="690"/>
      <c r="B721" s="691"/>
      <c r="C721" s="690"/>
      <c r="D721" s="690"/>
      <c r="E721" s="691"/>
      <c r="F721" s="691"/>
      <c r="G721" s="692"/>
      <c r="H721" s="690"/>
      <c r="I721" s="690"/>
      <c r="J721" s="690"/>
      <c r="K721" s="690"/>
      <c r="L721" s="690"/>
      <c r="M721" s="690"/>
      <c r="N721" s="690"/>
      <c r="O721" s="690"/>
      <c r="P721" s="690"/>
      <c r="Q721" s="690"/>
      <c r="R721" s="690"/>
      <c r="S721" s="690"/>
      <c r="T721" s="690"/>
      <c r="U721" s="690"/>
      <c r="V721" s="690"/>
      <c r="W721" s="690"/>
      <c r="X721" s="690"/>
      <c r="Y721" s="690"/>
      <c r="Z721" s="690"/>
      <c r="AA721" s="690"/>
      <c r="AB721" s="690"/>
    </row>
    <row r="722" spans="1:28" ht="15.75" customHeight="1">
      <c r="A722" s="690"/>
      <c r="B722" s="691"/>
      <c r="C722" s="690"/>
      <c r="D722" s="690"/>
      <c r="E722" s="691"/>
      <c r="F722" s="691"/>
      <c r="G722" s="692"/>
      <c r="H722" s="690"/>
      <c r="I722" s="690"/>
      <c r="J722" s="690"/>
      <c r="K722" s="690"/>
      <c r="L722" s="690"/>
      <c r="M722" s="690"/>
      <c r="N722" s="690"/>
      <c r="O722" s="690"/>
      <c r="P722" s="690"/>
      <c r="Q722" s="690"/>
      <c r="R722" s="690"/>
      <c r="S722" s="690"/>
      <c r="T722" s="690"/>
      <c r="U722" s="690"/>
      <c r="V722" s="690"/>
      <c r="W722" s="690"/>
      <c r="X722" s="690"/>
      <c r="Y722" s="690"/>
      <c r="Z722" s="690"/>
      <c r="AA722" s="690"/>
      <c r="AB722" s="690"/>
    </row>
    <row r="723" spans="1:28" ht="15.75" customHeight="1">
      <c r="A723" s="690"/>
      <c r="B723" s="691"/>
      <c r="C723" s="690"/>
      <c r="D723" s="690"/>
      <c r="E723" s="691"/>
      <c r="F723" s="691"/>
      <c r="G723" s="692"/>
      <c r="H723" s="690"/>
      <c r="I723" s="690"/>
      <c r="J723" s="690"/>
      <c r="K723" s="690"/>
      <c r="L723" s="690"/>
      <c r="M723" s="690"/>
      <c r="N723" s="690"/>
      <c r="O723" s="690"/>
      <c r="P723" s="690"/>
      <c r="Q723" s="690"/>
      <c r="R723" s="690"/>
      <c r="S723" s="690"/>
      <c r="T723" s="690"/>
      <c r="U723" s="690"/>
      <c r="V723" s="690"/>
      <c r="W723" s="690"/>
      <c r="X723" s="690"/>
      <c r="Y723" s="690"/>
      <c r="Z723" s="690"/>
      <c r="AA723" s="690"/>
      <c r="AB723" s="690"/>
    </row>
    <row r="724" spans="1:28" ht="15.75" customHeight="1">
      <c r="A724" s="690"/>
      <c r="B724" s="691"/>
      <c r="C724" s="690"/>
      <c r="D724" s="690"/>
      <c r="E724" s="691"/>
      <c r="F724" s="691"/>
      <c r="G724" s="692"/>
      <c r="H724" s="690"/>
      <c r="I724" s="690"/>
      <c r="J724" s="690"/>
      <c r="K724" s="690"/>
      <c r="L724" s="690"/>
      <c r="M724" s="690"/>
      <c r="N724" s="690"/>
      <c r="O724" s="690"/>
      <c r="P724" s="690"/>
      <c r="Q724" s="690"/>
      <c r="R724" s="690"/>
      <c r="S724" s="690"/>
      <c r="T724" s="690"/>
      <c r="U724" s="690"/>
      <c r="V724" s="690"/>
      <c r="W724" s="690"/>
      <c r="X724" s="690"/>
      <c r="Y724" s="690"/>
      <c r="Z724" s="690"/>
      <c r="AA724" s="690"/>
      <c r="AB724" s="690"/>
    </row>
    <row r="725" spans="1:28" ht="15.75" customHeight="1">
      <c r="A725" s="690"/>
      <c r="B725" s="691"/>
      <c r="C725" s="690"/>
      <c r="D725" s="690"/>
      <c r="E725" s="691"/>
      <c r="F725" s="691"/>
      <c r="G725" s="692"/>
      <c r="H725" s="690"/>
      <c r="I725" s="690"/>
      <c r="J725" s="690"/>
      <c r="K725" s="690"/>
      <c r="L725" s="690"/>
      <c r="M725" s="690"/>
      <c r="N725" s="690"/>
      <c r="O725" s="690"/>
      <c r="P725" s="690"/>
      <c r="Q725" s="690"/>
      <c r="R725" s="690"/>
      <c r="S725" s="690"/>
      <c r="T725" s="690"/>
      <c r="U725" s="690"/>
      <c r="V725" s="690"/>
      <c r="W725" s="690"/>
      <c r="X725" s="690"/>
      <c r="Y725" s="690"/>
      <c r="Z725" s="690"/>
      <c r="AA725" s="690"/>
      <c r="AB725" s="690"/>
    </row>
    <row r="726" spans="1:28" ht="15.75" customHeight="1">
      <c r="A726" s="690"/>
      <c r="B726" s="691"/>
      <c r="C726" s="690"/>
      <c r="D726" s="690"/>
      <c r="E726" s="691"/>
      <c r="F726" s="691"/>
      <c r="G726" s="692"/>
      <c r="H726" s="690"/>
      <c r="I726" s="690"/>
      <c r="J726" s="690"/>
      <c r="K726" s="690"/>
      <c r="L726" s="690"/>
      <c r="M726" s="690"/>
      <c r="N726" s="690"/>
      <c r="O726" s="690"/>
      <c r="P726" s="690"/>
      <c r="Q726" s="690"/>
      <c r="R726" s="690"/>
      <c r="S726" s="690"/>
      <c r="T726" s="690"/>
      <c r="U726" s="690"/>
      <c r="V726" s="690"/>
      <c r="W726" s="690"/>
      <c r="X726" s="690"/>
      <c r="Y726" s="690"/>
      <c r="Z726" s="690"/>
      <c r="AA726" s="690"/>
      <c r="AB726" s="690"/>
    </row>
    <row r="727" spans="1:28" ht="15.75" customHeight="1">
      <c r="A727" s="690"/>
      <c r="B727" s="691"/>
      <c r="C727" s="690"/>
      <c r="D727" s="690"/>
      <c r="E727" s="691"/>
      <c r="F727" s="691"/>
      <c r="G727" s="692"/>
      <c r="H727" s="690"/>
      <c r="I727" s="690"/>
      <c r="J727" s="690"/>
      <c r="K727" s="690"/>
      <c r="L727" s="690"/>
      <c r="M727" s="690"/>
      <c r="N727" s="690"/>
      <c r="O727" s="690"/>
      <c r="P727" s="690"/>
      <c r="Q727" s="690"/>
      <c r="R727" s="690"/>
      <c r="S727" s="690"/>
      <c r="T727" s="690"/>
      <c r="U727" s="690"/>
      <c r="V727" s="690"/>
      <c r="W727" s="690"/>
      <c r="X727" s="690"/>
      <c r="Y727" s="690"/>
      <c r="Z727" s="690"/>
      <c r="AA727" s="690"/>
      <c r="AB727" s="690"/>
    </row>
    <row r="728" spans="1:28" ht="15.75" customHeight="1">
      <c r="A728" s="690"/>
      <c r="B728" s="691"/>
      <c r="C728" s="690"/>
      <c r="D728" s="690"/>
      <c r="E728" s="691"/>
      <c r="F728" s="691"/>
      <c r="G728" s="692"/>
      <c r="H728" s="690"/>
      <c r="I728" s="690"/>
      <c r="J728" s="690"/>
      <c r="K728" s="690"/>
      <c r="L728" s="690"/>
      <c r="M728" s="690"/>
      <c r="N728" s="690"/>
      <c r="O728" s="690"/>
      <c r="P728" s="690"/>
      <c r="Q728" s="690"/>
      <c r="R728" s="690"/>
      <c r="S728" s="690"/>
      <c r="T728" s="690"/>
      <c r="U728" s="690"/>
      <c r="V728" s="690"/>
      <c r="W728" s="690"/>
      <c r="X728" s="690"/>
      <c r="Y728" s="690"/>
      <c r="Z728" s="690"/>
      <c r="AA728" s="690"/>
      <c r="AB728" s="690"/>
    </row>
    <row r="729" spans="1:28" ht="15.75" customHeight="1">
      <c r="A729" s="690"/>
      <c r="B729" s="691"/>
      <c r="C729" s="690"/>
      <c r="D729" s="690"/>
      <c r="E729" s="691"/>
      <c r="F729" s="691"/>
      <c r="G729" s="692"/>
      <c r="H729" s="690"/>
      <c r="I729" s="690"/>
      <c r="J729" s="690"/>
      <c r="K729" s="690"/>
      <c r="L729" s="690"/>
      <c r="M729" s="690"/>
      <c r="N729" s="690"/>
      <c r="O729" s="690"/>
      <c r="P729" s="690"/>
      <c r="Q729" s="690"/>
      <c r="R729" s="690"/>
      <c r="S729" s="690"/>
      <c r="T729" s="690"/>
      <c r="U729" s="690"/>
      <c r="V729" s="690"/>
      <c r="W729" s="690"/>
      <c r="X729" s="690"/>
      <c r="Y729" s="690"/>
      <c r="Z729" s="690"/>
      <c r="AA729" s="690"/>
      <c r="AB729" s="690"/>
    </row>
    <row r="730" spans="1:28" ht="15.75" customHeight="1">
      <c r="A730" s="690"/>
      <c r="B730" s="691"/>
      <c r="C730" s="690"/>
      <c r="D730" s="690"/>
      <c r="E730" s="691"/>
      <c r="F730" s="691"/>
      <c r="G730" s="692"/>
      <c r="H730" s="690"/>
      <c r="I730" s="690"/>
      <c r="J730" s="690"/>
      <c r="K730" s="690"/>
      <c r="L730" s="690"/>
      <c r="M730" s="690"/>
      <c r="N730" s="690"/>
      <c r="O730" s="690"/>
      <c r="P730" s="690"/>
      <c r="Q730" s="690"/>
      <c r="R730" s="690"/>
      <c r="S730" s="690"/>
      <c r="T730" s="690"/>
      <c r="U730" s="690"/>
      <c r="V730" s="690"/>
      <c r="W730" s="690"/>
      <c r="X730" s="690"/>
      <c r="Y730" s="690"/>
      <c r="Z730" s="690"/>
      <c r="AA730" s="690"/>
      <c r="AB730" s="690"/>
    </row>
    <row r="731" spans="1:28" ht="15.75" customHeight="1">
      <c r="A731" s="690"/>
      <c r="B731" s="691"/>
      <c r="C731" s="690"/>
      <c r="D731" s="690"/>
      <c r="E731" s="691"/>
      <c r="F731" s="691"/>
      <c r="G731" s="692"/>
      <c r="H731" s="690"/>
      <c r="I731" s="690"/>
      <c r="J731" s="690"/>
      <c r="K731" s="690"/>
      <c r="L731" s="690"/>
      <c r="M731" s="690"/>
      <c r="N731" s="690"/>
      <c r="O731" s="690"/>
      <c r="P731" s="690"/>
      <c r="Q731" s="690"/>
      <c r="R731" s="690"/>
      <c r="S731" s="690"/>
      <c r="T731" s="690"/>
      <c r="U731" s="690"/>
      <c r="V731" s="690"/>
      <c r="W731" s="690"/>
      <c r="X731" s="690"/>
      <c r="Y731" s="690"/>
      <c r="Z731" s="690"/>
      <c r="AA731" s="690"/>
      <c r="AB731" s="690"/>
    </row>
    <row r="732" spans="1:28" ht="15.75" customHeight="1">
      <c r="A732" s="690"/>
      <c r="B732" s="691"/>
      <c r="C732" s="690"/>
      <c r="D732" s="690"/>
      <c r="E732" s="691"/>
      <c r="F732" s="691"/>
      <c r="G732" s="692"/>
      <c r="H732" s="690"/>
      <c r="I732" s="690"/>
      <c r="J732" s="690"/>
      <c r="K732" s="690"/>
      <c r="L732" s="690"/>
      <c r="M732" s="690"/>
      <c r="N732" s="690"/>
      <c r="O732" s="690"/>
      <c r="P732" s="690"/>
      <c r="Q732" s="690"/>
      <c r="R732" s="690"/>
      <c r="S732" s="690"/>
      <c r="T732" s="690"/>
      <c r="U732" s="690"/>
      <c r="V732" s="690"/>
      <c r="W732" s="690"/>
      <c r="X732" s="690"/>
      <c r="Y732" s="690"/>
      <c r="Z732" s="690"/>
      <c r="AA732" s="690"/>
      <c r="AB732" s="690"/>
    </row>
    <row r="733" spans="1:28" ht="15.75" customHeight="1">
      <c r="A733" s="690"/>
      <c r="B733" s="691"/>
      <c r="C733" s="690"/>
      <c r="D733" s="690"/>
      <c r="E733" s="691"/>
      <c r="F733" s="691"/>
      <c r="G733" s="692"/>
      <c r="H733" s="690"/>
      <c r="I733" s="690"/>
      <c r="J733" s="690"/>
      <c r="K733" s="690"/>
      <c r="L733" s="690"/>
      <c r="M733" s="690"/>
      <c r="N733" s="690"/>
      <c r="O733" s="690"/>
      <c r="P733" s="690"/>
      <c r="Q733" s="690"/>
      <c r="R733" s="690"/>
      <c r="S733" s="690"/>
      <c r="T733" s="690"/>
      <c r="U733" s="690"/>
      <c r="V733" s="690"/>
      <c r="W733" s="690"/>
      <c r="X733" s="690"/>
      <c r="Y733" s="690"/>
      <c r="Z733" s="690"/>
      <c r="AA733" s="690"/>
      <c r="AB733" s="690"/>
    </row>
    <row r="734" spans="1:28" ht="15.75" customHeight="1">
      <c r="A734" s="690"/>
      <c r="B734" s="691"/>
      <c r="C734" s="690"/>
      <c r="D734" s="690"/>
      <c r="E734" s="691"/>
      <c r="F734" s="691"/>
      <c r="G734" s="692"/>
      <c r="H734" s="690"/>
      <c r="I734" s="690"/>
      <c r="J734" s="690"/>
      <c r="K734" s="690"/>
      <c r="L734" s="690"/>
      <c r="M734" s="690"/>
      <c r="N734" s="690"/>
      <c r="O734" s="690"/>
      <c r="P734" s="690"/>
      <c r="Q734" s="690"/>
      <c r="R734" s="690"/>
      <c r="S734" s="690"/>
      <c r="T734" s="690"/>
      <c r="U734" s="690"/>
      <c r="V734" s="690"/>
      <c r="W734" s="690"/>
      <c r="X734" s="690"/>
      <c r="Y734" s="690"/>
      <c r="Z734" s="690"/>
      <c r="AA734" s="690"/>
      <c r="AB734" s="690"/>
    </row>
    <row r="735" spans="1:28" ht="15.75" customHeight="1">
      <c r="A735" s="690"/>
      <c r="B735" s="691"/>
      <c r="C735" s="690"/>
      <c r="D735" s="690"/>
      <c r="E735" s="691"/>
      <c r="F735" s="691"/>
      <c r="G735" s="692"/>
      <c r="H735" s="690"/>
      <c r="I735" s="690"/>
      <c r="J735" s="690"/>
      <c r="K735" s="690"/>
      <c r="L735" s="690"/>
      <c r="M735" s="690"/>
      <c r="N735" s="690"/>
      <c r="O735" s="690"/>
      <c r="P735" s="690"/>
      <c r="Q735" s="690"/>
      <c r="R735" s="690"/>
      <c r="S735" s="690"/>
      <c r="T735" s="690"/>
      <c r="U735" s="690"/>
      <c r="V735" s="690"/>
      <c r="W735" s="690"/>
      <c r="X735" s="690"/>
      <c r="Y735" s="690"/>
      <c r="Z735" s="690"/>
      <c r="AA735" s="690"/>
      <c r="AB735" s="690"/>
    </row>
    <row r="736" spans="1:28" ht="15.75" customHeight="1">
      <c r="A736" s="690"/>
      <c r="B736" s="691"/>
      <c r="C736" s="690"/>
      <c r="D736" s="690"/>
      <c r="E736" s="691"/>
      <c r="F736" s="691"/>
      <c r="G736" s="692"/>
      <c r="H736" s="690"/>
      <c r="I736" s="690"/>
      <c r="J736" s="690"/>
      <c r="K736" s="690"/>
      <c r="L736" s="690"/>
      <c r="M736" s="690"/>
      <c r="N736" s="690"/>
      <c r="O736" s="690"/>
      <c r="P736" s="690"/>
      <c r="Q736" s="690"/>
      <c r="R736" s="690"/>
      <c r="S736" s="690"/>
      <c r="T736" s="690"/>
      <c r="U736" s="690"/>
      <c r="V736" s="690"/>
      <c r="W736" s="690"/>
      <c r="X736" s="690"/>
      <c r="Y736" s="690"/>
      <c r="Z736" s="690"/>
      <c r="AA736" s="690"/>
      <c r="AB736" s="690"/>
    </row>
    <row r="737" spans="1:28" ht="15.75" customHeight="1">
      <c r="A737" s="690"/>
      <c r="B737" s="691"/>
      <c r="C737" s="690"/>
      <c r="D737" s="690"/>
      <c r="E737" s="691"/>
      <c r="F737" s="691"/>
      <c r="G737" s="692"/>
      <c r="H737" s="690"/>
      <c r="I737" s="690"/>
      <c r="J737" s="690"/>
      <c r="K737" s="690"/>
      <c r="L737" s="690"/>
      <c r="M737" s="690"/>
      <c r="N737" s="690"/>
      <c r="O737" s="690"/>
      <c r="P737" s="690"/>
      <c r="Q737" s="690"/>
      <c r="R737" s="690"/>
      <c r="S737" s="690"/>
      <c r="T737" s="690"/>
      <c r="U737" s="690"/>
      <c r="V737" s="690"/>
      <c r="W737" s="690"/>
      <c r="X737" s="690"/>
      <c r="Y737" s="690"/>
      <c r="Z737" s="690"/>
      <c r="AA737" s="690"/>
      <c r="AB737" s="690"/>
    </row>
    <row r="738" spans="1:28" ht="15.75" customHeight="1">
      <c r="A738" s="690"/>
      <c r="B738" s="691"/>
      <c r="C738" s="690"/>
      <c r="D738" s="690"/>
      <c r="E738" s="691"/>
      <c r="F738" s="691"/>
      <c r="G738" s="692"/>
      <c r="H738" s="690"/>
      <c r="I738" s="690"/>
      <c r="J738" s="690"/>
      <c r="K738" s="690"/>
      <c r="L738" s="690"/>
      <c r="M738" s="690"/>
      <c r="N738" s="690"/>
      <c r="O738" s="690"/>
      <c r="P738" s="690"/>
      <c r="Q738" s="690"/>
      <c r="R738" s="690"/>
      <c r="S738" s="690"/>
      <c r="T738" s="690"/>
      <c r="U738" s="690"/>
      <c r="V738" s="690"/>
      <c r="W738" s="690"/>
      <c r="X738" s="690"/>
      <c r="Y738" s="690"/>
      <c r="Z738" s="690"/>
      <c r="AA738" s="690"/>
      <c r="AB738" s="690"/>
    </row>
    <row r="739" spans="1:28" ht="15.75" customHeight="1">
      <c r="A739" s="690"/>
      <c r="B739" s="691"/>
      <c r="C739" s="690"/>
      <c r="D739" s="690"/>
      <c r="E739" s="691"/>
      <c r="F739" s="691"/>
      <c r="G739" s="692"/>
      <c r="H739" s="690"/>
      <c r="I739" s="690"/>
      <c r="J739" s="690"/>
      <c r="K739" s="690"/>
      <c r="L739" s="690"/>
      <c r="M739" s="690"/>
      <c r="N739" s="690"/>
      <c r="O739" s="690"/>
      <c r="P739" s="690"/>
      <c r="Q739" s="690"/>
      <c r="R739" s="690"/>
      <c r="S739" s="690"/>
      <c r="T739" s="690"/>
      <c r="U739" s="690"/>
      <c r="V739" s="690"/>
      <c r="W739" s="690"/>
      <c r="X739" s="690"/>
      <c r="Y739" s="690"/>
      <c r="Z739" s="690"/>
      <c r="AA739" s="690"/>
      <c r="AB739" s="690"/>
    </row>
    <row r="740" spans="1:28" ht="15.75" customHeight="1">
      <c r="A740" s="690"/>
      <c r="B740" s="691"/>
      <c r="C740" s="690"/>
      <c r="D740" s="690"/>
      <c r="E740" s="691"/>
      <c r="F740" s="691"/>
      <c r="G740" s="692"/>
      <c r="H740" s="690"/>
      <c r="I740" s="690"/>
      <c r="J740" s="690"/>
      <c r="K740" s="690"/>
      <c r="L740" s="690"/>
      <c r="M740" s="690"/>
      <c r="N740" s="690"/>
      <c r="O740" s="690"/>
      <c r="P740" s="690"/>
      <c r="Q740" s="690"/>
      <c r="R740" s="690"/>
      <c r="S740" s="690"/>
      <c r="T740" s="690"/>
      <c r="U740" s="690"/>
      <c r="V740" s="690"/>
      <c r="W740" s="690"/>
      <c r="X740" s="690"/>
      <c r="Y740" s="690"/>
      <c r="Z740" s="690"/>
      <c r="AA740" s="690"/>
      <c r="AB740" s="690"/>
    </row>
    <row r="741" spans="1:28" ht="15.75" customHeight="1">
      <c r="A741" s="690"/>
      <c r="B741" s="691"/>
      <c r="C741" s="690"/>
      <c r="D741" s="690"/>
      <c r="E741" s="691"/>
      <c r="F741" s="691"/>
      <c r="G741" s="692"/>
      <c r="H741" s="690"/>
      <c r="I741" s="690"/>
      <c r="J741" s="690"/>
      <c r="K741" s="690"/>
      <c r="L741" s="690"/>
      <c r="M741" s="690"/>
      <c r="N741" s="690"/>
      <c r="O741" s="690"/>
      <c r="P741" s="690"/>
      <c r="Q741" s="690"/>
      <c r="R741" s="690"/>
      <c r="S741" s="690"/>
      <c r="T741" s="690"/>
      <c r="U741" s="690"/>
      <c r="V741" s="690"/>
      <c r="W741" s="690"/>
      <c r="X741" s="690"/>
      <c r="Y741" s="690"/>
      <c r="Z741" s="690"/>
      <c r="AA741" s="690"/>
      <c r="AB741" s="690"/>
    </row>
    <row r="742" spans="1:28" ht="15.75" customHeight="1">
      <c r="A742" s="690"/>
      <c r="B742" s="691"/>
      <c r="C742" s="690"/>
      <c r="D742" s="690"/>
      <c r="E742" s="691"/>
      <c r="F742" s="691"/>
      <c r="G742" s="692"/>
      <c r="H742" s="690"/>
      <c r="I742" s="690"/>
      <c r="J742" s="690"/>
      <c r="K742" s="690"/>
      <c r="L742" s="690"/>
      <c r="M742" s="690"/>
      <c r="N742" s="690"/>
      <c r="O742" s="690"/>
      <c r="P742" s="690"/>
      <c r="Q742" s="690"/>
      <c r="R742" s="690"/>
      <c r="S742" s="690"/>
      <c r="T742" s="690"/>
      <c r="U742" s="690"/>
      <c r="V742" s="690"/>
      <c r="W742" s="690"/>
      <c r="X742" s="690"/>
      <c r="Y742" s="690"/>
      <c r="Z742" s="690"/>
      <c r="AA742" s="690"/>
      <c r="AB742" s="690"/>
    </row>
    <row r="743" spans="1:28" ht="15.75" customHeight="1">
      <c r="A743" s="690"/>
      <c r="B743" s="691"/>
      <c r="C743" s="690"/>
      <c r="D743" s="690"/>
      <c r="E743" s="691"/>
      <c r="F743" s="691"/>
      <c r="G743" s="692"/>
      <c r="H743" s="690"/>
      <c r="I743" s="690"/>
      <c r="J743" s="690"/>
      <c r="K743" s="690"/>
      <c r="L743" s="690"/>
      <c r="M743" s="690"/>
      <c r="N743" s="690"/>
      <c r="O743" s="690"/>
      <c r="P743" s="690"/>
      <c r="Q743" s="690"/>
      <c r="R743" s="690"/>
      <c r="S743" s="690"/>
      <c r="T743" s="690"/>
      <c r="U743" s="690"/>
      <c r="V743" s="690"/>
      <c r="W743" s="690"/>
      <c r="X743" s="690"/>
      <c r="Y743" s="690"/>
      <c r="Z743" s="690"/>
      <c r="AA743" s="690"/>
      <c r="AB743" s="690"/>
    </row>
    <row r="744" spans="1:28" ht="15.75" customHeight="1">
      <c r="A744" s="690"/>
      <c r="B744" s="691"/>
      <c r="C744" s="690"/>
      <c r="D744" s="690"/>
      <c r="E744" s="691"/>
      <c r="F744" s="691"/>
      <c r="G744" s="692"/>
      <c r="H744" s="690"/>
      <c r="I744" s="690"/>
      <c r="J744" s="690"/>
      <c r="K744" s="690"/>
      <c r="L744" s="690"/>
      <c r="M744" s="690"/>
      <c r="N744" s="690"/>
      <c r="O744" s="690"/>
      <c r="P744" s="690"/>
      <c r="Q744" s="690"/>
      <c r="R744" s="690"/>
      <c r="S744" s="690"/>
      <c r="T744" s="690"/>
      <c r="U744" s="690"/>
      <c r="V744" s="690"/>
      <c r="W744" s="690"/>
      <c r="X744" s="690"/>
      <c r="Y744" s="690"/>
      <c r="Z744" s="690"/>
      <c r="AA744" s="690"/>
      <c r="AB744" s="690"/>
    </row>
    <row r="745" spans="1:28" ht="15.75" customHeight="1">
      <c r="A745" s="690"/>
      <c r="B745" s="691"/>
      <c r="C745" s="690"/>
      <c r="D745" s="690"/>
      <c r="E745" s="691"/>
      <c r="F745" s="691"/>
      <c r="G745" s="692"/>
      <c r="H745" s="690"/>
      <c r="I745" s="690"/>
      <c r="J745" s="690"/>
      <c r="K745" s="690"/>
      <c r="L745" s="690"/>
      <c r="M745" s="690"/>
      <c r="N745" s="690"/>
      <c r="O745" s="690"/>
      <c r="P745" s="690"/>
      <c r="Q745" s="690"/>
      <c r="R745" s="690"/>
      <c r="S745" s="690"/>
      <c r="T745" s="690"/>
      <c r="U745" s="690"/>
      <c r="V745" s="690"/>
      <c r="W745" s="690"/>
      <c r="X745" s="690"/>
      <c r="Y745" s="690"/>
      <c r="Z745" s="690"/>
      <c r="AA745" s="690"/>
      <c r="AB745" s="690"/>
    </row>
    <row r="746" spans="1:28" ht="15.75" customHeight="1">
      <c r="A746" s="690"/>
      <c r="B746" s="691"/>
      <c r="C746" s="690"/>
      <c r="D746" s="690"/>
      <c r="E746" s="691"/>
      <c r="F746" s="691"/>
      <c r="G746" s="692"/>
      <c r="H746" s="690"/>
      <c r="I746" s="690"/>
      <c r="J746" s="690"/>
      <c r="K746" s="690"/>
      <c r="L746" s="690"/>
      <c r="M746" s="690"/>
      <c r="N746" s="690"/>
      <c r="O746" s="690"/>
      <c r="P746" s="690"/>
      <c r="Q746" s="690"/>
      <c r="R746" s="690"/>
      <c r="S746" s="690"/>
      <c r="T746" s="690"/>
      <c r="U746" s="690"/>
      <c r="V746" s="690"/>
      <c r="W746" s="690"/>
      <c r="X746" s="690"/>
      <c r="Y746" s="690"/>
      <c r="Z746" s="690"/>
      <c r="AA746" s="690"/>
      <c r="AB746" s="690"/>
    </row>
    <row r="747" spans="1:28" ht="15.75" customHeight="1">
      <c r="A747" s="690"/>
      <c r="B747" s="691"/>
      <c r="C747" s="690"/>
      <c r="D747" s="690"/>
      <c r="E747" s="691"/>
      <c r="F747" s="691"/>
      <c r="G747" s="692"/>
      <c r="H747" s="690"/>
      <c r="I747" s="690"/>
      <c r="J747" s="690"/>
      <c r="K747" s="690"/>
      <c r="L747" s="690"/>
      <c r="M747" s="690"/>
      <c r="N747" s="690"/>
      <c r="O747" s="690"/>
      <c r="P747" s="690"/>
      <c r="Q747" s="690"/>
      <c r="R747" s="690"/>
      <c r="S747" s="690"/>
      <c r="T747" s="690"/>
      <c r="U747" s="690"/>
      <c r="V747" s="690"/>
      <c r="W747" s="690"/>
      <c r="X747" s="690"/>
      <c r="Y747" s="690"/>
      <c r="Z747" s="690"/>
      <c r="AA747" s="690"/>
      <c r="AB747" s="690"/>
    </row>
    <row r="748" spans="1:28" ht="15.75" customHeight="1">
      <c r="A748" s="690"/>
      <c r="B748" s="691"/>
      <c r="C748" s="690"/>
      <c r="D748" s="690"/>
      <c r="E748" s="691"/>
      <c r="F748" s="691"/>
      <c r="G748" s="692"/>
      <c r="H748" s="690"/>
      <c r="I748" s="690"/>
      <c r="J748" s="690"/>
      <c r="K748" s="690"/>
      <c r="L748" s="690"/>
      <c r="M748" s="690"/>
      <c r="N748" s="690"/>
      <c r="O748" s="690"/>
      <c r="P748" s="690"/>
      <c r="Q748" s="690"/>
      <c r="R748" s="690"/>
      <c r="S748" s="690"/>
      <c r="T748" s="690"/>
      <c r="U748" s="690"/>
      <c r="V748" s="690"/>
      <c r="W748" s="690"/>
      <c r="X748" s="690"/>
      <c r="Y748" s="690"/>
      <c r="Z748" s="690"/>
      <c r="AA748" s="690"/>
      <c r="AB748" s="690"/>
    </row>
    <row r="749" spans="1:28" ht="15.75" customHeight="1">
      <c r="A749" s="690"/>
      <c r="B749" s="691"/>
      <c r="C749" s="690"/>
      <c r="D749" s="690"/>
      <c r="E749" s="691"/>
      <c r="F749" s="691"/>
      <c r="G749" s="692"/>
      <c r="H749" s="690"/>
      <c r="I749" s="690"/>
      <c r="J749" s="690"/>
      <c r="K749" s="690"/>
      <c r="L749" s="690"/>
      <c r="M749" s="690"/>
      <c r="N749" s="690"/>
      <c r="O749" s="690"/>
      <c r="P749" s="690"/>
      <c r="Q749" s="690"/>
      <c r="R749" s="690"/>
      <c r="S749" s="690"/>
      <c r="T749" s="690"/>
      <c r="U749" s="690"/>
      <c r="V749" s="690"/>
      <c r="W749" s="690"/>
      <c r="X749" s="690"/>
      <c r="Y749" s="690"/>
      <c r="Z749" s="690"/>
      <c r="AA749" s="690"/>
      <c r="AB749" s="690"/>
    </row>
    <row r="750" spans="1:28" ht="15.75" customHeight="1">
      <c r="A750" s="690"/>
      <c r="B750" s="691"/>
      <c r="C750" s="690"/>
      <c r="D750" s="690"/>
      <c r="E750" s="691"/>
      <c r="F750" s="691"/>
      <c r="G750" s="692"/>
      <c r="H750" s="690"/>
      <c r="I750" s="690"/>
      <c r="J750" s="690"/>
      <c r="K750" s="690"/>
      <c r="L750" s="690"/>
      <c r="M750" s="690"/>
      <c r="N750" s="690"/>
      <c r="O750" s="690"/>
      <c r="P750" s="690"/>
      <c r="Q750" s="690"/>
      <c r="R750" s="690"/>
      <c r="S750" s="690"/>
      <c r="T750" s="690"/>
      <c r="U750" s="690"/>
      <c r="V750" s="690"/>
      <c r="W750" s="690"/>
      <c r="X750" s="690"/>
      <c r="Y750" s="690"/>
      <c r="Z750" s="690"/>
      <c r="AA750" s="690"/>
      <c r="AB750" s="690"/>
    </row>
    <row r="751" spans="1:28" ht="15.75" customHeight="1">
      <c r="A751" s="690"/>
      <c r="B751" s="691"/>
      <c r="C751" s="690"/>
      <c r="D751" s="690"/>
      <c r="E751" s="691"/>
      <c r="F751" s="691"/>
      <c r="G751" s="692"/>
      <c r="H751" s="690"/>
      <c r="I751" s="690"/>
      <c r="J751" s="690"/>
      <c r="K751" s="690"/>
      <c r="L751" s="690"/>
      <c r="M751" s="690"/>
      <c r="N751" s="690"/>
      <c r="O751" s="690"/>
      <c r="P751" s="690"/>
      <c r="Q751" s="690"/>
      <c r="R751" s="690"/>
      <c r="S751" s="690"/>
      <c r="T751" s="690"/>
      <c r="U751" s="690"/>
      <c r="V751" s="690"/>
      <c r="W751" s="690"/>
      <c r="X751" s="690"/>
      <c r="Y751" s="690"/>
      <c r="Z751" s="690"/>
      <c r="AA751" s="690"/>
      <c r="AB751" s="690"/>
    </row>
    <row r="752" spans="1:28" ht="15.75" customHeight="1">
      <c r="A752" s="690"/>
      <c r="B752" s="691"/>
      <c r="C752" s="690"/>
      <c r="D752" s="690"/>
      <c r="E752" s="691"/>
      <c r="F752" s="691"/>
      <c r="G752" s="692"/>
      <c r="H752" s="690"/>
      <c r="I752" s="690"/>
      <c r="J752" s="690"/>
      <c r="K752" s="690"/>
      <c r="L752" s="690"/>
      <c r="M752" s="690"/>
      <c r="N752" s="690"/>
      <c r="O752" s="690"/>
      <c r="P752" s="690"/>
      <c r="Q752" s="690"/>
      <c r="R752" s="690"/>
      <c r="S752" s="690"/>
      <c r="T752" s="690"/>
      <c r="U752" s="690"/>
      <c r="V752" s="690"/>
      <c r="W752" s="690"/>
      <c r="X752" s="690"/>
      <c r="Y752" s="690"/>
      <c r="Z752" s="690"/>
      <c r="AA752" s="690"/>
      <c r="AB752" s="690"/>
    </row>
    <row r="753" spans="1:28" ht="15.75" customHeight="1">
      <c r="A753" s="690"/>
      <c r="B753" s="691"/>
      <c r="C753" s="690"/>
      <c r="D753" s="690"/>
      <c r="E753" s="691"/>
      <c r="F753" s="691"/>
      <c r="G753" s="692"/>
      <c r="H753" s="690"/>
      <c r="I753" s="690"/>
      <c r="J753" s="690"/>
      <c r="K753" s="690"/>
      <c r="L753" s="690"/>
      <c r="M753" s="690"/>
      <c r="N753" s="690"/>
      <c r="O753" s="690"/>
      <c r="P753" s="690"/>
      <c r="Q753" s="690"/>
      <c r="R753" s="690"/>
      <c r="S753" s="690"/>
      <c r="T753" s="690"/>
      <c r="U753" s="690"/>
      <c r="V753" s="690"/>
      <c r="W753" s="690"/>
      <c r="X753" s="690"/>
      <c r="Y753" s="690"/>
      <c r="Z753" s="690"/>
      <c r="AA753" s="690"/>
      <c r="AB753" s="690"/>
    </row>
    <row r="754" spans="1:28" ht="15.75" customHeight="1">
      <c r="A754" s="690"/>
      <c r="B754" s="691"/>
      <c r="C754" s="690"/>
      <c r="D754" s="690"/>
      <c r="E754" s="691"/>
      <c r="F754" s="691"/>
      <c r="G754" s="692"/>
      <c r="H754" s="690"/>
      <c r="I754" s="690"/>
      <c r="J754" s="690"/>
      <c r="K754" s="690"/>
      <c r="L754" s="690"/>
      <c r="M754" s="690"/>
      <c r="N754" s="690"/>
      <c r="O754" s="690"/>
      <c r="P754" s="690"/>
      <c r="Q754" s="690"/>
      <c r="R754" s="690"/>
      <c r="S754" s="690"/>
      <c r="T754" s="690"/>
      <c r="U754" s="690"/>
      <c r="V754" s="690"/>
      <c r="W754" s="690"/>
      <c r="X754" s="690"/>
      <c r="Y754" s="690"/>
      <c r="Z754" s="690"/>
      <c r="AA754" s="690"/>
      <c r="AB754" s="690"/>
    </row>
    <row r="755" spans="1:28" ht="15.75" customHeight="1">
      <c r="A755" s="690"/>
      <c r="B755" s="691"/>
      <c r="C755" s="690"/>
      <c r="D755" s="690"/>
      <c r="E755" s="691"/>
      <c r="F755" s="691"/>
      <c r="G755" s="692"/>
      <c r="H755" s="690"/>
      <c r="I755" s="690"/>
      <c r="J755" s="690"/>
      <c r="K755" s="690"/>
      <c r="L755" s="690"/>
      <c r="M755" s="690"/>
      <c r="N755" s="690"/>
      <c r="O755" s="690"/>
      <c r="P755" s="690"/>
      <c r="Q755" s="690"/>
      <c r="R755" s="690"/>
      <c r="S755" s="690"/>
      <c r="T755" s="690"/>
      <c r="U755" s="690"/>
      <c r="V755" s="690"/>
      <c r="W755" s="690"/>
      <c r="X755" s="690"/>
      <c r="Y755" s="690"/>
      <c r="Z755" s="690"/>
      <c r="AA755" s="690"/>
      <c r="AB755" s="690"/>
    </row>
    <row r="756" spans="1:28" ht="15.75" customHeight="1">
      <c r="A756" s="690"/>
      <c r="B756" s="691"/>
      <c r="C756" s="690"/>
      <c r="D756" s="690"/>
      <c r="E756" s="691"/>
      <c r="F756" s="691"/>
      <c r="G756" s="692"/>
      <c r="H756" s="690"/>
      <c r="I756" s="690"/>
      <c r="J756" s="690"/>
      <c r="K756" s="690"/>
      <c r="L756" s="690"/>
      <c r="M756" s="690"/>
      <c r="N756" s="690"/>
      <c r="O756" s="690"/>
      <c r="P756" s="690"/>
      <c r="Q756" s="690"/>
      <c r="R756" s="690"/>
      <c r="S756" s="690"/>
      <c r="T756" s="690"/>
      <c r="U756" s="690"/>
      <c r="V756" s="690"/>
      <c r="W756" s="690"/>
      <c r="X756" s="690"/>
      <c r="Y756" s="690"/>
      <c r="Z756" s="690"/>
      <c r="AA756" s="690"/>
      <c r="AB756" s="690"/>
    </row>
    <row r="757" spans="1:28" ht="15.75" customHeight="1">
      <c r="A757" s="690"/>
      <c r="B757" s="691"/>
      <c r="C757" s="690"/>
      <c r="D757" s="690"/>
      <c r="E757" s="691"/>
      <c r="F757" s="691"/>
      <c r="G757" s="692"/>
      <c r="H757" s="690"/>
      <c r="I757" s="690"/>
      <c r="J757" s="690"/>
      <c r="K757" s="690"/>
      <c r="L757" s="690"/>
      <c r="M757" s="690"/>
      <c r="N757" s="690"/>
      <c r="O757" s="690"/>
      <c r="P757" s="690"/>
      <c r="Q757" s="690"/>
      <c r="R757" s="690"/>
      <c r="S757" s="690"/>
      <c r="T757" s="690"/>
      <c r="U757" s="690"/>
      <c r="V757" s="690"/>
      <c r="W757" s="690"/>
      <c r="X757" s="690"/>
      <c r="Y757" s="690"/>
      <c r="Z757" s="690"/>
      <c r="AA757" s="690"/>
      <c r="AB757" s="690"/>
    </row>
    <row r="758" spans="1:28" ht="15.75" customHeight="1">
      <c r="A758" s="690"/>
      <c r="B758" s="691"/>
      <c r="C758" s="690"/>
      <c r="D758" s="690"/>
      <c r="E758" s="691"/>
      <c r="F758" s="691"/>
      <c r="G758" s="692"/>
      <c r="H758" s="690"/>
      <c r="I758" s="690"/>
      <c r="J758" s="690"/>
      <c r="K758" s="690"/>
      <c r="L758" s="690"/>
      <c r="M758" s="690"/>
      <c r="N758" s="690"/>
      <c r="O758" s="690"/>
      <c r="P758" s="690"/>
      <c r="Q758" s="690"/>
      <c r="R758" s="690"/>
      <c r="S758" s="690"/>
      <c r="T758" s="690"/>
      <c r="U758" s="690"/>
      <c r="V758" s="690"/>
      <c r="W758" s="690"/>
      <c r="X758" s="690"/>
      <c r="Y758" s="690"/>
      <c r="Z758" s="690"/>
      <c r="AA758" s="690"/>
      <c r="AB758" s="690"/>
    </row>
    <row r="759" spans="1:28" ht="15.75" customHeight="1">
      <c r="A759" s="690"/>
      <c r="B759" s="691"/>
      <c r="C759" s="690"/>
      <c r="D759" s="690"/>
      <c r="E759" s="691"/>
      <c r="F759" s="691"/>
      <c r="G759" s="692"/>
      <c r="H759" s="690"/>
      <c r="I759" s="690"/>
      <c r="J759" s="690"/>
      <c r="K759" s="690"/>
      <c r="L759" s="690"/>
      <c r="M759" s="690"/>
      <c r="N759" s="690"/>
      <c r="O759" s="690"/>
      <c r="P759" s="690"/>
      <c r="Q759" s="690"/>
      <c r="R759" s="690"/>
      <c r="S759" s="690"/>
      <c r="T759" s="690"/>
      <c r="U759" s="690"/>
      <c r="V759" s="690"/>
      <c r="W759" s="690"/>
      <c r="X759" s="690"/>
      <c r="Y759" s="690"/>
      <c r="Z759" s="690"/>
      <c r="AA759" s="690"/>
      <c r="AB759" s="690"/>
    </row>
    <row r="760" spans="1:28" ht="15.75" customHeight="1">
      <c r="A760" s="690"/>
      <c r="B760" s="691"/>
      <c r="C760" s="690"/>
      <c r="D760" s="690"/>
      <c r="E760" s="691"/>
      <c r="F760" s="691"/>
      <c r="G760" s="692"/>
      <c r="H760" s="690"/>
      <c r="I760" s="690"/>
      <c r="J760" s="690"/>
      <c r="K760" s="690"/>
      <c r="L760" s="690"/>
      <c r="M760" s="690"/>
      <c r="N760" s="690"/>
      <c r="O760" s="690"/>
      <c r="P760" s="690"/>
      <c r="Q760" s="690"/>
      <c r="R760" s="690"/>
      <c r="S760" s="690"/>
      <c r="T760" s="690"/>
      <c r="U760" s="690"/>
      <c r="V760" s="690"/>
      <c r="W760" s="690"/>
      <c r="X760" s="690"/>
      <c r="Y760" s="690"/>
      <c r="Z760" s="690"/>
      <c r="AA760" s="690"/>
      <c r="AB760" s="690"/>
    </row>
    <row r="761" spans="1:28" ht="15.75" customHeight="1">
      <c r="A761" s="690"/>
      <c r="B761" s="691"/>
      <c r="C761" s="690"/>
      <c r="D761" s="690"/>
      <c r="E761" s="691"/>
      <c r="F761" s="691"/>
      <c r="G761" s="692"/>
      <c r="H761" s="690"/>
      <c r="I761" s="690"/>
      <c r="J761" s="690"/>
      <c r="K761" s="690"/>
      <c r="L761" s="690"/>
      <c r="M761" s="690"/>
      <c r="N761" s="690"/>
      <c r="O761" s="690"/>
      <c r="P761" s="690"/>
      <c r="Q761" s="690"/>
      <c r="R761" s="690"/>
      <c r="S761" s="690"/>
      <c r="T761" s="690"/>
      <c r="U761" s="690"/>
      <c r="V761" s="690"/>
      <c r="W761" s="690"/>
      <c r="X761" s="690"/>
      <c r="Y761" s="690"/>
      <c r="Z761" s="690"/>
      <c r="AA761" s="690"/>
      <c r="AB761" s="690"/>
    </row>
    <row r="762" spans="1:28" ht="15.75" customHeight="1">
      <c r="A762" s="690"/>
      <c r="B762" s="691"/>
      <c r="C762" s="690"/>
      <c r="D762" s="690"/>
      <c r="E762" s="691"/>
      <c r="F762" s="691"/>
      <c r="G762" s="692"/>
      <c r="H762" s="690"/>
      <c r="I762" s="690"/>
      <c r="J762" s="690"/>
      <c r="K762" s="690"/>
      <c r="L762" s="690"/>
      <c r="M762" s="690"/>
      <c r="N762" s="690"/>
      <c r="O762" s="690"/>
      <c r="P762" s="690"/>
      <c r="Q762" s="690"/>
      <c r="R762" s="690"/>
      <c r="S762" s="690"/>
      <c r="T762" s="690"/>
      <c r="U762" s="690"/>
      <c r="V762" s="690"/>
      <c r="W762" s="690"/>
      <c r="X762" s="690"/>
      <c r="Y762" s="690"/>
      <c r="Z762" s="690"/>
      <c r="AA762" s="690"/>
      <c r="AB762" s="690"/>
    </row>
    <row r="763" spans="1:28" ht="15.75" customHeight="1">
      <c r="A763" s="690"/>
      <c r="B763" s="691"/>
      <c r="C763" s="690"/>
      <c r="D763" s="690"/>
      <c r="E763" s="691"/>
      <c r="F763" s="691"/>
      <c r="G763" s="692"/>
      <c r="H763" s="690"/>
      <c r="I763" s="690"/>
      <c r="J763" s="690"/>
      <c r="K763" s="690"/>
      <c r="L763" s="690"/>
      <c r="M763" s="690"/>
      <c r="N763" s="690"/>
      <c r="O763" s="690"/>
      <c r="P763" s="690"/>
      <c r="Q763" s="690"/>
      <c r="R763" s="690"/>
      <c r="S763" s="690"/>
      <c r="T763" s="690"/>
      <c r="U763" s="690"/>
      <c r="V763" s="690"/>
      <c r="W763" s="690"/>
      <c r="X763" s="690"/>
      <c r="Y763" s="690"/>
      <c r="Z763" s="690"/>
      <c r="AA763" s="690"/>
      <c r="AB763" s="690"/>
    </row>
    <row r="764" spans="1:28" ht="15.75" customHeight="1">
      <c r="A764" s="690"/>
      <c r="B764" s="691"/>
      <c r="C764" s="690"/>
      <c r="D764" s="690"/>
      <c r="E764" s="691"/>
      <c r="F764" s="691"/>
      <c r="G764" s="692"/>
      <c r="H764" s="690"/>
      <c r="I764" s="690"/>
      <c r="J764" s="690"/>
      <c r="K764" s="690"/>
      <c r="L764" s="690"/>
      <c r="M764" s="690"/>
      <c r="N764" s="690"/>
      <c r="O764" s="690"/>
      <c r="P764" s="690"/>
      <c r="Q764" s="690"/>
      <c r="R764" s="690"/>
      <c r="S764" s="690"/>
      <c r="T764" s="690"/>
      <c r="U764" s="690"/>
      <c r="V764" s="690"/>
      <c r="W764" s="690"/>
      <c r="X764" s="690"/>
      <c r="Y764" s="690"/>
      <c r="Z764" s="690"/>
      <c r="AA764" s="690"/>
      <c r="AB764" s="690"/>
    </row>
    <row r="765" spans="1:28" ht="15.75" customHeight="1">
      <c r="A765" s="690"/>
      <c r="B765" s="691"/>
      <c r="C765" s="690"/>
      <c r="D765" s="690"/>
      <c r="E765" s="691"/>
      <c r="F765" s="691"/>
      <c r="G765" s="692"/>
      <c r="H765" s="690"/>
      <c r="I765" s="690"/>
      <c r="J765" s="690"/>
      <c r="K765" s="690"/>
      <c r="L765" s="690"/>
      <c r="M765" s="690"/>
      <c r="N765" s="690"/>
      <c r="O765" s="690"/>
      <c r="P765" s="690"/>
      <c r="Q765" s="690"/>
      <c r="R765" s="690"/>
      <c r="S765" s="690"/>
      <c r="T765" s="690"/>
      <c r="U765" s="690"/>
      <c r="V765" s="690"/>
      <c r="W765" s="690"/>
      <c r="X765" s="690"/>
      <c r="Y765" s="690"/>
      <c r="Z765" s="690"/>
      <c r="AA765" s="690"/>
      <c r="AB765" s="690"/>
    </row>
    <row r="766" spans="1:28" ht="15.75" customHeight="1">
      <c r="A766" s="690"/>
      <c r="B766" s="691"/>
      <c r="C766" s="690"/>
      <c r="D766" s="690"/>
      <c r="E766" s="691"/>
      <c r="F766" s="691"/>
      <c r="G766" s="692"/>
      <c r="H766" s="690"/>
      <c r="I766" s="690"/>
      <c r="J766" s="690"/>
      <c r="K766" s="690"/>
      <c r="L766" s="690"/>
      <c r="M766" s="690"/>
      <c r="N766" s="690"/>
      <c r="O766" s="690"/>
      <c r="P766" s="690"/>
      <c r="Q766" s="690"/>
      <c r="R766" s="690"/>
      <c r="S766" s="690"/>
      <c r="T766" s="690"/>
      <c r="U766" s="690"/>
      <c r="V766" s="690"/>
      <c r="W766" s="690"/>
      <c r="X766" s="690"/>
      <c r="Y766" s="690"/>
      <c r="Z766" s="690"/>
      <c r="AA766" s="690"/>
      <c r="AB766" s="690"/>
    </row>
    <row r="767" spans="1:28" ht="15.75" customHeight="1">
      <c r="A767" s="690"/>
      <c r="B767" s="691"/>
      <c r="C767" s="690"/>
      <c r="D767" s="690"/>
      <c r="E767" s="691"/>
      <c r="F767" s="691"/>
      <c r="G767" s="692"/>
      <c r="H767" s="690"/>
      <c r="I767" s="690"/>
      <c r="J767" s="690"/>
      <c r="K767" s="690"/>
      <c r="L767" s="690"/>
      <c r="M767" s="690"/>
      <c r="N767" s="690"/>
      <c r="O767" s="690"/>
      <c r="P767" s="690"/>
      <c r="Q767" s="690"/>
      <c r="R767" s="690"/>
      <c r="S767" s="690"/>
      <c r="T767" s="690"/>
      <c r="U767" s="690"/>
      <c r="V767" s="690"/>
      <c r="W767" s="690"/>
      <c r="X767" s="690"/>
      <c r="Y767" s="690"/>
      <c r="Z767" s="690"/>
      <c r="AA767" s="690"/>
      <c r="AB767" s="690"/>
    </row>
    <row r="768" spans="1:28" ht="15.75" customHeight="1">
      <c r="A768" s="690"/>
      <c r="B768" s="691"/>
      <c r="C768" s="690"/>
      <c r="D768" s="690"/>
      <c r="E768" s="691"/>
      <c r="F768" s="691"/>
      <c r="G768" s="692"/>
      <c r="H768" s="690"/>
      <c r="I768" s="690"/>
      <c r="J768" s="690"/>
      <c r="K768" s="690"/>
      <c r="L768" s="690"/>
      <c r="M768" s="690"/>
      <c r="N768" s="690"/>
      <c r="O768" s="690"/>
      <c r="P768" s="690"/>
      <c r="Q768" s="690"/>
      <c r="R768" s="690"/>
      <c r="S768" s="690"/>
      <c r="T768" s="690"/>
      <c r="U768" s="690"/>
      <c r="V768" s="690"/>
      <c r="W768" s="690"/>
      <c r="X768" s="690"/>
      <c r="Y768" s="690"/>
      <c r="Z768" s="690"/>
      <c r="AA768" s="690"/>
      <c r="AB768" s="690"/>
    </row>
    <row r="769" spans="1:28" ht="15.75" customHeight="1">
      <c r="A769" s="690"/>
      <c r="B769" s="691"/>
      <c r="C769" s="690"/>
      <c r="D769" s="690"/>
      <c r="E769" s="691"/>
      <c r="F769" s="691"/>
      <c r="G769" s="692"/>
      <c r="H769" s="690"/>
      <c r="I769" s="690"/>
      <c r="J769" s="690"/>
      <c r="K769" s="690"/>
      <c r="L769" s="690"/>
      <c r="M769" s="690"/>
      <c r="N769" s="690"/>
      <c r="O769" s="690"/>
      <c r="P769" s="690"/>
      <c r="Q769" s="690"/>
      <c r="R769" s="690"/>
      <c r="S769" s="690"/>
      <c r="T769" s="690"/>
      <c r="U769" s="690"/>
      <c r="V769" s="690"/>
      <c r="W769" s="690"/>
      <c r="X769" s="690"/>
      <c r="Y769" s="690"/>
      <c r="Z769" s="690"/>
      <c r="AA769" s="690"/>
      <c r="AB769" s="690"/>
    </row>
    <row r="770" spans="1:28" ht="15.75" customHeight="1">
      <c r="A770" s="690"/>
      <c r="B770" s="691"/>
      <c r="C770" s="690"/>
      <c r="D770" s="690"/>
      <c r="E770" s="691"/>
      <c r="F770" s="691"/>
      <c r="G770" s="692"/>
      <c r="H770" s="690"/>
      <c r="I770" s="690"/>
      <c r="J770" s="690"/>
      <c r="K770" s="690"/>
      <c r="L770" s="690"/>
      <c r="M770" s="690"/>
      <c r="N770" s="690"/>
      <c r="O770" s="690"/>
      <c r="P770" s="690"/>
      <c r="Q770" s="690"/>
      <c r="R770" s="690"/>
      <c r="S770" s="690"/>
      <c r="T770" s="690"/>
      <c r="U770" s="690"/>
      <c r="V770" s="690"/>
      <c r="W770" s="690"/>
      <c r="X770" s="690"/>
      <c r="Y770" s="690"/>
      <c r="Z770" s="690"/>
      <c r="AA770" s="690"/>
      <c r="AB770" s="690"/>
    </row>
    <row r="771" spans="1:28" ht="15.75" customHeight="1">
      <c r="A771" s="690"/>
      <c r="B771" s="691"/>
      <c r="C771" s="690"/>
      <c r="D771" s="690"/>
      <c r="E771" s="691"/>
      <c r="F771" s="691"/>
      <c r="G771" s="692"/>
      <c r="H771" s="690"/>
      <c r="I771" s="690"/>
      <c r="J771" s="690"/>
      <c r="K771" s="690"/>
      <c r="L771" s="690"/>
      <c r="M771" s="690"/>
      <c r="N771" s="690"/>
      <c r="O771" s="690"/>
      <c r="P771" s="690"/>
      <c r="Q771" s="690"/>
      <c r="R771" s="690"/>
      <c r="S771" s="690"/>
      <c r="T771" s="690"/>
      <c r="U771" s="690"/>
      <c r="V771" s="690"/>
      <c r="W771" s="690"/>
      <c r="X771" s="690"/>
      <c r="Y771" s="690"/>
      <c r="Z771" s="690"/>
      <c r="AA771" s="690"/>
      <c r="AB771" s="690"/>
    </row>
    <row r="772" spans="1:28" ht="15.75" customHeight="1">
      <c r="A772" s="690"/>
      <c r="B772" s="691"/>
      <c r="C772" s="690"/>
      <c r="D772" s="690"/>
      <c r="E772" s="691"/>
      <c r="F772" s="691"/>
      <c r="G772" s="692"/>
      <c r="H772" s="690"/>
      <c r="I772" s="690"/>
      <c r="J772" s="690"/>
      <c r="K772" s="690"/>
      <c r="L772" s="690"/>
      <c r="M772" s="690"/>
      <c r="N772" s="690"/>
      <c r="O772" s="690"/>
      <c r="P772" s="690"/>
      <c r="Q772" s="690"/>
      <c r="R772" s="690"/>
      <c r="S772" s="690"/>
      <c r="T772" s="690"/>
      <c r="U772" s="690"/>
      <c r="V772" s="690"/>
      <c r="W772" s="690"/>
      <c r="X772" s="690"/>
      <c r="Y772" s="690"/>
      <c r="Z772" s="690"/>
      <c r="AA772" s="690"/>
      <c r="AB772" s="690"/>
    </row>
    <row r="773" spans="1:28" ht="15.75" customHeight="1">
      <c r="A773" s="690"/>
      <c r="B773" s="691"/>
      <c r="C773" s="690"/>
      <c r="D773" s="690"/>
      <c r="E773" s="691"/>
      <c r="F773" s="691"/>
      <c r="G773" s="692"/>
      <c r="H773" s="690"/>
      <c r="I773" s="690"/>
      <c r="J773" s="690"/>
      <c r="K773" s="690"/>
      <c r="L773" s="690"/>
      <c r="M773" s="690"/>
      <c r="N773" s="690"/>
      <c r="O773" s="690"/>
      <c r="P773" s="690"/>
      <c r="Q773" s="690"/>
      <c r="R773" s="690"/>
      <c r="S773" s="690"/>
      <c r="T773" s="690"/>
      <c r="U773" s="690"/>
      <c r="V773" s="690"/>
      <c r="W773" s="690"/>
      <c r="X773" s="690"/>
      <c r="Y773" s="690"/>
      <c r="Z773" s="690"/>
      <c r="AA773" s="690"/>
      <c r="AB773" s="690"/>
    </row>
    <row r="774" spans="1:28" ht="15.75" customHeight="1">
      <c r="A774" s="690"/>
      <c r="B774" s="691"/>
      <c r="C774" s="690"/>
      <c r="D774" s="690"/>
      <c r="E774" s="691"/>
      <c r="F774" s="691"/>
      <c r="G774" s="692"/>
      <c r="H774" s="690"/>
      <c r="I774" s="690"/>
      <c r="J774" s="690"/>
      <c r="K774" s="690"/>
      <c r="L774" s="690"/>
      <c r="M774" s="690"/>
      <c r="N774" s="690"/>
      <c r="O774" s="690"/>
      <c r="P774" s="690"/>
      <c r="Q774" s="690"/>
      <c r="R774" s="690"/>
      <c r="S774" s="690"/>
      <c r="T774" s="690"/>
      <c r="U774" s="690"/>
      <c r="V774" s="690"/>
      <c r="W774" s="690"/>
      <c r="X774" s="690"/>
      <c r="Y774" s="690"/>
      <c r="Z774" s="690"/>
      <c r="AA774" s="690"/>
      <c r="AB774" s="690"/>
    </row>
    <row r="775" spans="1:28" ht="15.75" customHeight="1">
      <c r="A775" s="690"/>
      <c r="B775" s="691"/>
      <c r="C775" s="690"/>
      <c r="D775" s="690"/>
      <c r="E775" s="691"/>
      <c r="F775" s="691"/>
      <c r="G775" s="692"/>
      <c r="H775" s="690"/>
      <c r="I775" s="690"/>
      <c r="J775" s="690"/>
      <c r="K775" s="690"/>
      <c r="L775" s="690"/>
      <c r="M775" s="690"/>
      <c r="N775" s="690"/>
      <c r="O775" s="690"/>
      <c r="P775" s="690"/>
      <c r="Q775" s="690"/>
      <c r="R775" s="690"/>
      <c r="S775" s="690"/>
      <c r="T775" s="690"/>
      <c r="U775" s="690"/>
      <c r="V775" s="690"/>
      <c r="W775" s="690"/>
      <c r="X775" s="690"/>
      <c r="Y775" s="690"/>
      <c r="Z775" s="690"/>
      <c r="AA775" s="690"/>
      <c r="AB775" s="690"/>
    </row>
    <row r="776" spans="1:28" ht="15.75" customHeight="1">
      <c r="A776" s="690"/>
      <c r="B776" s="691"/>
      <c r="C776" s="690"/>
      <c r="D776" s="690"/>
      <c r="E776" s="691"/>
      <c r="F776" s="691"/>
      <c r="G776" s="692"/>
      <c r="H776" s="690"/>
      <c r="I776" s="690"/>
      <c r="J776" s="690"/>
      <c r="K776" s="690"/>
      <c r="L776" s="690"/>
      <c r="M776" s="690"/>
      <c r="N776" s="690"/>
      <c r="O776" s="690"/>
      <c r="P776" s="690"/>
      <c r="Q776" s="690"/>
      <c r="R776" s="690"/>
      <c r="S776" s="690"/>
      <c r="T776" s="690"/>
      <c r="U776" s="690"/>
      <c r="V776" s="690"/>
      <c r="W776" s="690"/>
      <c r="X776" s="690"/>
      <c r="Y776" s="690"/>
      <c r="Z776" s="690"/>
      <c r="AA776" s="690"/>
      <c r="AB776" s="690"/>
    </row>
    <row r="777" spans="1:28" ht="15.75" customHeight="1">
      <c r="A777" s="690"/>
      <c r="B777" s="691"/>
      <c r="C777" s="690"/>
      <c r="D777" s="690"/>
      <c r="E777" s="691"/>
      <c r="F777" s="691"/>
      <c r="G777" s="692"/>
      <c r="H777" s="690"/>
      <c r="I777" s="690"/>
      <c r="J777" s="690"/>
      <c r="K777" s="690"/>
      <c r="L777" s="690"/>
      <c r="M777" s="690"/>
      <c r="N777" s="690"/>
      <c r="O777" s="690"/>
      <c r="P777" s="690"/>
      <c r="Q777" s="690"/>
      <c r="R777" s="690"/>
      <c r="S777" s="690"/>
      <c r="T777" s="690"/>
      <c r="U777" s="690"/>
      <c r="V777" s="690"/>
      <c r="W777" s="690"/>
      <c r="X777" s="690"/>
      <c r="Y777" s="690"/>
      <c r="Z777" s="690"/>
      <c r="AA777" s="690"/>
      <c r="AB777" s="690"/>
    </row>
    <row r="778" spans="1:28" ht="15.75" customHeight="1">
      <c r="A778" s="690"/>
      <c r="B778" s="691"/>
      <c r="C778" s="690"/>
      <c r="D778" s="690"/>
      <c r="E778" s="691"/>
      <c r="F778" s="691"/>
      <c r="G778" s="692"/>
      <c r="H778" s="690"/>
      <c r="I778" s="690"/>
      <c r="J778" s="690"/>
      <c r="K778" s="690"/>
      <c r="L778" s="690"/>
      <c r="M778" s="690"/>
      <c r="N778" s="690"/>
      <c r="O778" s="690"/>
      <c r="P778" s="690"/>
      <c r="Q778" s="690"/>
      <c r="R778" s="690"/>
      <c r="S778" s="690"/>
      <c r="T778" s="690"/>
      <c r="U778" s="690"/>
      <c r="V778" s="690"/>
      <c r="W778" s="690"/>
      <c r="X778" s="690"/>
      <c r="Y778" s="690"/>
      <c r="Z778" s="690"/>
      <c r="AA778" s="690"/>
      <c r="AB778" s="690"/>
    </row>
    <row r="779" spans="1:28" ht="15.75" customHeight="1">
      <c r="A779" s="690"/>
      <c r="B779" s="691"/>
      <c r="C779" s="690"/>
      <c r="D779" s="690"/>
      <c r="E779" s="691"/>
      <c r="F779" s="691"/>
      <c r="G779" s="692"/>
      <c r="H779" s="690"/>
      <c r="I779" s="690"/>
      <c r="J779" s="690"/>
      <c r="K779" s="690"/>
      <c r="L779" s="690"/>
      <c r="M779" s="690"/>
      <c r="N779" s="690"/>
      <c r="O779" s="690"/>
      <c r="P779" s="690"/>
      <c r="Q779" s="690"/>
      <c r="R779" s="690"/>
      <c r="S779" s="690"/>
      <c r="T779" s="690"/>
      <c r="U779" s="690"/>
      <c r="V779" s="690"/>
      <c r="W779" s="690"/>
      <c r="X779" s="690"/>
      <c r="Y779" s="690"/>
      <c r="Z779" s="690"/>
      <c r="AA779" s="690"/>
      <c r="AB779" s="690"/>
    </row>
    <row r="780" spans="1:28" ht="15.75" customHeight="1">
      <c r="A780" s="690"/>
      <c r="B780" s="691"/>
      <c r="C780" s="690"/>
      <c r="D780" s="690"/>
      <c r="E780" s="691"/>
      <c r="F780" s="691"/>
      <c r="G780" s="692"/>
      <c r="H780" s="690"/>
      <c r="I780" s="690"/>
      <c r="J780" s="690"/>
      <c r="K780" s="690"/>
      <c r="L780" s="690"/>
      <c r="M780" s="690"/>
      <c r="N780" s="690"/>
      <c r="O780" s="690"/>
      <c r="P780" s="690"/>
      <c r="Q780" s="690"/>
      <c r="R780" s="690"/>
      <c r="S780" s="690"/>
      <c r="T780" s="690"/>
      <c r="U780" s="690"/>
      <c r="V780" s="690"/>
      <c r="W780" s="690"/>
      <c r="X780" s="690"/>
      <c r="Y780" s="690"/>
      <c r="Z780" s="690"/>
      <c r="AA780" s="690"/>
      <c r="AB780" s="690"/>
    </row>
    <row r="781" spans="1:28" ht="15.75" customHeight="1">
      <c r="A781" s="690"/>
      <c r="B781" s="691"/>
      <c r="C781" s="690"/>
      <c r="D781" s="690"/>
      <c r="E781" s="691"/>
      <c r="F781" s="691"/>
      <c r="G781" s="692"/>
      <c r="H781" s="690"/>
      <c r="I781" s="690"/>
      <c r="J781" s="690"/>
      <c r="K781" s="690"/>
      <c r="L781" s="690"/>
      <c r="M781" s="690"/>
      <c r="N781" s="690"/>
      <c r="O781" s="690"/>
      <c r="P781" s="690"/>
      <c r="Q781" s="690"/>
      <c r="R781" s="690"/>
      <c r="S781" s="690"/>
      <c r="T781" s="690"/>
      <c r="U781" s="690"/>
      <c r="V781" s="690"/>
      <c r="W781" s="690"/>
      <c r="X781" s="690"/>
      <c r="Y781" s="690"/>
      <c r="Z781" s="690"/>
      <c r="AA781" s="690"/>
      <c r="AB781" s="690"/>
    </row>
    <row r="782" spans="1:28" ht="15.75" customHeight="1">
      <c r="A782" s="690"/>
      <c r="B782" s="691"/>
      <c r="C782" s="690"/>
      <c r="D782" s="690"/>
      <c r="E782" s="691"/>
      <c r="F782" s="691"/>
      <c r="G782" s="692"/>
      <c r="H782" s="690"/>
      <c r="I782" s="690"/>
      <c r="J782" s="690"/>
      <c r="K782" s="690"/>
      <c r="L782" s="690"/>
      <c r="M782" s="690"/>
      <c r="N782" s="690"/>
      <c r="O782" s="690"/>
      <c r="P782" s="690"/>
      <c r="Q782" s="690"/>
      <c r="R782" s="690"/>
      <c r="S782" s="690"/>
      <c r="T782" s="690"/>
      <c r="U782" s="690"/>
      <c r="V782" s="690"/>
      <c r="W782" s="690"/>
      <c r="X782" s="690"/>
      <c r="Y782" s="690"/>
      <c r="Z782" s="690"/>
      <c r="AA782" s="690"/>
      <c r="AB782" s="690"/>
    </row>
    <row r="783" spans="1:28" ht="15.75" customHeight="1">
      <c r="A783" s="690"/>
      <c r="B783" s="691"/>
      <c r="C783" s="690"/>
      <c r="D783" s="690"/>
      <c r="E783" s="691"/>
      <c r="F783" s="691"/>
      <c r="G783" s="692"/>
      <c r="H783" s="690"/>
      <c r="I783" s="690"/>
      <c r="J783" s="690"/>
      <c r="K783" s="690"/>
      <c r="L783" s="690"/>
      <c r="M783" s="690"/>
      <c r="N783" s="690"/>
      <c r="O783" s="690"/>
      <c r="P783" s="690"/>
      <c r="Q783" s="690"/>
      <c r="R783" s="690"/>
      <c r="S783" s="690"/>
      <c r="T783" s="690"/>
      <c r="U783" s="690"/>
      <c r="V783" s="690"/>
      <c r="W783" s="690"/>
      <c r="X783" s="690"/>
      <c r="Y783" s="690"/>
      <c r="Z783" s="690"/>
      <c r="AA783" s="690"/>
      <c r="AB783" s="690"/>
    </row>
    <row r="784" spans="1:28" ht="15.75" customHeight="1">
      <c r="A784" s="690"/>
      <c r="B784" s="691"/>
      <c r="C784" s="690"/>
      <c r="D784" s="690"/>
      <c r="E784" s="691"/>
      <c r="F784" s="691"/>
      <c r="G784" s="692"/>
      <c r="H784" s="690"/>
      <c r="I784" s="690"/>
      <c r="J784" s="690"/>
      <c r="K784" s="690"/>
      <c r="L784" s="690"/>
      <c r="M784" s="690"/>
      <c r="N784" s="690"/>
      <c r="O784" s="690"/>
      <c r="P784" s="690"/>
      <c r="Q784" s="690"/>
      <c r="R784" s="690"/>
      <c r="S784" s="690"/>
      <c r="T784" s="690"/>
      <c r="U784" s="690"/>
      <c r="V784" s="690"/>
      <c r="W784" s="690"/>
      <c r="X784" s="690"/>
      <c r="Y784" s="690"/>
      <c r="Z784" s="690"/>
      <c r="AA784" s="690"/>
      <c r="AB784" s="690"/>
    </row>
    <row r="785" spans="1:28" ht="15.75" customHeight="1">
      <c r="A785" s="690"/>
      <c r="B785" s="691"/>
      <c r="C785" s="690"/>
      <c r="D785" s="690"/>
      <c r="E785" s="691"/>
      <c r="F785" s="691"/>
      <c r="G785" s="692"/>
      <c r="H785" s="690"/>
      <c r="I785" s="690"/>
      <c r="J785" s="690"/>
      <c r="K785" s="690"/>
      <c r="L785" s="690"/>
      <c r="M785" s="690"/>
      <c r="N785" s="690"/>
      <c r="O785" s="690"/>
      <c r="P785" s="690"/>
      <c r="Q785" s="690"/>
      <c r="R785" s="690"/>
      <c r="S785" s="690"/>
      <c r="T785" s="690"/>
      <c r="U785" s="690"/>
      <c r="V785" s="690"/>
      <c r="W785" s="690"/>
      <c r="X785" s="690"/>
      <c r="Y785" s="690"/>
      <c r="Z785" s="690"/>
      <c r="AA785" s="690"/>
      <c r="AB785" s="690"/>
    </row>
    <row r="786" spans="1:28" ht="15.75" customHeight="1">
      <c r="A786" s="690"/>
      <c r="B786" s="691"/>
      <c r="C786" s="690"/>
      <c r="D786" s="690"/>
      <c r="E786" s="691"/>
      <c r="F786" s="691"/>
      <c r="G786" s="692"/>
      <c r="H786" s="690"/>
      <c r="I786" s="690"/>
      <c r="J786" s="690"/>
      <c r="K786" s="690"/>
      <c r="L786" s="690"/>
      <c r="M786" s="690"/>
      <c r="N786" s="690"/>
      <c r="O786" s="690"/>
      <c r="P786" s="690"/>
      <c r="Q786" s="690"/>
      <c r="R786" s="690"/>
      <c r="S786" s="690"/>
      <c r="T786" s="690"/>
      <c r="U786" s="690"/>
      <c r="V786" s="690"/>
      <c r="W786" s="690"/>
      <c r="X786" s="690"/>
      <c r="Y786" s="690"/>
      <c r="Z786" s="690"/>
      <c r="AA786" s="690"/>
      <c r="AB786" s="690"/>
    </row>
    <row r="787" spans="1:28" ht="15.75" customHeight="1">
      <c r="A787" s="690"/>
      <c r="B787" s="691"/>
      <c r="C787" s="690"/>
      <c r="D787" s="690"/>
      <c r="E787" s="691"/>
      <c r="F787" s="691"/>
      <c r="G787" s="692"/>
      <c r="H787" s="690"/>
      <c r="I787" s="690"/>
      <c r="J787" s="690"/>
      <c r="K787" s="690"/>
      <c r="L787" s="690"/>
      <c r="M787" s="690"/>
      <c r="N787" s="690"/>
      <c r="O787" s="690"/>
      <c r="P787" s="690"/>
      <c r="Q787" s="690"/>
      <c r="R787" s="690"/>
      <c r="S787" s="690"/>
      <c r="T787" s="690"/>
      <c r="U787" s="690"/>
      <c r="V787" s="690"/>
      <c r="W787" s="690"/>
      <c r="X787" s="690"/>
      <c r="Y787" s="690"/>
      <c r="Z787" s="690"/>
      <c r="AA787" s="690"/>
      <c r="AB787" s="690"/>
    </row>
    <row r="788" spans="1:28" ht="15.75" customHeight="1">
      <c r="A788" s="690"/>
      <c r="B788" s="691"/>
      <c r="C788" s="690"/>
      <c r="D788" s="690"/>
      <c r="E788" s="691"/>
      <c r="F788" s="691"/>
      <c r="G788" s="692"/>
      <c r="H788" s="690"/>
      <c r="I788" s="690"/>
      <c r="J788" s="690"/>
      <c r="K788" s="690"/>
      <c r="L788" s="690"/>
      <c r="M788" s="690"/>
      <c r="N788" s="690"/>
      <c r="O788" s="690"/>
      <c r="P788" s="690"/>
      <c r="Q788" s="690"/>
      <c r="R788" s="690"/>
      <c r="S788" s="690"/>
      <c r="T788" s="690"/>
      <c r="U788" s="690"/>
      <c r="V788" s="690"/>
      <c r="W788" s="690"/>
      <c r="X788" s="690"/>
      <c r="Y788" s="690"/>
      <c r="Z788" s="690"/>
      <c r="AA788" s="690"/>
      <c r="AB788" s="690"/>
    </row>
    <row r="789" spans="1:28" ht="15.75" customHeight="1">
      <c r="A789" s="690"/>
      <c r="B789" s="691"/>
      <c r="C789" s="690"/>
      <c r="D789" s="690"/>
      <c r="E789" s="691"/>
      <c r="F789" s="691"/>
      <c r="G789" s="692"/>
      <c r="H789" s="690"/>
      <c r="I789" s="690"/>
      <c r="J789" s="690"/>
      <c r="K789" s="690"/>
      <c r="L789" s="690"/>
      <c r="M789" s="690"/>
      <c r="N789" s="690"/>
      <c r="O789" s="690"/>
      <c r="P789" s="690"/>
      <c r="Q789" s="690"/>
      <c r="R789" s="690"/>
      <c r="S789" s="690"/>
      <c r="T789" s="690"/>
      <c r="U789" s="690"/>
      <c r="V789" s="690"/>
      <c r="W789" s="690"/>
      <c r="X789" s="690"/>
      <c r="Y789" s="690"/>
      <c r="Z789" s="690"/>
      <c r="AA789" s="690"/>
      <c r="AB789" s="690"/>
    </row>
    <row r="790" spans="1:28" ht="15.75" customHeight="1">
      <c r="A790" s="690"/>
      <c r="B790" s="691"/>
      <c r="C790" s="690"/>
      <c r="D790" s="690"/>
      <c r="E790" s="691"/>
      <c r="F790" s="691"/>
      <c r="G790" s="692"/>
      <c r="H790" s="690"/>
      <c r="I790" s="690"/>
      <c r="J790" s="690"/>
      <c r="K790" s="690"/>
      <c r="L790" s="690"/>
      <c r="M790" s="690"/>
      <c r="N790" s="690"/>
      <c r="O790" s="690"/>
      <c r="P790" s="690"/>
      <c r="Q790" s="690"/>
      <c r="R790" s="690"/>
      <c r="S790" s="690"/>
      <c r="T790" s="690"/>
      <c r="U790" s="690"/>
      <c r="V790" s="690"/>
      <c r="W790" s="690"/>
      <c r="X790" s="690"/>
      <c r="Y790" s="690"/>
      <c r="Z790" s="690"/>
      <c r="AA790" s="690"/>
      <c r="AB790" s="690"/>
    </row>
    <row r="791" spans="1:28" ht="15.75" customHeight="1">
      <c r="A791" s="690"/>
      <c r="B791" s="691"/>
      <c r="C791" s="690"/>
      <c r="D791" s="690"/>
      <c r="E791" s="691"/>
      <c r="F791" s="691"/>
      <c r="G791" s="692"/>
      <c r="H791" s="690"/>
      <c r="I791" s="690"/>
      <c r="J791" s="690"/>
      <c r="K791" s="690"/>
      <c r="L791" s="690"/>
      <c r="M791" s="690"/>
      <c r="N791" s="690"/>
      <c r="O791" s="690"/>
      <c r="P791" s="690"/>
      <c r="Q791" s="690"/>
      <c r="R791" s="690"/>
      <c r="S791" s="690"/>
      <c r="T791" s="690"/>
      <c r="U791" s="690"/>
      <c r="V791" s="690"/>
      <c r="W791" s="690"/>
      <c r="X791" s="690"/>
      <c r="Y791" s="690"/>
      <c r="Z791" s="690"/>
      <c r="AA791" s="690"/>
      <c r="AB791" s="690"/>
    </row>
    <row r="792" spans="1:28" ht="15.75" customHeight="1">
      <c r="A792" s="690"/>
      <c r="B792" s="691"/>
      <c r="C792" s="690"/>
      <c r="D792" s="690"/>
      <c r="E792" s="691"/>
      <c r="F792" s="691"/>
      <c r="G792" s="692"/>
      <c r="H792" s="690"/>
      <c r="I792" s="690"/>
      <c r="J792" s="690"/>
      <c r="K792" s="690"/>
      <c r="L792" s="690"/>
      <c r="M792" s="690"/>
      <c r="N792" s="690"/>
      <c r="O792" s="690"/>
      <c r="P792" s="690"/>
      <c r="Q792" s="690"/>
      <c r="R792" s="690"/>
      <c r="S792" s="690"/>
      <c r="T792" s="690"/>
      <c r="U792" s="690"/>
      <c r="V792" s="690"/>
      <c r="W792" s="690"/>
      <c r="X792" s="690"/>
      <c r="Y792" s="690"/>
      <c r="Z792" s="690"/>
      <c r="AA792" s="690"/>
      <c r="AB792" s="690"/>
    </row>
    <row r="793" spans="1:28" ht="15.75" customHeight="1">
      <c r="A793" s="690"/>
      <c r="B793" s="691"/>
      <c r="C793" s="690"/>
      <c r="D793" s="690"/>
      <c r="E793" s="691"/>
      <c r="F793" s="691"/>
      <c r="G793" s="692"/>
      <c r="H793" s="690"/>
      <c r="I793" s="690"/>
      <c r="J793" s="690"/>
      <c r="K793" s="690"/>
      <c r="L793" s="690"/>
      <c r="M793" s="690"/>
      <c r="N793" s="690"/>
      <c r="O793" s="690"/>
      <c r="P793" s="690"/>
      <c r="Q793" s="690"/>
      <c r="R793" s="690"/>
      <c r="S793" s="690"/>
      <c r="T793" s="690"/>
      <c r="U793" s="690"/>
      <c r="V793" s="690"/>
      <c r="W793" s="690"/>
      <c r="X793" s="690"/>
      <c r="Y793" s="690"/>
      <c r="Z793" s="690"/>
      <c r="AA793" s="690"/>
      <c r="AB793" s="690"/>
    </row>
    <row r="794" spans="1:28" ht="15.75" customHeight="1">
      <c r="A794" s="690"/>
      <c r="B794" s="691"/>
      <c r="C794" s="690"/>
      <c r="D794" s="690"/>
      <c r="E794" s="691"/>
      <c r="F794" s="691"/>
      <c r="G794" s="692"/>
      <c r="H794" s="690"/>
      <c r="I794" s="690"/>
      <c r="J794" s="690"/>
      <c r="K794" s="690"/>
      <c r="L794" s="690"/>
      <c r="M794" s="690"/>
      <c r="N794" s="690"/>
      <c r="O794" s="690"/>
      <c r="P794" s="690"/>
      <c r="Q794" s="690"/>
      <c r="R794" s="690"/>
      <c r="S794" s="690"/>
      <c r="T794" s="690"/>
      <c r="U794" s="690"/>
      <c r="V794" s="690"/>
      <c r="W794" s="690"/>
      <c r="X794" s="690"/>
      <c r="Y794" s="690"/>
      <c r="Z794" s="690"/>
      <c r="AA794" s="690"/>
      <c r="AB794" s="690"/>
    </row>
    <row r="795" spans="1:28" ht="15.75" customHeight="1">
      <c r="A795" s="690"/>
      <c r="B795" s="691"/>
      <c r="C795" s="690"/>
      <c r="D795" s="690"/>
      <c r="E795" s="691"/>
      <c r="F795" s="691"/>
      <c r="G795" s="692"/>
      <c r="H795" s="690"/>
      <c r="I795" s="690"/>
      <c r="J795" s="690"/>
      <c r="K795" s="690"/>
      <c r="L795" s="690"/>
      <c r="M795" s="690"/>
      <c r="N795" s="690"/>
      <c r="O795" s="690"/>
      <c r="P795" s="690"/>
      <c r="Q795" s="690"/>
      <c r="R795" s="690"/>
      <c r="S795" s="690"/>
      <c r="T795" s="690"/>
      <c r="U795" s="690"/>
      <c r="V795" s="690"/>
      <c r="W795" s="690"/>
      <c r="X795" s="690"/>
      <c r="Y795" s="690"/>
      <c r="Z795" s="690"/>
      <c r="AA795" s="690"/>
      <c r="AB795" s="690"/>
    </row>
    <row r="796" spans="1:28" ht="15.75" customHeight="1">
      <c r="A796" s="690"/>
      <c r="B796" s="691"/>
      <c r="C796" s="690"/>
      <c r="D796" s="690"/>
      <c r="E796" s="691"/>
      <c r="F796" s="691"/>
      <c r="G796" s="692"/>
      <c r="H796" s="690"/>
      <c r="I796" s="690"/>
      <c r="J796" s="690"/>
      <c r="K796" s="690"/>
      <c r="L796" s="690"/>
      <c r="M796" s="690"/>
      <c r="N796" s="690"/>
      <c r="O796" s="690"/>
      <c r="P796" s="690"/>
      <c r="Q796" s="690"/>
      <c r="R796" s="690"/>
      <c r="S796" s="690"/>
      <c r="T796" s="690"/>
      <c r="U796" s="690"/>
      <c r="V796" s="690"/>
      <c r="W796" s="690"/>
      <c r="X796" s="690"/>
      <c r="Y796" s="690"/>
      <c r="Z796" s="690"/>
      <c r="AA796" s="690"/>
      <c r="AB796" s="690"/>
    </row>
    <row r="797" spans="1:28" ht="15.75" customHeight="1">
      <c r="A797" s="690"/>
      <c r="B797" s="691"/>
      <c r="C797" s="690"/>
      <c r="D797" s="690"/>
      <c r="E797" s="691"/>
      <c r="F797" s="691"/>
      <c r="G797" s="692"/>
      <c r="H797" s="690"/>
      <c r="I797" s="690"/>
      <c r="J797" s="690"/>
      <c r="K797" s="690"/>
      <c r="L797" s="690"/>
      <c r="M797" s="690"/>
      <c r="N797" s="690"/>
      <c r="O797" s="690"/>
      <c r="P797" s="690"/>
      <c r="Q797" s="690"/>
      <c r="R797" s="690"/>
      <c r="S797" s="690"/>
      <c r="T797" s="690"/>
      <c r="U797" s="690"/>
      <c r="V797" s="690"/>
      <c r="W797" s="690"/>
      <c r="X797" s="690"/>
      <c r="Y797" s="690"/>
      <c r="Z797" s="690"/>
      <c r="AA797" s="690"/>
      <c r="AB797" s="690"/>
    </row>
    <row r="798" spans="1:28" ht="15.75" customHeight="1">
      <c r="A798" s="690"/>
      <c r="B798" s="691"/>
      <c r="C798" s="690"/>
      <c r="D798" s="690"/>
      <c r="E798" s="691"/>
      <c r="F798" s="691"/>
      <c r="G798" s="692"/>
      <c r="H798" s="690"/>
      <c r="I798" s="690"/>
      <c r="J798" s="690"/>
      <c r="K798" s="690"/>
      <c r="L798" s="690"/>
      <c r="M798" s="690"/>
      <c r="N798" s="690"/>
      <c r="O798" s="690"/>
      <c r="P798" s="690"/>
      <c r="Q798" s="690"/>
      <c r="R798" s="690"/>
      <c r="S798" s="690"/>
      <c r="T798" s="690"/>
      <c r="U798" s="690"/>
      <c r="V798" s="690"/>
      <c r="W798" s="690"/>
      <c r="X798" s="690"/>
      <c r="Y798" s="690"/>
      <c r="Z798" s="690"/>
      <c r="AA798" s="690"/>
      <c r="AB798" s="690"/>
    </row>
    <row r="799" spans="1:28" ht="15.75" customHeight="1">
      <c r="A799" s="690"/>
      <c r="B799" s="691"/>
      <c r="C799" s="690"/>
      <c r="D799" s="690"/>
      <c r="E799" s="691"/>
      <c r="F799" s="691"/>
      <c r="G799" s="692"/>
      <c r="H799" s="690"/>
      <c r="I799" s="690"/>
      <c r="J799" s="690"/>
      <c r="K799" s="690"/>
      <c r="L799" s="690"/>
      <c r="M799" s="690"/>
      <c r="N799" s="690"/>
      <c r="O799" s="690"/>
      <c r="P799" s="690"/>
      <c r="Q799" s="690"/>
      <c r="R799" s="690"/>
      <c r="S799" s="690"/>
      <c r="T799" s="690"/>
      <c r="U799" s="690"/>
      <c r="V799" s="690"/>
      <c r="W799" s="690"/>
      <c r="X799" s="690"/>
      <c r="Y799" s="690"/>
      <c r="Z799" s="690"/>
      <c r="AA799" s="690"/>
      <c r="AB799" s="690"/>
    </row>
    <row r="800" spans="1:28" ht="15.75" customHeight="1">
      <c r="A800" s="690"/>
      <c r="B800" s="691"/>
      <c r="C800" s="690"/>
      <c r="D800" s="690"/>
      <c r="E800" s="691"/>
      <c r="F800" s="691"/>
      <c r="G800" s="692"/>
      <c r="H800" s="690"/>
      <c r="I800" s="690"/>
      <c r="J800" s="690"/>
      <c r="K800" s="690"/>
      <c r="L800" s="690"/>
      <c r="M800" s="690"/>
      <c r="N800" s="690"/>
      <c r="O800" s="690"/>
      <c r="P800" s="690"/>
      <c r="Q800" s="690"/>
      <c r="R800" s="690"/>
      <c r="S800" s="690"/>
      <c r="T800" s="690"/>
      <c r="U800" s="690"/>
      <c r="V800" s="690"/>
      <c r="W800" s="690"/>
      <c r="X800" s="690"/>
      <c r="Y800" s="690"/>
      <c r="Z800" s="690"/>
      <c r="AA800" s="690"/>
      <c r="AB800" s="690"/>
    </row>
    <row r="801" spans="1:28" ht="15.75" customHeight="1">
      <c r="A801" s="690"/>
      <c r="B801" s="691"/>
      <c r="C801" s="690"/>
      <c r="D801" s="690"/>
      <c r="E801" s="691"/>
      <c r="F801" s="691"/>
      <c r="G801" s="692"/>
      <c r="H801" s="690"/>
      <c r="I801" s="690"/>
      <c r="J801" s="690"/>
      <c r="K801" s="690"/>
      <c r="L801" s="690"/>
      <c r="M801" s="690"/>
      <c r="N801" s="690"/>
      <c r="O801" s="690"/>
      <c r="P801" s="690"/>
      <c r="Q801" s="690"/>
      <c r="R801" s="690"/>
      <c r="S801" s="690"/>
      <c r="T801" s="690"/>
      <c r="U801" s="690"/>
      <c r="V801" s="690"/>
      <c r="W801" s="690"/>
      <c r="X801" s="690"/>
      <c r="Y801" s="690"/>
      <c r="Z801" s="690"/>
      <c r="AA801" s="690"/>
      <c r="AB801" s="690"/>
    </row>
    <row r="802" spans="1:28" ht="15.75" customHeight="1">
      <c r="A802" s="690"/>
      <c r="B802" s="691"/>
      <c r="C802" s="690"/>
      <c r="D802" s="690"/>
      <c r="E802" s="691"/>
      <c r="F802" s="691"/>
      <c r="G802" s="692"/>
      <c r="H802" s="690"/>
      <c r="I802" s="690"/>
      <c r="J802" s="690"/>
      <c r="K802" s="690"/>
      <c r="L802" s="690"/>
      <c r="M802" s="690"/>
      <c r="N802" s="690"/>
      <c r="O802" s="690"/>
      <c r="P802" s="690"/>
      <c r="Q802" s="690"/>
      <c r="R802" s="690"/>
      <c r="S802" s="690"/>
      <c r="T802" s="690"/>
      <c r="U802" s="690"/>
      <c r="V802" s="690"/>
      <c r="W802" s="690"/>
      <c r="X802" s="690"/>
      <c r="Y802" s="690"/>
      <c r="Z802" s="690"/>
      <c r="AA802" s="690"/>
      <c r="AB802" s="690"/>
    </row>
    <row r="803" spans="1:28" ht="15.75" customHeight="1">
      <c r="A803" s="690"/>
      <c r="B803" s="691"/>
      <c r="C803" s="690"/>
      <c r="D803" s="690"/>
      <c r="E803" s="691"/>
      <c r="F803" s="691"/>
      <c r="G803" s="692"/>
      <c r="H803" s="690"/>
      <c r="I803" s="690"/>
      <c r="J803" s="690"/>
      <c r="K803" s="690"/>
      <c r="L803" s="690"/>
      <c r="M803" s="690"/>
      <c r="N803" s="690"/>
      <c r="O803" s="690"/>
      <c r="P803" s="690"/>
      <c r="Q803" s="690"/>
      <c r="R803" s="690"/>
      <c r="S803" s="690"/>
      <c r="T803" s="690"/>
      <c r="U803" s="690"/>
      <c r="V803" s="690"/>
      <c r="W803" s="690"/>
      <c r="X803" s="690"/>
      <c r="Y803" s="690"/>
      <c r="Z803" s="690"/>
      <c r="AA803" s="690"/>
      <c r="AB803" s="690"/>
    </row>
    <row r="804" spans="1:28" ht="15.75" customHeight="1">
      <c r="A804" s="690"/>
      <c r="B804" s="691"/>
      <c r="C804" s="690"/>
      <c r="D804" s="690"/>
      <c r="E804" s="691"/>
      <c r="F804" s="691"/>
      <c r="G804" s="692"/>
      <c r="H804" s="690"/>
      <c r="I804" s="690"/>
      <c r="J804" s="690"/>
      <c r="K804" s="690"/>
      <c r="L804" s="690"/>
      <c r="M804" s="690"/>
      <c r="N804" s="690"/>
      <c r="O804" s="690"/>
      <c r="P804" s="690"/>
      <c r="Q804" s="690"/>
      <c r="R804" s="690"/>
      <c r="S804" s="690"/>
      <c r="T804" s="690"/>
      <c r="U804" s="690"/>
      <c r="V804" s="690"/>
      <c r="W804" s="690"/>
      <c r="X804" s="690"/>
      <c r="Y804" s="690"/>
      <c r="Z804" s="690"/>
      <c r="AA804" s="690"/>
      <c r="AB804" s="690"/>
    </row>
    <row r="805" spans="1:28" ht="15.75" customHeight="1">
      <c r="A805" s="690"/>
      <c r="B805" s="691"/>
      <c r="C805" s="690"/>
      <c r="D805" s="690"/>
      <c r="E805" s="691"/>
      <c r="F805" s="691"/>
      <c r="G805" s="692"/>
      <c r="H805" s="690"/>
      <c r="I805" s="690"/>
      <c r="J805" s="690"/>
      <c r="K805" s="690"/>
      <c r="L805" s="690"/>
      <c r="M805" s="690"/>
      <c r="N805" s="690"/>
      <c r="O805" s="690"/>
      <c r="P805" s="690"/>
      <c r="Q805" s="690"/>
      <c r="R805" s="690"/>
      <c r="S805" s="690"/>
      <c r="T805" s="690"/>
      <c r="U805" s="690"/>
      <c r="V805" s="690"/>
      <c r="W805" s="690"/>
      <c r="X805" s="690"/>
      <c r="Y805" s="690"/>
      <c r="Z805" s="690"/>
      <c r="AA805" s="690"/>
      <c r="AB805" s="690"/>
    </row>
    <row r="806" spans="1:28" ht="15.75" customHeight="1">
      <c r="A806" s="690"/>
      <c r="B806" s="691"/>
      <c r="C806" s="690"/>
      <c r="D806" s="690"/>
      <c r="E806" s="691"/>
      <c r="F806" s="691"/>
      <c r="G806" s="692"/>
      <c r="H806" s="690"/>
      <c r="I806" s="690"/>
      <c r="J806" s="690"/>
      <c r="K806" s="690"/>
      <c r="L806" s="690"/>
      <c r="M806" s="690"/>
      <c r="N806" s="690"/>
      <c r="O806" s="690"/>
      <c r="P806" s="690"/>
      <c r="Q806" s="690"/>
      <c r="R806" s="690"/>
      <c r="S806" s="690"/>
      <c r="T806" s="690"/>
      <c r="U806" s="690"/>
      <c r="V806" s="690"/>
      <c r="W806" s="690"/>
      <c r="X806" s="690"/>
      <c r="Y806" s="690"/>
      <c r="Z806" s="690"/>
      <c r="AA806" s="690"/>
      <c r="AB806" s="690"/>
    </row>
    <row r="807" spans="1:28" ht="15.75" customHeight="1">
      <c r="A807" s="690"/>
      <c r="B807" s="691"/>
      <c r="C807" s="690"/>
      <c r="D807" s="690"/>
      <c r="E807" s="691"/>
      <c r="F807" s="691"/>
      <c r="G807" s="692"/>
      <c r="H807" s="690"/>
      <c r="I807" s="690"/>
      <c r="J807" s="690"/>
      <c r="K807" s="690"/>
      <c r="L807" s="690"/>
      <c r="M807" s="690"/>
      <c r="N807" s="690"/>
      <c r="O807" s="690"/>
      <c r="P807" s="690"/>
      <c r="Q807" s="690"/>
      <c r="R807" s="690"/>
      <c r="S807" s="690"/>
      <c r="T807" s="690"/>
      <c r="U807" s="690"/>
      <c r="V807" s="690"/>
      <c r="W807" s="690"/>
      <c r="X807" s="690"/>
      <c r="Y807" s="690"/>
      <c r="Z807" s="690"/>
      <c r="AA807" s="690"/>
      <c r="AB807" s="690"/>
    </row>
    <row r="808" spans="1:28" ht="15.75" customHeight="1">
      <c r="A808" s="690"/>
      <c r="B808" s="691"/>
      <c r="C808" s="690"/>
      <c r="D808" s="690"/>
      <c r="E808" s="691"/>
      <c r="F808" s="691"/>
      <c r="G808" s="692"/>
      <c r="H808" s="690"/>
      <c r="I808" s="690"/>
      <c r="J808" s="690"/>
      <c r="K808" s="690"/>
      <c r="L808" s="690"/>
      <c r="M808" s="690"/>
      <c r="N808" s="690"/>
      <c r="O808" s="690"/>
      <c r="P808" s="690"/>
      <c r="Q808" s="690"/>
      <c r="R808" s="690"/>
      <c r="S808" s="690"/>
      <c r="T808" s="690"/>
      <c r="U808" s="690"/>
      <c r="V808" s="690"/>
      <c r="W808" s="690"/>
      <c r="X808" s="690"/>
      <c r="Y808" s="690"/>
      <c r="Z808" s="690"/>
      <c r="AA808" s="690"/>
      <c r="AB808" s="690"/>
    </row>
    <row r="809" spans="1:28" ht="15.75" customHeight="1">
      <c r="A809" s="690"/>
      <c r="B809" s="691"/>
      <c r="C809" s="690"/>
      <c r="D809" s="690"/>
      <c r="E809" s="691"/>
      <c r="F809" s="691"/>
      <c r="G809" s="692"/>
      <c r="H809" s="690"/>
      <c r="I809" s="690"/>
      <c r="J809" s="690"/>
      <c r="K809" s="690"/>
      <c r="L809" s="690"/>
      <c r="M809" s="690"/>
      <c r="N809" s="690"/>
      <c r="O809" s="690"/>
      <c r="P809" s="690"/>
      <c r="Q809" s="690"/>
      <c r="R809" s="690"/>
      <c r="S809" s="690"/>
      <c r="T809" s="690"/>
      <c r="U809" s="690"/>
      <c r="V809" s="690"/>
      <c r="W809" s="690"/>
      <c r="X809" s="690"/>
      <c r="Y809" s="690"/>
      <c r="Z809" s="690"/>
      <c r="AA809" s="690"/>
      <c r="AB809" s="690"/>
    </row>
    <row r="810" spans="1:28" ht="15.75" customHeight="1">
      <c r="A810" s="690"/>
      <c r="B810" s="691"/>
      <c r="C810" s="690"/>
      <c r="D810" s="690"/>
      <c r="E810" s="691"/>
      <c r="F810" s="691"/>
      <c r="G810" s="692"/>
      <c r="H810" s="690"/>
      <c r="I810" s="690"/>
      <c r="J810" s="690"/>
      <c r="K810" s="690"/>
      <c r="L810" s="690"/>
      <c r="M810" s="690"/>
      <c r="N810" s="690"/>
      <c r="O810" s="690"/>
      <c r="P810" s="690"/>
      <c r="Q810" s="690"/>
      <c r="R810" s="690"/>
      <c r="S810" s="690"/>
      <c r="T810" s="690"/>
      <c r="U810" s="690"/>
      <c r="V810" s="690"/>
      <c r="W810" s="690"/>
      <c r="X810" s="690"/>
      <c r="Y810" s="690"/>
      <c r="Z810" s="690"/>
      <c r="AA810" s="690"/>
      <c r="AB810" s="690"/>
    </row>
    <row r="811" spans="1:28" ht="15.75" customHeight="1">
      <c r="A811" s="690"/>
      <c r="B811" s="691"/>
      <c r="C811" s="690"/>
      <c r="D811" s="690"/>
      <c r="E811" s="691"/>
      <c r="F811" s="691"/>
      <c r="G811" s="692"/>
      <c r="H811" s="690"/>
      <c r="I811" s="690"/>
      <c r="J811" s="690"/>
      <c r="K811" s="690"/>
      <c r="L811" s="690"/>
      <c r="M811" s="690"/>
      <c r="N811" s="690"/>
      <c r="O811" s="690"/>
      <c r="P811" s="690"/>
      <c r="Q811" s="690"/>
      <c r="R811" s="690"/>
      <c r="S811" s="690"/>
      <c r="T811" s="690"/>
      <c r="U811" s="690"/>
      <c r="V811" s="690"/>
      <c r="W811" s="690"/>
      <c r="X811" s="690"/>
      <c r="Y811" s="690"/>
      <c r="Z811" s="690"/>
      <c r="AA811" s="690"/>
      <c r="AB811" s="690"/>
    </row>
    <row r="812" spans="1:28" ht="15.75" customHeight="1">
      <c r="A812" s="690"/>
      <c r="B812" s="691"/>
      <c r="C812" s="690"/>
      <c r="D812" s="690"/>
      <c r="E812" s="691"/>
      <c r="F812" s="691"/>
      <c r="G812" s="692"/>
      <c r="H812" s="690"/>
      <c r="I812" s="690"/>
      <c r="J812" s="690"/>
      <c r="K812" s="690"/>
      <c r="L812" s="690"/>
      <c r="M812" s="690"/>
      <c r="N812" s="690"/>
      <c r="O812" s="690"/>
      <c r="P812" s="690"/>
      <c r="Q812" s="690"/>
      <c r="R812" s="690"/>
      <c r="S812" s="690"/>
      <c r="T812" s="690"/>
      <c r="U812" s="690"/>
      <c r="V812" s="690"/>
      <c r="W812" s="690"/>
      <c r="X812" s="690"/>
      <c r="Y812" s="690"/>
      <c r="Z812" s="690"/>
      <c r="AA812" s="690"/>
      <c r="AB812" s="690"/>
    </row>
    <row r="813" spans="1:28" ht="15.75" customHeight="1">
      <c r="A813" s="690"/>
      <c r="B813" s="691"/>
      <c r="C813" s="690"/>
      <c r="D813" s="690"/>
      <c r="E813" s="691"/>
      <c r="F813" s="691"/>
      <c r="G813" s="692"/>
      <c r="H813" s="690"/>
      <c r="I813" s="690"/>
      <c r="J813" s="690"/>
      <c r="K813" s="690"/>
      <c r="L813" s="690"/>
      <c r="M813" s="690"/>
      <c r="N813" s="690"/>
      <c r="O813" s="690"/>
      <c r="P813" s="690"/>
      <c r="Q813" s="690"/>
      <c r="R813" s="690"/>
      <c r="S813" s="690"/>
      <c r="T813" s="690"/>
      <c r="U813" s="690"/>
      <c r="V813" s="690"/>
      <c r="W813" s="690"/>
      <c r="X813" s="690"/>
      <c r="Y813" s="690"/>
      <c r="Z813" s="690"/>
      <c r="AA813" s="690"/>
      <c r="AB813" s="690"/>
    </row>
    <row r="814" spans="1:28" ht="15.75" customHeight="1">
      <c r="A814" s="690"/>
      <c r="B814" s="691"/>
      <c r="C814" s="690"/>
      <c r="D814" s="690"/>
      <c r="E814" s="691"/>
      <c r="F814" s="691"/>
      <c r="G814" s="692"/>
      <c r="H814" s="690"/>
      <c r="I814" s="690"/>
      <c r="J814" s="690"/>
      <c r="K814" s="690"/>
      <c r="L814" s="690"/>
      <c r="M814" s="690"/>
      <c r="N814" s="690"/>
      <c r="O814" s="690"/>
      <c r="P814" s="690"/>
      <c r="Q814" s="690"/>
      <c r="R814" s="690"/>
      <c r="S814" s="690"/>
      <c r="T814" s="690"/>
      <c r="U814" s="690"/>
      <c r="V814" s="690"/>
      <c r="W814" s="690"/>
      <c r="X814" s="690"/>
      <c r="Y814" s="690"/>
      <c r="Z814" s="690"/>
      <c r="AA814" s="690"/>
      <c r="AB814" s="690"/>
    </row>
    <row r="815" spans="1:28" ht="15.75" customHeight="1">
      <c r="A815" s="690"/>
      <c r="B815" s="691"/>
      <c r="C815" s="690"/>
      <c r="D815" s="690"/>
      <c r="E815" s="691"/>
      <c r="F815" s="691"/>
      <c r="G815" s="692"/>
      <c r="H815" s="690"/>
      <c r="I815" s="690"/>
      <c r="J815" s="690"/>
      <c r="K815" s="690"/>
      <c r="L815" s="690"/>
      <c r="M815" s="690"/>
      <c r="N815" s="690"/>
      <c r="O815" s="690"/>
      <c r="P815" s="690"/>
      <c r="Q815" s="690"/>
      <c r="R815" s="690"/>
      <c r="S815" s="690"/>
      <c r="T815" s="690"/>
      <c r="U815" s="690"/>
      <c r="V815" s="690"/>
      <c r="W815" s="690"/>
      <c r="X815" s="690"/>
      <c r="Y815" s="690"/>
      <c r="Z815" s="690"/>
      <c r="AA815" s="690"/>
      <c r="AB815" s="690"/>
    </row>
    <row r="816" spans="1:28" ht="15.75" customHeight="1">
      <c r="A816" s="690"/>
      <c r="B816" s="691"/>
      <c r="C816" s="690"/>
      <c r="D816" s="690"/>
      <c r="E816" s="691"/>
      <c r="F816" s="691"/>
      <c r="G816" s="692"/>
      <c r="H816" s="690"/>
      <c r="I816" s="690"/>
      <c r="J816" s="690"/>
      <c r="K816" s="690"/>
      <c r="L816" s="690"/>
      <c r="M816" s="690"/>
      <c r="N816" s="690"/>
      <c r="O816" s="690"/>
      <c r="P816" s="690"/>
      <c r="Q816" s="690"/>
      <c r="R816" s="690"/>
      <c r="S816" s="690"/>
      <c r="T816" s="690"/>
      <c r="U816" s="690"/>
      <c r="V816" s="690"/>
      <c r="W816" s="690"/>
      <c r="X816" s="690"/>
      <c r="Y816" s="690"/>
      <c r="Z816" s="690"/>
      <c r="AA816" s="690"/>
      <c r="AB816" s="690"/>
    </row>
    <row r="817" spans="1:28" ht="15.75" customHeight="1">
      <c r="A817" s="690"/>
      <c r="B817" s="691"/>
      <c r="C817" s="690"/>
      <c r="D817" s="690"/>
      <c r="E817" s="691"/>
      <c r="F817" s="691"/>
      <c r="G817" s="692"/>
      <c r="H817" s="690"/>
      <c r="I817" s="690"/>
      <c r="J817" s="690"/>
      <c r="K817" s="690"/>
      <c r="L817" s="690"/>
      <c r="M817" s="690"/>
      <c r="N817" s="690"/>
      <c r="O817" s="690"/>
      <c r="P817" s="690"/>
      <c r="Q817" s="690"/>
      <c r="R817" s="690"/>
      <c r="S817" s="690"/>
      <c r="T817" s="690"/>
      <c r="U817" s="690"/>
      <c r="V817" s="690"/>
      <c r="W817" s="690"/>
      <c r="X817" s="690"/>
      <c r="Y817" s="690"/>
      <c r="Z817" s="690"/>
      <c r="AA817" s="690"/>
      <c r="AB817" s="690"/>
    </row>
    <row r="818" spans="1:28" ht="15.75" customHeight="1">
      <c r="A818" s="690"/>
      <c r="B818" s="691"/>
      <c r="C818" s="690"/>
      <c r="D818" s="690"/>
      <c r="E818" s="691"/>
      <c r="F818" s="691"/>
      <c r="G818" s="692"/>
      <c r="H818" s="690"/>
      <c r="I818" s="690"/>
      <c r="J818" s="690"/>
      <c r="K818" s="690"/>
      <c r="L818" s="690"/>
      <c r="M818" s="690"/>
      <c r="N818" s="690"/>
      <c r="O818" s="690"/>
      <c r="P818" s="690"/>
      <c r="Q818" s="690"/>
      <c r="R818" s="690"/>
      <c r="S818" s="690"/>
      <c r="T818" s="690"/>
      <c r="U818" s="690"/>
      <c r="V818" s="690"/>
      <c r="W818" s="690"/>
      <c r="X818" s="690"/>
      <c r="Y818" s="690"/>
      <c r="Z818" s="690"/>
      <c r="AA818" s="690"/>
      <c r="AB818" s="690"/>
    </row>
    <row r="819" spans="1:28" ht="15.75" customHeight="1">
      <c r="A819" s="690"/>
      <c r="B819" s="691"/>
      <c r="C819" s="690"/>
      <c r="D819" s="690"/>
      <c r="E819" s="691"/>
      <c r="F819" s="691"/>
      <c r="G819" s="692"/>
      <c r="H819" s="690"/>
      <c r="I819" s="690"/>
      <c r="J819" s="690"/>
      <c r="K819" s="690"/>
      <c r="L819" s="690"/>
      <c r="M819" s="690"/>
      <c r="N819" s="690"/>
      <c r="O819" s="690"/>
      <c r="P819" s="690"/>
      <c r="Q819" s="690"/>
      <c r="R819" s="690"/>
      <c r="S819" s="690"/>
      <c r="T819" s="690"/>
      <c r="U819" s="690"/>
      <c r="V819" s="690"/>
      <c r="W819" s="690"/>
      <c r="X819" s="690"/>
      <c r="Y819" s="690"/>
      <c r="Z819" s="690"/>
      <c r="AA819" s="690"/>
      <c r="AB819" s="690"/>
    </row>
    <row r="820" spans="1:28" ht="15.75" customHeight="1">
      <c r="A820" s="690"/>
      <c r="B820" s="691"/>
      <c r="C820" s="690"/>
      <c r="D820" s="690"/>
      <c r="E820" s="691"/>
      <c r="F820" s="691"/>
      <c r="G820" s="692"/>
      <c r="H820" s="690"/>
      <c r="I820" s="690"/>
      <c r="J820" s="690"/>
      <c r="K820" s="690"/>
      <c r="L820" s="690"/>
      <c r="M820" s="690"/>
      <c r="N820" s="690"/>
      <c r="O820" s="690"/>
      <c r="P820" s="690"/>
      <c r="Q820" s="690"/>
      <c r="R820" s="690"/>
      <c r="S820" s="690"/>
      <c r="T820" s="690"/>
      <c r="U820" s="690"/>
      <c r="V820" s="690"/>
      <c r="W820" s="690"/>
      <c r="X820" s="690"/>
      <c r="Y820" s="690"/>
      <c r="Z820" s="690"/>
      <c r="AA820" s="690"/>
      <c r="AB820" s="690"/>
    </row>
    <row r="821" spans="1:28" ht="15.75" customHeight="1">
      <c r="A821" s="690"/>
      <c r="B821" s="691"/>
      <c r="C821" s="690"/>
      <c r="D821" s="690"/>
      <c r="E821" s="691"/>
      <c r="F821" s="691"/>
      <c r="G821" s="692"/>
      <c r="H821" s="690"/>
      <c r="I821" s="690"/>
      <c r="J821" s="690"/>
      <c r="K821" s="690"/>
      <c r="L821" s="690"/>
      <c r="M821" s="690"/>
      <c r="N821" s="690"/>
      <c r="O821" s="690"/>
      <c r="P821" s="690"/>
      <c r="Q821" s="690"/>
      <c r="R821" s="690"/>
      <c r="S821" s="690"/>
      <c r="T821" s="690"/>
      <c r="U821" s="690"/>
      <c r="V821" s="690"/>
      <c r="W821" s="690"/>
      <c r="X821" s="690"/>
      <c r="Y821" s="690"/>
      <c r="Z821" s="690"/>
      <c r="AA821" s="690"/>
      <c r="AB821" s="690"/>
    </row>
    <row r="822" spans="1:28" ht="15.75" customHeight="1">
      <c r="A822" s="690"/>
      <c r="B822" s="691"/>
      <c r="C822" s="690"/>
      <c r="D822" s="690"/>
      <c r="E822" s="691"/>
      <c r="F822" s="691"/>
      <c r="G822" s="692"/>
      <c r="H822" s="690"/>
      <c r="I822" s="690"/>
      <c r="J822" s="690"/>
      <c r="K822" s="690"/>
      <c r="L822" s="690"/>
      <c r="M822" s="690"/>
      <c r="N822" s="690"/>
      <c r="O822" s="690"/>
      <c r="P822" s="690"/>
      <c r="Q822" s="690"/>
      <c r="R822" s="690"/>
      <c r="S822" s="690"/>
      <c r="T822" s="690"/>
      <c r="U822" s="690"/>
      <c r="V822" s="690"/>
      <c r="W822" s="690"/>
      <c r="X822" s="690"/>
      <c r="Y822" s="690"/>
      <c r="Z822" s="690"/>
      <c r="AA822" s="690"/>
      <c r="AB822" s="690"/>
    </row>
    <row r="823" spans="1:28" ht="15.75" customHeight="1">
      <c r="A823" s="690"/>
      <c r="B823" s="691"/>
      <c r="C823" s="690"/>
      <c r="D823" s="690"/>
      <c r="E823" s="691"/>
      <c r="F823" s="691"/>
      <c r="G823" s="692"/>
      <c r="H823" s="690"/>
      <c r="I823" s="690"/>
      <c r="J823" s="690"/>
      <c r="K823" s="690"/>
      <c r="L823" s="690"/>
      <c r="M823" s="690"/>
      <c r="N823" s="690"/>
      <c r="O823" s="690"/>
      <c r="P823" s="690"/>
      <c r="Q823" s="690"/>
      <c r="R823" s="690"/>
      <c r="S823" s="690"/>
      <c r="T823" s="690"/>
      <c r="U823" s="690"/>
      <c r="V823" s="690"/>
      <c r="W823" s="690"/>
      <c r="X823" s="690"/>
      <c r="Y823" s="690"/>
      <c r="Z823" s="690"/>
      <c r="AA823" s="690"/>
      <c r="AB823" s="690"/>
    </row>
    <row r="824" spans="1:28" ht="15.75" customHeight="1">
      <c r="A824" s="690"/>
      <c r="B824" s="691"/>
      <c r="C824" s="690"/>
      <c r="D824" s="690"/>
      <c r="E824" s="691"/>
      <c r="F824" s="691"/>
      <c r="G824" s="692"/>
      <c r="H824" s="690"/>
      <c r="I824" s="690"/>
      <c r="J824" s="690"/>
      <c r="K824" s="690"/>
      <c r="L824" s="690"/>
      <c r="M824" s="690"/>
      <c r="N824" s="690"/>
      <c r="O824" s="690"/>
      <c r="P824" s="690"/>
      <c r="Q824" s="690"/>
      <c r="R824" s="690"/>
      <c r="S824" s="690"/>
      <c r="T824" s="690"/>
      <c r="U824" s="690"/>
      <c r="V824" s="690"/>
      <c r="W824" s="690"/>
      <c r="X824" s="690"/>
      <c r="Y824" s="690"/>
      <c r="Z824" s="690"/>
      <c r="AA824" s="690"/>
      <c r="AB824" s="690"/>
    </row>
    <row r="825" spans="1:28" ht="15.75" customHeight="1">
      <c r="A825" s="690"/>
      <c r="B825" s="691"/>
      <c r="C825" s="690"/>
      <c r="D825" s="690"/>
      <c r="E825" s="691"/>
      <c r="F825" s="691"/>
      <c r="G825" s="692"/>
      <c r="H825" s="690"/>
      <c r="I825" s="690"/>
      <c r="J825" s="690"/>
      <c r="K825" s="690"/>
      <c r="L825" s="690"/>
      <c r="M825" s="690"/>
      <c r="N825" s="690"/>
      <c r="O825" s="690"/>
      <c r="P825" s="690"/>
      <c r="Q825" s="690"/>
      <c r="R825" s="690"/>
      <c r="S825" s="690"/>
      <c r="T825" s="690"/>
      <c r="U825" s="690"/>
      <c r="V825" s="690"/>
      <c r="W825" s="690"/>
      <c r="X825" s="690"/>
      <c r="Y825" s="690"/>
      <c r="Z825" s="690"/>
      <c r="AA825" s="690"/>
      <c r="AB825" s="690"/>
    </row>
    <row r="826" spans="1:28" ht="15.75" customHeight="1">
      <c r="A826" s="690"/>
      <c r="B826" s="691"/>
      <c r="C826" s="690"/>
      <c r="D826" s="690"/>
      <c r="E826" s="691"/>
      <c r="F826" s="691"/>
      <c r="G826" s="692"/>
      <c r="H826" s="690"/>
      <c r="I826" s="690"/>
      <c r="J826" s="690"/>
      <c r="K826" s="690"/>
      <c r="L826" s="690"/>
      <c r="M826" s="690"/>
      <c r="N826" s="690"/>
      <c r="O826" s="690"/>
      <c r="P826" s="690"/>
      <c r="Q826" s="690"/>
      <c r="R826" s="690"/>
      <c r="S826" s="690"/>
      <c r="T826" s="690"/>
      <c r="U826" s="690"/>
      <c r="V826" s="690"/>
      <c r="W826" s="690"/>
      <c r="X826" s="690"/>
      <c r="Y826" s="690"/>
      <c r="Z826" s="690"/>
      <c r="AA826" s="690"/>
      <c r="AB826" s="690"/>
    </row>
    <row r="827" spans="1:28" ht="15.75" customHeight="1">
      <c r="A827" s="690"/>
      <c r="B827" s="691"/>
      <c r="C827" s="690"/>
      <c r="D827" s="690"/>
      <c r="E827" s="691"/>
      <c r="F827" s="691"/>
      <c r="G827" s="692"/>
      <c r="H827" s="690"/>
      <c r="I827" s="690"/>
      <c r="J827" s="690"/>
      <c r="K827" s="690"/>
      <c r="L827" s="690"/>
      <c r="M827" s="690"/>
      <c r="N827" s="690"/>
      <c r="O827" s="690"/>
      <c r="P827" s="690"/>
      <c r="Q827" s="690"/>
      <c r="R827" s="690"/>
      <c r="S827" s="690"/>
      <c r="T827" s="690"/>
      <c r="U827" s="690"/>
      <c r="V827" s="690"/>
      <c r="W827" s="690"/>
      <c r="X827" s="690"/>
      <c r="Y827" s="690"/>
      <c r="Z827" s="690"/>
      <c r="AA827" s="690"/>
      <c r="AB827" s="690"/>
    </row>
    <row r="828" spans="1:28" ht="15.75" customHeight="1">
      <c r="A828" s="690"/>
      <c r="B828" s="691"/>
      <c r="C828" s="690"/>
      <c r="D828" s="690"/>
      <c r="E828" s="691"/>
      <c r="F828" s="691"/>
      <c r="G828" s="692"/>
      <c r="H828" s="690"/>
      <c r="I828" s="690"/>
      <c r="J828" s="690"/>
      <c r="K828" s="690"/>
      <c r="L828" s="690"/>
      <c r="M828" s="690"/>
      <c r="N828" s="690"/>
      <c r="O828" s="690"/>
      <c r="P828" s="690"/>
      <c r="Q828" s="690"/>
      <c r="R828" s="690"/>
      <c r="S828" s="690"/>
      <c r="T828" s="690"/>
      <c r="U828" s="690"/>
      <c r="V828" s="690"/>
      <c r="W828" s="690"/>
      <c r="X828" s="690"/>
      <c r="Y828" s="690"/>
      <c r="Z828" s="690"/>
      <c r="AA828" s="690"/>
      <c r="AB828" s="690"/>
    </row>
    <row r="829" spans="1:28" ht="15.75" customHeight="1">
      <c r="A829" s="690"/>
      <c r="B829" s="691"/>
      <c r="C829" s="690"/>
      <c r="D829" s="690"/>
      <c r="E829" s="691"/>
      <c r="F829" s="691"/>
      <c r="G829" s="692"/>
      <c r="H829" s="690"/>
      <c r="I829" s="690"/>
      <c r="J829" s="690"/>
      <c r="K829" s="690"/>
      <c r="L829" s="690"/>
      <c r="M829" s="690"/>
      <c r="N829" s="690"/>
      <c r="O829" s="690"/>
      <c r="P829" s="690"/>
      <c r="Q829" s="690"/>
      <c r="R829" s="690"/>
      <c r="S829" s="690"/>
      <c r="T829" s="690"/>
      <c r="U829" s="690"/>
      <c r="V829" s="690"/>
      <c r="W829" s="690"/>
      <c r="X829" s="690"/>
      <c r="Y829" s="690"/>
      <c r="Z829" s="690"/>
      <c r="AA829" s="690"/>
      <c r="AB829" s="690"/>
    </row>
    <row r="830" spans="1:28" ht="15.75" customHeight="1">
      <c r="A830" s="690"/>
      <c r="B830" s="691"/>
      <c r="C830" s="690"/>
      <c r="D830" s="690"/>
      <c r="E830" s="691"/>
      <c r="F830" s="691"/>
      <c r="G830" s="692"/>
      <c r="H830" s="690"/>
      <c r="I830" s="690"/>
      <c r="J830" s="690"/>
      <c r="K830" s="690"/>
      <c r="L830" s="690"/>
      <c r="M830" s="690"/>
      <c r="N830" s="690"/>
      <c r="O830" s="690"/>
      <c r="P830" s="690"/>
      <c r="Q830" s="690"/>
      <c r="R830" s="690"/>
      <c r="S830" s="690"/>
      <c r="T830" s="690"/>
      <c r="U830" s="690"/>
      <c r="V830" s="690"/>
      <c r="W830" s="690"/>
      <c r="X830" s="690"/>
      <c r="Y830" s="690"/>
      <c r="Z830" s="690"/>
      <c r="AA830" s="690"/>
      <c r="AB830" s="690"/>
    </row>
    <row r="831" spans="1:28" ht="15.75" customHeight="1">
      <c r="A831" s="690"/>
      <c r="B831" s="691"/>
      <c r="C831" s="690"/>
      <c r="D831" s="690"/>
      <c r="E831" s="691"/>
      <c r="F831" s="691"/>
      <c r="G831" s="692"/>
      <c r="H831" s="690"/>
      <c r="I831" s="690"/>
      <c r="J831" s="690"/>
      <c r="K831" s="690"/>
      <c r="L831" s="690"/>
      <c r="M831" s="690"/>
      <c r="N831" s="690"/>
      <c r="O831" s="690"/>
      <c r="P831" s="690"/>
      <c r="Q831" s="690"/>
      <c r="R831" s="690"/>
      <c r="S831" s="690"/>
      <c r="T831" s="690"/>
      <c r="U831" s="690"/>
      <c r="V831" s="690"/>
      <c r="W831" s="690"/>
      <c r="X831" s="690"/>
      <c r="Y831" s="690"/>
      <c r="Z831" s="690"/>
      <c r="AA831" s="690"/>
      <c r="AB831" s="690"/>
    </row>
    <row r="832" spans="1:28" ht="15.75" customHeight="1">
      <c r="A832" s="690"/>
      <c r="B832" s="691"/>
      <c r="C832" s="690"/>
      <c r="D832" s="690"/>
      <c r="E832" s="691"/>
      <c r="F832" s="691"/>
      <c r="G832" s="692"/>
      <c r="H832" s="690"/>
      <c r="I832" s="690"/>
      <c r="J832" s="690"/>
      <c r="K832" s="690"/>
      <c r="L832" s="690"/>
      <c r="M832" s="690"/>
      <c r="N832" s="690"/>
      <c r="O832" s="690"/>
      <c r="P832" s="690"/>
      <c r="Q832" s="690"/>
      <c r="R832" s="690"/>
      <c r="S832" s="690"/>
      <c r="T832" s="690"/>
      <c r="U832" s="690"/>
      <c r="V832" s="690"/>
      <c r="W832" s="690"/>
      <c r="X832" s="690"/>
      <c r="Y832" s="690"/>
      <c r="Z832" s="690"/>
      <c r="AA832" s="690"/>
      <c r="AB832" s="690"/>
    </row>
    <row r="833" spans="1:28" ht="15.75" customHeight="1">
      <c r="A833" s="690"/>
      <c r="B833" s="691"/>
      <c r="C833" s="690"/>
      <c r="D833" s="690"/>
      <c r="E833" s="691"/>
      <c r="F833" s="691"/>
      <c r="G833" s="692"/>
      <c r="H833" s="690"/>
      <c r="I833" s="690"/>
      <c r="J833" s="690"/>
      <c r="K833" s="690"/>
      <c r="L833" s="690"/>
      <c r="M833" s="690"/>
      <c r="N833" s="690"/>
      <c r="O833" s="690"/>
      <c r="P833" s="690"/>
      <c r="Q833" s="690"/>
      <c r="R833" s="690"/>
      <c r="S833" s="690"/>
      <c r="T833" s="690"/>
      <c r="U833" s="690"/>
      <c r="V833" s="690"/>
      <c r="W833" s="690"/>
      <c r="X833" s="690"/>
      <c r="Y833" s="690"/>
      <c r="Z833" s="690"/>
      <c r="AA833" s="690"/>
      <c r="AB833" s="690"/>
    </row>
    <row r="834" spans="1:28" ht="15.75" customHeight="1">
      <c r="A834" s="690"/>
      <c r="B834" s="691"/>
      <c r="C834" s="690"/>
      <c r="D834" s="690"/>
      <c r="E834" s="691"/>
      <c r="F834" s="691"/>
      <c r="G834" s="692"/>
      <c r="H834" s="690"/>
      <c r="I834" s="690"/>
      <c r="J834" s="690"/>
      <c r="K834" s="690"/>
      <c r="L834" s="690"/>
      <c r="M834" s="690"/>
      <c r="N834" s="690"/>
      <c r="O834" s="690"/>
      <c r="P834" s="690"/>
      <c r="Q834" s="690"/>
      <c r="R834" s="690"/>
      <c r="S834" s="690"/>
      <c r="T834" s="690"/>
      <c r="U834" s="690"/>
      <c r="V834" s="690"/>
      <c r="W834" s="690"/>
      <c r="X834" s="690"/>
      <c r="Y834" s="690"/>
      <c r="Z834" s="690"/>
      <c r="AA834" s="690"/>
      <c r="AB834" s="690"/>
    </row>
    <row r="835" spans="1:28" ht="15.75" customHeight="1">
      <c r="A835" s="690"/>
      <c r="B835" s="691"/>
      <c r="C835" s="690"/>
      <c r="D835" s="690"/>
      <c r="E835" s="691"/>
      <c r="F835" s="691"/>
      <c r="G835" s="692"/>
      <c r="H835" s="690"/>
      <c r="I835" s="690"/>
      <c r="J835" s="690"/>
      <c r="K835" s="690"/>
      <c r="L835" s="690"/>
      <c r="M835" s="690"/>
      <c r="N835" s="690"/>
      <c r="O835" s="690"/>
      <c r="P835" s="690"/>
      <c r="Q835" s="690"/>
      <c r="R835" s="690"/>
      <c r="S835" s="690"/>
      <c r="T835" s="690"/>
      <c r="U835" s="690"/>
      <c r="V835" s="690"/>
      <c r="W835" s="690"/>
      <c r="X835" s="690"/>
      <c r="Y835" s="690"/>
      <c r="Z835" s="690"/>
      <c r="AA835" s="690"/>
      <c r="AB835" s="690"/>
    </row>
    <row r="836" spans="1:28" ht="15.75" customHeight="1">
      <c r="A836" s="690"/>
      <c r="B836" s="691"/>
      <c r="C836" s="690"/>
      <c r="D836" s="690"/>
      <c r="E836" s="691"/>
      <c r="F836" s="691"/>
      <c r="G836" s="692"/>
      <c r="H836" s="690"/>
      <c r="I836" s="690"/>
      <c r="J836" s="690"/>
      <c r="K836" s="690"/>
      <c r="L836" s="690"/>
      <c r="M836" s="690"/>
      <c r="N836" s="690"/>
      <c r="O836" s="690"/>
      <c r="P836" s="690"/>
      <c r="Q836" s="690"/>
      <c r="R836" s="690"/>
      <c r="S836" s="690"/>
      <c r="T836" s="690"/>
      <c r="U836" s="690"/>
      <c r="V836" s="690"/>
      <c r="W836" s="690"/>
      <c r="X836" s="690"/>
      <c r="Y836" s="690"/>
      <c r="Z836" s="690"/>
      <c r="AA836" s="690"/>
      <c r="AB836" s="690"/>
    </row>
    <row r="837" spans="1:28" ht="15.75" customHeight="1">
      <c r="A837" s="690"/>
      <c r="B837" s="691"/>
      <c r="C837" s="690"/>
      <c r="D837" s="690"/>
      <c r="E837" s="691"/>
      <c r="F837" s="691"/>
      <c r="G837" s="692"/>
      <c r="H837" s="690"/>
      <c r="I837" s="690"/>
      <c r="J837" s="690"/>
      <c r="K837" s="690"/>
      <c r="L837" s="690"/>
      <c r="M837" s="690"/>
      <c r="N837" s="690"/>
      <c r="O837" s="690"/>
      <c r="P837" s="690"/>
      <c r="Q837" s="690"/>
      <c r="R837" s="690"/>
      <c r="S837" s="690"/>
      <c r="T837" s="690"/>
      <c r="U837" s="690"/>
      <c r="V837" s="690"/>
      <c r="W837" s="690"/>
      <c r="X837" s="690"/>
      <c r="Y837" s="690"/>
      <c r="Z837" s="690"/>
      <c r="AA837" s="690"/>
      <c r="AB837" s="690"/>
    </row>
    <row r="838" spans="1:28" ht="15.75" customHeight="1">
      <c r="A838" s="690"/>
      <c r="B838" s="691"/>
      <c r="C838" s="690"/>
      <c r="D838" s="690"/>
      <c r="E838" s="691"/>
      <c r="F838" s="691"/>
      <c r="G838" s="692"/>
      <c r="H838" s="690"/>
      <c r="I838" s="690"/>
      <c r="J838" s="690"/>
      <c r="K838" s="690"/>
      <c r="L838" s="690"/>
      <c r="M838" s="690"/>
      <c r="N838" s="690"/>
      <c r="O838" s="690"/>
      <c r="P838" s="690"/>
      <c r="Q838" s="690"/>
      <c r="R838" s="690"/>
      <c r="S838" s="690"/>
      <c r="T838" s="690"/>
      <c r="U838" s="690"/>
      <c r="V838" s="690"/>
      <c r="W838" s="690"/>
      <c r="X838" s="690"/>
      <c r="Y838" s="690"/>
      <c r="Z838" s="690"/>
      <c r="AA838" s="690"/>
      <c r="AB838" s="690"/>
    </row>
    <row r="839" spans="1:28" ht="15.75" customHeight="1">
      <c r="A839" s="690"/>
      <c r="B839" s="691"/>
      <c r="C839" s="690"/>
      <c r="D839" s="690"/>
      <c r="E839" s="691"/>
      <c r="F839" s="691"/>
      <c r="G839" s="692"/>
      <c r="H839" s="690"/>
      <c r="I839" s="690"/>
      <c r="J839" s="690"/>
      <c r="K839" s="690"/>
      <c r="L839" s="690"/>
      <c r="M839" s="690"/>
      <c r="N839" s="690"/>
      <c r="O839" s="690"/>
      <c r="P839" s="690"/>
      <c r="Q839" s="690"/>
      <c r="R839" s="690"/>
      <c r="S839" s="690"/>
      <c r="T839" s="690"/>
      <c r="U839" s="690"/>
      <c r="V839" s="690"/>
      <c r="W839" s="690"/>
      <c r="X839" s="690"/>
      <c r="Y839" s="690"/>
      <c r="Z839" s="690"/>
      <c r="AA839" s="690"/>
      <c r="AB839" s="690"/>
    </row>
    <row r="840" spans="1:28" ht="15.75" customHeight="1">
      <c r="A840" s="690"/>
      <c r="B840" s="691"/>
      <c r="C840" s="690"/>
      <c r="D840" s="690"/>
      <c r="E840" s="691"/>
      <c r="F840" s="691"/>
      <c r="G840" s="692"/>
      <c r="H840" s="690"/>
      <c r="I840" s="690"/>
      <c r="J840" s="690"/>
      <c r="K840" s="690"/>
      <c r="L840" s="690"/>
      <c r="M840" s="690"/>
      <c r="N840" s="690"/>
      <c r="O840" s="690"/>
      <c r="P840" s="690"/>
      <c r="Q840" s="690"/>
      <c r="R840" s="690"/>
      <c r="S840" s="690"/>
      <c r="T840" s="690"/>
      <c r="U840" s="690"/>
      <c r="V840" s="690"/>
      <c r="W840" s="690"/>
      <c r="X840" s="690"/>
      <c r="Y840" s="690"/>
      <c r="Z840" s="690"/>
      <c r="AA840" s="690"/>
      <c r="AB840" s="690"/>
    </row>
    <row r="841" spans="1:28" ht="15.75" customHeight="1">
      <c r="A841" s="690"/>
      <c r="B841" s="691"/>
      <c r="C841" s="690"/>
      <c r="D841" s="690"/>
      <c r="E841" s="691"/>
      <c r="F841" s="691"/>
      <c r="G841" s="692"/>
      <c r="H841" s="690"/>
      <c r="I841" s="690"/>
      <c r="J841" s="690"/>
      <c r="K841" s="690"/>
      <c r="L841" s="690"/>
      <c r="M841" s="690"/>
      <c r="N841" s="690"/>
      <c r="O841" s="690"/>
      <c r="P841" s="690"/>
      <c r="Q841" s="690"/>
      <c r="R841" s="690"/>
      <c r="S841" s="690"/>
      <c r="T841" s="690"/>
      <c r="U841" s="690"/>
      <c r="V841" s="690"/>
      <c r="W841" s="690"/>
      <c r="X841" s="690"/>
      <c r="Y841" s="690"/>
      <c r="Z841" s="690"/>
      <c r="AA841" s="690"/>
      <c r="AB841" s="690"/>
    </row>
    <row r="842" spans="1:28" ht="15.75" customHeight="1">
      <c r="A842" s="690"/>
      <c r="B842" s="691"/>
      <c r="C842" s="690"/>
      <c r="D842" s="690"/>
      <c r="E842" s="691"/>
      <c r="F842" s="691"/>
      <c r="G842" s="692"/>
      <c r="H842" s="690"/>
      <c r="I842" s="690"/>
      <c r="J842" s="690"/>
      <c r="K842" s="690"/>
      <c r="L842" s="690"/>
      <c r="M842" s="690"/>
      <c r="N842" s="690"/>
      <c r="O842" s="690"/>
      <c r="P842" s="690"/>
      <c r="Q842" s="690"/>
      <c r="R842" s="690"/>
      <c r="S842" s="690"/>
      <c r="T842" s="690"/>
      <c r="U842" s="690"/>
      <c r="V842" s="690"/>
      <c r="W842" s="690"/>
      <c r="X842" s="690"/>
      <c r="Y842" s="690"/>
      <c r="Z842" s="690"/>
      <c r="AA842" s="690"/>
      <c r="AB842" s="690"/>
    </row>
    <row r="843" spans="1:28" ht="15.75" customHeight="1">
      <c r="A843" s="690"/>
      <c r="B843" s="691"/>
      <c r="C843" s="690"/>
      <c r="D843" s="690"/>
      <c r="E843" s="691"/>
      <c r="F843" s="691"/>
      <c r="G843" s="692"/>
      <c r="H843" s="690"/>
      <c r="I843" s="690"/>
      <c r="J843" s="690"/>
      <c r="K843" s="690"/>
      <c r="L843" s="690"/>
      <c r="M843" s="690"/>
      <c r="N843" s="690"/>
      <c r="O843" s="690"/>
      <c r="P843" s="690"/>
      <c r="Q843" s="690"/>
      <c r="R843" s="690"/>
      <c r="S843" s="690"/>
      <c r="T843" s="690"/>
      <c r="U843" s="690"/>
      <c r="V843" s="690"/>
      <c r="W843" s="690"/>
      <c r="X843" s="690"/>
      <c r="Y843" s="690"/>
      <c r="Z843" s="690"/>
      <c r="AA843" s="690"/>
      <c r="AB843" s="690"/>
    </row>
    <row r="844" spans="1:28" ht="15.75" customHeight="1">
      <c r="A844" s="690"/>
      <c r="B844" s="691"/>
      <c r="C844" s="690"/>
      <c r="D844" s="690"/>
      <c r="E844" s="691"/>
      <c r="F844" s="691"/>
      <c r="G844" s="692"/>
      <c r="H844" s="690"/>
      <c r="I844" s="690"/>
      <c r="J844" s="690"/>
      <c r="K844" s="690"/>
      <c r="L844" s="690"/>
      <c r="M844" s="690"/>
      <c r="N844" s="690"/>
      <c r="O844" s="690"/>
      <c r="P844" s="690"/>
      <c r="Q844" s="690"/>
      <c r="R844" s="690"/>
      <c r="S844" s="690"/>
      <c r="T844" s="690"/>
      <c r="U844" s="690"/>
      <c r="V844" s="690"/>
      <c r="W844" s="690"/>
      <c r="X844" s="690"/>
      <c r="Y844" s="690"/>
      <c r="Z844" s="690"/>
      <c r="AA844" s="690"/>
      <c r="AB844" s="690"/>
    </row>
    <row r="845" spans="1:28" ht="15.75" customHeight="1">
      <c r="A845" s="690"/>
      <c r="B845" s="691"/>
      <c r="C845" s="690"/>
      <c r="D845" s="690"/>
      <c r="E845" s="691"/>
      <c r="F845" s="691"/>
      <c r="G845" s="692"/>
      <c r="H845" s="690"/>
      <c r="I845" s="690"/>
      <c r="J845" s="690"/>
      <c r="K845" s="690"/>
      <c r="L845" s="690"/>
      <c r="M845" s="690"/>
      <c r="N845" s="690"/>
      <c r="O845" s="690"/>
      <c r="P845" s="690"/>
      <c r="Q845" s="690"/>
      <c r="R845" s="690"/>
      <c r="S845" s="690"/>
      <c r="T845" s="690"/>
      <c r="U845" s="690"/>
      <c r="V845" s="690"/>
      <c r="W845" s="690"/>
      <c r="X845" s="690"/>
      <c r="Y845" s="690"/>
      <c r="Z845" s="690"/>
      <c r="AA845" s="690"/>
      <c r="AB845" s="690"/>
    </row>
    <row r="846" spans="1:28" ht="15.75" customHeight="1">
      <c r="A846" s="690"/>
      <c r="B846" s="691"/>
      <c r="C846" s="690"/>
      <c r="D846" s="690"/>
      <c r="E846" s="691"/>
      <c r="F846" s="691"/>
      <c r="G846" s="692"/>
      <c r="H846" s="690"/>
      <c r="I846" s="690"/>
      <c r="J846" s="690"/>
      <c r="K846" s="690"/>
      <c r="L846" s="690"/>
      <c r="M846" s="690"/>
      <c r="N846" s="690"/>
      <c r="O846" s="690"/>
      <c r="P846" s="690"/>
      <c r="Q846" s="690"/>
      <c r="R846" s="690"/>
      <c r="S846" s="690"/>
      <c r="T846" s="690"/>
      <c r="U846" s="690"/>
      <c r="V846" s="690"/>
      <c r="W846" s="690"/>
      <c r="X846" s="690"/>
      <c r="Y846" s="690"/>
      <c r="Z846" s="690"/>
      <c r="AA846" s="690"/>
      <c r="AB846" s="690"/>
    </row>
    <row r="847" spans="1:28" ht="15.75" customHeight="1">
      <c r="A847" s="690"/>
      <c r="B847" s="691"/>
      <c r="C847" s="690"/>
      <c r="D847" s="690"/>
      <c r="E847" s="691"/>
      <c r="F847" s="691"/>
      <c r="G847" s="692"/>
      <c r="H847" s="690"/>
      <c r="I847" s="690"/>
      <c r="J847" s="690"/>
      <c r="K847" s="690"/>
      <c r="L847" s="690"/>
      <c r="M847" s="690"/>
      <c r="N847" s="690"/>
      <c r="O847" s="690"/>
      <c r="P847" s="690"/>
      <c r="Q847" s="690"/>
      <c r="R847" s="690"/>
      <c r="S847" s="690"/>
      <c r="T847" s="690"/>
      <c r="U847" s="690"/>
      <c r="V847" s="690"/>
      <c r="W847" s="690"/>
      <c r="X847" s="690"/>
      <c r="Y847" s="690"/>
      <c r="Z847" s="690"/>
      <c r="AA847" s="690"/>
      <c r="AB847" s="690"/>
    </row>
    <row r="848" spans="1:28" ht="15.75" customHeight="1">
      <c r="A848" s="690"/>
      <c r="B848" s="691"/>
      <c r="C848" s="690"/>
      <c r="D848" s="690"/>
      <c r="E848" s="691"/>
      <c r="F848" s="691"/>
      <c r="G848" s="692"/>
      <c r="H848" s="690"/>
      <c r="I848" s="690"/>
      <c r="J848" s="690"/>
      <c r="K848" s="690"/>
      <c r="L848" s="690"/>
      <c r="M848" s="690"/>
      <c r="N848" s="690"/>
      <c r="O848" s="690"/>
      <c r="P848" s="690"/>
      <c r="Q848" s="690"/>
      <c r="R848" s="690"/>
      <c r="S848" s="690"/>
      <c r="T848" s="690"/>
      <c r="U848" s="690"/>
      <c r="V848" s="690"/>
      <c r="W848" s="690"/>
      <c r="X848" s="690"/>
      <c r="Y848" s="690"/>
      <c r="Z848" s="690"/>
      <c r="AA848" s="690"/>
      <c r="AB848" s="690"/>
    </row>
    <row r="849" spans="1:28" ht="15.75" customHeight="1">
      <c r="A849" s="690"/>
      <c r="B849" s="691"/>
      <c r="C849" s="690"/>
      <c r="D849" s="690"/>
      <c r="E849" s="691"/>
      <c r="F849" s="691"/>
      <c r="G849" s="692"/>
      <c r="H849" s="690"/>
      <c r="I849" s="690"/>
      <c r="J849" s="690"/>
      <c r="K849" s="690"/>
      <c r="L849" s="690"/>
      <c r="M849" s="690"/>
      <c r="N849" s="690"/>
      <c r="O849" s="690"/>
      <c r="P849" s="690"/>
      <c r="Q849" s="690"/>
      <c r="R849" s="690"/>
      <c r="S849" s="690"/>
      <c r="T849" s="690"/>
      <c r="U849" s="690"/>
      <c r="V849" s="690"/>
      <c r="W849" s="690"/>
      <c r="X849" s="690"/>
      <c r="Y849" s="690"/>
      <c r="Z849" s="690"/>
      <c r="AA849" s="690"/>
      <c r="AB849" s="690"/>
    </row>
    <row r="850" spans="1:28" ht="15.75" customHeight="1">
      <c r="A850" s="690"/>
      <c r="B850" s="691"/>
      <c r="C850" s="690"/>
      <c r="D850" s="690"/>
      <c r="E850" s="691"/>
      <c r="F850" s="691"/>
      <c r="G850" s="692"/>
      <c r="H850" s="690"/>
      <c r="I850" s="690"/>
      <c r="J850" s="690"/>
      <c r="K850" s="690"/>
      <c r="L850" s="690"/>
      <c r="M850" s="690"/>
      <c r="N850" s="690"/>
      <c r="O850" s="690"/>
      <c r="P850" s="690"/>
      <c r="Q850" s="690"/>
      <c r="R850" s="690"/>
      <c r="S850" s="690"/>
      <c r="T850" s="690"/>
      <c r="U850" s="690"/>
      <c r="V850" s="690"/>
      <c r="W850" s="690"/>
      <c r="X850" s="690"/>
      <c r="Y850" s="690"/>
      <c r="Z850" s="690"/>
      <c r="AA850" s="690"/>
      <c r="AB850" s="690"/>
    </row>
    <row r="851" spans="1:28" ht="15.75" customHeight="1">
      <c r="A851" s="690"/>
      <c r="B851" s="691"/>
      <c r="C851" s="690"/>
      <c r="D851" s="690"/>
      <c r="E851" s="691"/>
      <c r="F851" s="691"/>
      <c r="G851" s="692"/>
      <c r="H851" s="690"/>
      <c r="I851" s="690"/>
      <c r="J851" s="690"/>
      <c r="K851" s="690"/>
      <c r="L851" s="690"/>
      <c r="M851" s="690"/>
      <c r="N851" s="690"/>
      <c r="O851" s="690"/>
      <c r="P851" s="690"/>
      <c r="Q851" s="690"/>
      <c r="R851" s="690"/>
      <c r="S851" s="690"/>
      <c r="T851" s="690"/>
      <c r="U851" s="690"/>
      <c r="V851" s="690"/>
      <c r="W851" s="690"/>
      <c r="X851" s="690"/>
      <c r="Y851" s="690"/>
      <c r="Z851" s="690"/>
      <c r="AA851" s="690"/>
      <c r="AB851" s="690"/>
    </row>
    <row r="852" spans="1:28" ht="15.75" customHeight="1">
      <c r="A852" s="690"/>
      <c r="B852" s="691"/>
      <c r="C852" s="690"/>
      <c r="D852" s="690"/>
      <c r="E852" s="691"/>
      <c r="F852" s="691"/>
      <c r="G852" s="692"/>
      <c r="H852" s="690"/>
      <c r="I852" s="690"/>
      <c r="J852" s="690"/>
      <c r="K852" s="690"/>
      <c r="L852" s="690"/>
      <c r="M852" s="690"/>
      <c r="N852" s="690"/>
      <c r="O852" s="690"/>
      <c r="P852" s="690"/>
      <c r="Q852" s="690"/>
      <c r="R852" s="690"/>
      <c r="S852" s="690"/>
      <c r="T852" s="690"/>
      <c r="U852" s="690"/>
      <c r="V852" s="690"/>
      <c r="W852" s="690"/>
      <c r="X852" s="690"/>
      <c r="Y852" s="690"/>
      <c r="Z852" s="690"/>
      <c r="AA852" s="690"/>
      <c r="AB852" s="690"/>
    </row>
    <row r="853" spans="1:28" ht="15.75" customHeight="1">
      <c r="A853" s="690"/>
      <c r="B853" s="691"/>
      <c r="C853" s="690"/>
      <c r="D853" s="690"/>
      <c r="E853" s="691"/>
      <c r="F853" s="691"/>
      <c r="G853" s="692"/>
      <c r="H853" s="690"/>
      <c r="I853" s="690"/>
      <c r="J853" s="690"/>
      <c r="K853" s="690"/>
      <c r="L853" s="690"/>
      <c r="M853" s="690"/>
      <c r="N853" s="690"/>
      <c r="O853" s="690"/>
      <c r="P853" s="690"/>
      <c r="Q853" s="690"/>
      <c r="R853" s="690"/>
      <c r="S853" s="690"/>
      <c r="T853" s="690"/>
      <c r="U853" s="690"/>
      <c r="V853" s="690"/>
      <c r="W853" s="690"/>
      <c r="X853" s="690"/>
      <c r="Y853" s="690"/>
      <c r="Z853" s="690"/>
      <c r="AA853" s="690"/>
      <c r="AB853" s="690"/>
    </row>
    <row r="854" spans="1:28" ht="15.75" customHeight="1">
      <c r="A854" s="690"/>
      <c r="B854" s="691"/>
      <c r="C854" s="690"/>
      <c r="D854" s="690"/>
      <c r="E854" s="691"/>
      <c r="F854" s="691"/>
      <c r="G854" s="692"/>
      <c r="H854" s="690"/>
      <c r="I854" s="690"/>
      <c r="J854" s="690"/>
      <c r="K854" s="690"/>
      <c r="L854" s="690"/>
      <c r="M854" s="690"/>
      <c r="N854" s="690"/>
      <c r="O854" s="690"/>
      <c r="P854" s="690"/>
      <c r="Q854" s="690"/>
      <c r="R854" s="690"/>
      <c r="S854" s="690"/>
      <c r="T854" s="690"/>
      <c r="U854" s="690"/>
      <c r="V854" s="690"/>
      <c r="W854" s="690"/>
      <c r="X854" s="690"/>
      <c r="Y854" s="690"/>
      <c r="Z854" s="690"/>
      <c r="AA854" s="690"/>
      <c r="AB854" s="690"/>
    </row>
    <row r="855" spans="1:28" ht="15.75" customHeight="1">
      <c r="A855" s="690"/>
      <c r="B855" s="691"/>
      <c r="C855" s="690"/>
      <c r="D855" s="690"/>
      <c r="E855" s="691"/>
      <c r="F855" s="691"/>
      <c r="G855" s="692"/>
      <c r="H855" s="690"/>
      <c r="I855" s="690"/>
      <c r="J855" s="690"/>
      <c r="K855" s="690"/>
      <c r="L855" s="690"/>
      <c r="M855" s="690"/>
      <c r="N855" s="690"/>
      <c r="O855" s="690"/>
      <c r="P855" s="690"/>
      <c r="Q855" s="690"/>
      <c r="R855" s="690"/>
      <c r="S855" s="690"/>
      <c r="T855" s="690"/>
      <c r="U855" s="690"/>
      <c r="V855" s="690"/>
      <c r="W855" s="690"/>
      <c r="X855" s="690"/>
      <c r="Y855" s="690"/>
      <c r="Z855" s="690"/>
      <c r="AA855" s="690"/>
      <c r="AB855" s="690"/>
    </row>
    <row r="856" spans="1:28" ht="15.75" customHeight="1">
      <c r="A856" s="690"/>
      <c r="B856" s="691"/>
      <c r="C856" s="690"/>
      <c r="D856" s="690"/>
      <c r="E856" s="691"/>
      <c r="F856" s="691"/>
      <c r="G856" s="692"/>
      <c r="H856" s="690"/>
      <c r="I856" s="690"/>
      <c r="J856" s="690"/>
      <c r="K856" s="690"/>
      <c r="L856" s="690"/>
      <c r="M856" s="690"/>
      <c r="N856" s="690"/>
      <c r="O856" s="690"/>
      <c r="P856" s="690"/>
      <c r="Q856" s="690"/>
      <c r="R856" s="690"/>
      <c r="S856" s="690"/>
      <c r="T856" s="690"/>
      <c r="U856" s="690"/>
      <c r="V856" s="690"/>
      <c r="W856" s="690"/>
      <c r="X856" s="690"/>
      <c r="Y856" s="690"/>
      <c r="Z856" s="690"/>
      <c r="AA856" s="690"/>
      <c r="AB856" s="690"/>
    </row>
    <row r="857" spans="1:28" ht="15.75" customHeight="1">
      <c r="A857" s="690"/>
      <c r="B857" s="691"/>
      <c r="C857" s="690"/>
      <c r="D857" s="690"/>
      <c r="E857" s="691"/>
      <c r="F857" s="691"/>
      <c r="G857" s="692"/>
      <c r="H857" s="690"/>
      <c r="I857" s="690"/>
      <c r="J857" s="690"/>
      <c r="K857" s="690"/>
      <c r="L857" s="690"/>
      <c r="M857" s="690"/>
      <c r="N857" s="690"/>
      <c r="O857" s="690"/>
      <c r="P857" s="690"/>
      <c r="Q857" s="690"/>
      <c r="R857" s="690"/>
      <c r="S857" s="690"/>
      <c r="T857" s="690"/>
      <c r="U857" s="690"/>
      <c r="V857" s="690"/>
      <c r="W857" s="690"/>
      <c r="X857" s="690"/>
      <c r="Y857" s="690"/>
      <c r="Z857" s="690"/>
      <c r="AA857" s="690"/>
      <c r="AB857" s="690"/>
    </row>
    <row r="858" spans="1:28" ht="15.75" customHeight="1">
      <c r="A858" s="690"/>
      <c r="B858" s="691"/>
      <c r="C858" s="690"/>
      <c r="D858" s="690"/>
      <c r="E858" s="691"/>
      <c r="F858" s="691"/>
      <c r="G858" s="692"/>
      <c r="H858" s="690"/>
      <c r="I858" s="690"/>
      <c r="J858" s="690"/>
      <c r="K858" s="690"/>
      <c r="L858" s="690"/>
      <c r="M858" s="690"/>
      <c r="N858" s="690"/>
      <c r="O858" s="690"/>
      <c r="P858" s="690"/>
      <c r="Q858" s="690"/>
      <c r="R858" s="690"/>
      <c r="S858" s="690"/>
      <c r="T858" s="690"/>
      <c r="U858" s="690"/>
      <c r="V858" s="690"/>
      <c r="W858" s="690"/>
      <c r="X858" s="690"/>
      <c r="Y858" s="690"/>
      <c r="Z858" s="690"/>
      <c r="AA858" s="690"/>
      <c r="AB858" s="690"/>
    </row>
    <row r="859" spans="1:28" ht="15.75" customHeight="1">
      <c r="A859" s="690"/>
      <c r="B859" s="691"/>
      <c r="C859" s="690"/>
      <c r="D859" s="690"/>
      <c r="E859" s="691"/>
      <c r="F859" s="691"/>
      <c r="G859" s="692"/>
      <c r="H859" s="690"/>
      <c r="I859" s="690"/>
      <c r="J859" s="690"/>
      <c r="K859" s="690"/>
      <c r="L859" s="690"/>
      <c r="M859" s="690"/>
      <c r="N859" s="690"/>
      <c r="O859" s="690"/>
      <c r="P859" s="690"/>
      <c r="Q859" s="690"/>
      <c r="R859" s="690"/>
      <c r="S859" s="690"/>
      <c r="T859" s="690"/>
      <c r="U859" s="690"/>
      <c r="V859" s="690"/>
      <c r="W859" s="690"/>
      <c r="X859" s="690"/>
      <c r="Y859" s="690"/>
      <c r="Z859" s="690"/>
      <c r="AA859" s="690"/>
      <c r="AB859" s="690"/>
    </row>
    <row r="860" spans="1:28" ht="15.75" customHeight="1">
      <c r="A860" s="690"/>
      <c r="B860" s="691"/>
      <c r="C860" s="690"/>
      <c r="D860" s="690"/>
      <c r="E860" s="691"/>
      <c r="F860" s="691"/>
      <c r="G860" s="692"/>
      <c r="H860" s="690"/>
      <c r="I860" s="690"/>
      <c r="J860" s="690"/>
      <c r="K860" s="690"/>
      <c r="L860" s="690"/>
      <c r="M860" s="690"/>
      <c r="N860" s="690"/>
      <c r="O860" s="690"/>
      <c r="P860" s="690"/>
      <c r="Q860" s="690"/>
      <c r="R860" s="690"/>
      <c r="S860" s="690"/>
      <c r="T860" s="690"/>
      <c r="U860" s="690"/>
      <c r="V860" s="690"/>
      <c r="W860" s="690"/>
      <c r="X860" s="690"/>
      <c r="Y860" s="690"/>
      <c r="Z860" s="690"/>
      <c r="AA860" s="690"/>
      <c r="AB860" s="690"/>
    </row>
    <row r="861" spans="1:28" ht="15.75" customHeight="1">
      <c r="A861" s="690"/>
      <c r="B861" s="691"/>
      <c r="C861" s="690"/>
      <c r="D861" s="690"/>
      <c r="E861" s="691"/>
      <c r="F861" s="691"/>
      <c r="G861" s="692"/>
      <c r="H861" s="690"/>
      <c r="I861" s="690"/>
      <c r="J861" s="690"/>
      <c r="K861" s="690"/>
      <c r="L861" s="690"/>
      <c r="M861" s="690"/>
      <c r="N861" s="690"/>
      <c r="O861" s="690"/>
      <c r="P861" s="690"/>
      <c r="Q861" s="690"/>
      <c r="R861" s="690"/>
      <c r="S861" s="690"/>
      <c r="T861" s="690"/>
      <c r="U861" s="690"/>
      <c r="V861" s="690"/>
      <c r="W861" s="690"/>
      <c r="X861" s="690"/>
      <c r="Y861" s="690"/>
      <c r="Z861" s="690"/>
      <c r="AA861" s="690"/>
      <c r="AB861" s="690"/>
    </row>
    <row r="862" spans="1:28" ht="15.75" customHeight="1">
      <c r="A862" s="690"/>
      <c r="B862" s="691"/>
      <c r="C862" s="690"/>
      <c r="D862" s="690"/>
      <c r="E862" s="691"/>
      <c r="F862" s="691"/>
      <c r="G862" s="692"/>
      <c r="H862" s="690"/>
      <c r="I862" s="690"/>
      <c r="J862" s="690"/>
      <c r="K862" s="690"/>
      <c r="L862" s="690"/>
      <c r="M862" s="690"/>
      <c r="N862" s="690"/>
      <c r="O862" s="690"/>
      <c r="P862" s="690"/>
      <c r="Q862" s="690"/>
      <c r="R862" s="690"/>
      <c r="S862" s="690"/>
      <c r="T862" s="690"/>
      <c r="U862" s="690"/>
      <c r="V862" s="690"/>
      <c r="W862" s="690"/>
      <c r="X862" s="690"/>
      <c r="Y862" s="690"/>
      <c r="Z862" s="690"/>
      <c r="AA862" s="690"/>
      <c r="AB862" s="690"/>
    </row>
    <row r="863" spans="1:28" ht="15.75" customHeight="1">
      <c r="A863" s="690"/>
      <c r="B863" s="691"/>
      <c r="C863" s="690"/>
      <c r="D863" s="690"/>
      <c r="E863" s="691"/>
      <c r="F863" s="691"/>
      <c r="G863" s="692"/>
      <c r="H863" s="690"/>
      <c r="I863" s="690"/>
      <c r="J863" s="690"/>
      <c r="K863" s="690"/>
      <c r="L863" s="690"/>
      <c r="M863" s="690"/>
      <c r="N863" s="690"/>
      <c r="O863" s="690"/>
      <c r="P863" s="690"/>
      <c r="Q863" s="690"/>
      <c r="R863" s="690"/>
      <c r="S863" s="690"/>
      <c r="T863" s="690"/>
      <c r="U863" s="690"/>
      <c r="V863" s="690"/>
      <c r="W863" s="690"/>
      <c r="X863" s="690"/>
      <c r="Y863" s="690"/>
      <c r="Z863" s="690"/>
      <c r="AA863" s="690"/>
      <c r="AB863" s="690"/>
    </row>
    <row r="864" spans="1:28" ht="15.75" customHeight="1">
      <c r="A864" s="690"/>
      <c r="B864" s="691"/>
      <c r="C864" s="690"/>
      <c r="D864" s="690"/>
      <c r="E864" s="691"/>
      <c r="F864" s="691"/>
      <c r="G864" s="692"/>
      <c r="H864" s="690"/>
      <c r="I864" s="690"/>
      <c r="J864" s="690"/>
      <c r="K864" s="690"/>
      <c r="L864" s="690"/>
      <c r="M864" s="690"/>
      <c r="N864" s="690"/>
      <c r="O864" s="690"/>
      <c r="P864" s="690"/>
      <c r="Q864" s="690"/>
      <c r="R864" s="690"/>
      <c r="S864" s="690"/>
      <c r="T864" s="690"/>
      <c r="U864" s="690"/>
      <c r="V864" s="690"/>
      <c r="W864" s="690"/>
      <c r="X864" s="690"/>
      <c r="Y864" s="690"/>
      <c r="Z864" s="690"/>
      <c r="AA864" s="690"/>
      <c r="AB864" s="690"/>
    </row>
    <row r="865" spans="1:28" ht="15.75" customHeight="1">
      <c r="A865" s="690"/>
      <c r="B865" s="691"/>
      <c r="C865" s="690"/>
      <c r="D865" s="690"/>
      <c r="E865" s="691"/>
      <c r="F865" s="691"/>
      <c r="G865" s="692"/>
      <c r="H865" s="690"/>
      <c r="I865" s="690"/>
      <c r="J865" s="690"/>
      <c r="K865" s="690"/>
      <c r="L865" s="690"/>
      <c r="M865" s="690"/>
      <c r="N865" s="690"/>
      <c r="O865" s="690"/>
      <c r="P865" s="690"/>
      <c r="Q865" s="690"/>
      <c r="R865" s="690"/>
      <c r="S865" s="690"/>
      <c r="T865" s="690"/>
      <c r="U865" s="690"/>
      <c r="V865" s="690"/>
      <c r="W865" s="690"/>
      <c r="X865" s="690"/>
      <c r="Y865" s="690"/>
      <c r="Z865" s="690"/>
      <c r="AA865" s="690"/>
      <c r="AB865" s="690"/>
    </row>
    <row r="866" spans="1:28" ht="15.75" customHeight="1">
      <c r="A866" s="690"/>
      <c r="B866" s="691"/>
      <c r="C866" s="690"/>
      <c r="D866" s="690"/>
      <c r="E866" s="691"/>
      <c r="F866" s="691"/>
      <c r="G866" s="692"/>
      <c r="H866" s="690"/>
      <c r="I866" s="690"/>
      <c r="J866" s="690"/>
      <c r="K866" s="690"/>
      <c r="L866" s="690"/>
      <c r="M866" s="690"/>
      <c r="N866" s="690"/>
      <c r="O866" s="690"/>
      <c r="P866" s="690"/>
      <c r="Q866" s="690"/>
      <c r="R866" s="690"/>
      <c r="S866" s="690"/>
      <c r="T866" s="690"/>
      <c r="U866" s="690"/>
      <c r="V866" s="690"/>
      <c r="W866" s="690"/>
      <c r="X866" s="690"/>
      <c r="Y866" s="690"/>
      <c r="Z866" s="690"/>
      <c r="AA866" s="690"/>
      <c r="AB866" s="690"/>
    </row>
    <row r="867" spans="1:28" ht="15.75" customHeight="1">
      <c r="A867" s="690"/>
      <c r="B867" s="691"/>
      <c r="C867" s="690"/>
      <c r="D867" s="690"/>
      <c r="E867" s="691"/>
      <c r="F867" s="691"/>
      <c r="G867" s="692"/>
      <c r="H867" s="690"/>
      <c r="I867" s="690"/>
      <c r="J867" s="690"/>
      <c r="K867" s="690"/>
      <c r="L867" s="690"/>
      <c r="M867" s="690"/>
      <c r="N867" s="690"/>
      <c r="O867" s="690"/>
      <c r="P867" s="690"/>
      <c r="Q867" s="690"/>
      <c r="R867" s="690"/>
      <c r="S867" s="690"/>
      <c r="T867" s="690"/>
      <c r="U867" s="690"/>
      <c r="V867" s="690"/>
      <c r="W867" s="690"/>
      <c r="X867" s="690"/>
      <c r="Y867" s="690"/>
      <c r="Z867" s="690"/>
      <c r="AA867" s="690"/>
      <c r="AB867" s="690"/>
    </row>
    <row r="868" spans="1:28" ht="15.75" customHeight="1">
      <c r="A868" s="690"/>
      <c r="B868" s="691"/>
      <c r="C868" s="690"/>
      <c r="D868" s="690"/>
      <c r="E868" s="691"/>
      <c r="F868" s="691"/>
      <c r="G868" s="692"/>
      <c r="H868" s="690"/>
      <c r="I868" s="690"/>
      <c r="J868" s="690"/>
      <c r="K868" s="690"/>
      <c r="L868" s="690"/>
      <c r="M868" s="690"/>
      <c r="N868" s="690"/>
      <c r="O868" s="690"/>
      <c r="P868" s="690"/>
      <c r="Q868" s="690"/>
      <c r="R868" s="690"/>
      <c r="S868" s="690"/>
      <c r="T868" s="690"/>
      <c r="U868" s="690"/>
      <c r="V868" s="690"/>
      <c r="W868" s="690"/>
      <c r="X868" s="690"/>
      <c r="Y868" s="690"/>
      <c r="Z868" s="690"/>
      <c r="AA868" s="690"/>
      <c r="AB868" s="690"/>
    </row>
    <row r="869" spans="1:28" ht="15.75" customHeight="1">
      <c r="A869" s="690"/>
      <c r="B869" s="691"/>
      <c r="C869" s="690"/>
      <c r="D869" s="690"/>
      <c r="E869" s="691"/>
      <c r="F869" s="691"/>
      <c r="G869" s="692"/>
      <c r="H869" s="690"/>
      <c r="I869" s="690"/>
      <c r="J869" s="690"/>
      <c r="K869" s="690"/>
      <c r="L869" s="690"/>
      <c r="M869" s="690"/>
      <c r="N869" s="690"/>
      <c r="O869" s="690"/>
      <c r="P869" s="690"/>
      <c r="Q869" s="690"/>
      <c r="R869" s="690"/>
      <c r="S869" s="690"/>
      <c r="T869" s="690"/>
      <c r="U869" s="690"/>
      <c r="V869" s="690"/>
      <c r="W869" s="690"/>
      <c r="X869" s="690"/>
      <c r="Y869" s="690"/>
      <c r="Z869" s="690"/>
      <c r="AA869" s="690"/>
      <c r="AB869" s="690"/>
    </row>
    <row r="870" spans="1:28" ht="15.75" customHeight="1">
      <c r="A870" s="690"/>
      <c r="B870" s="691"/>
      <c r="C870" s="690"/>
      <c r="D870" s="690"/>
      <c r="E870" s="691"/>
      <c r="F870" s="691"/>
      <c r="G870" s="692"/>
      <c r="H870" s="690"/>
      <c r="I870" s="690"/>
      <c r="J870" s="690"/>
      <c r="K870" s="690"/>
      <c r="L870" s="690"/>
      <c r="M870" s="690"/>
      <c r="N870" s="690"/>
      <c r="O870" s="690"/>
      <c r="P870" s="690"/>
      <c r="Q870" s="690"/>
      <c r="R870" s="690"/>
      <c r="S870" s="690"/>
      <c r="T870" s="690"/>
      <c r="U870" s="690"/>
      <c r="V870" s="690"/>
      <c r="W870" s="690"/>
      <c r="X870" s="690"/>
      <c r="Y870" s="690"/>
      <c r="Z870" s="690"/>
      <c r="AA870" s="690"/>
      <c r="AB870" s="690"/>
    </row>
    <row r="871" spans="1:28" ht="15.75" customHeight="1">
      <c r="A871" s="690"/>
      <c r="B871" s="691"/>
      <c r="C871" s="690"/>
      <c r="D871" s="690"/>
      <c r="E871" s="691"/>
      <c r="F871" s="691"/>
      <c r="G871" s="692"/>
      <c r="H871" s="690"/>
      <c r="I871" s="690"/>
      <c r="J871" s="690"/>
      <c r="K871" s="690"/>
      <c r="L871" s="690"/>
      <c r="M871" s="690"/>
      <c r="N871" s="690"/>
      <c r="O871" s="690"/>
      <c r="P871" s="690"/>
      <c r="Q871" s="690"/>
      <c r="R871" s="690"/>
      <c r="S871" s="690"/>
      <c r="T871" s="690"/>
      <c r="U871" s="690"/>
      <c r="V871" s="690"/>
      <c r="W871" s="690"/>
      <c r="X871" s="690"/>
      <c r="Y871" s="690"/>
      <c r="Z871" s="690"/>
      <c r="AA871" s="690"/>
      <c r="AB871" s="690"/>
    </row>
    <row r="872" spans="1:28" ht="15.75" customHeight="1">
      <c r="A872" s="690"/>
      <c r="B872" s="691"/>
      <c r="C872" s="690"/>
      <c r="D872" s="690"/>
      <c r="E872" s="691"/>
      <c r="F872" s="691"/>
      <c r="G872" s="692"/>
      <c r="H872" s="690"/>
      <c r="I872" s="690"/>
      <c r="J872" s="690"/>
      <c r="K872" s="690"/>
      <c r="L872" s="690"/>
      <c r="M872" s="690"/>
      <c r="N872" s="690"/>
      <c r="O872" s="690"/>
      <c r="P872" s="690"/>
      <c r="Q872" s="690"/>
      <c r="R872" s="690"/>
      <c r="S872" s="690"/>
      <c r="T872" s="690"/>
      <c r="U872" s="690"/>
      <c r="V872" s="690"/>
      <c r="W872" s="690"/>
      <c r="X872" s="690"/>
      <c r="Y872" s="690"/>
      <c r="Z872" s="690"/>
      <c r="AA872" s="690"/>
      <c r="AB872" s="690"/>
    </row>
    <row r="873" spans="1:28" ht="15.75" customHeight="1">
      <c r="A873" s="690"/>
      <c r="B873" s="691"/>
      <c r="C873" s="690"/>
      <c r="D873" s="690"/>
      <c r="E873" s="691"/>
      <c r="F873" s="691"/>
      <c r="G873" s="692"/>
      <c r="H873" s="690"/>
      <c r="I873" s="690"/>
      <c r="J873" s="690"/>
      <c r="K873" s="690"/>
      <c r="L873" s="690"/>
      <c r="M873" s="690"/>
      <c r="N873" s="690"/>
      <c r="O873" s="690"/>
      <c r="P873" s="690"/>
      <c r="Q873" s="690"/>
      <c r="R873" s="690"/>
      <c r="S873" s="690"/>
      <c r="T873" s="690"/>
      <c r="U873" s="690"/>
      <c r="V873" s="690"/>
      <c r="W873" s="690"/>
      <c r="X873" s="690"/>
      <c r="Y873" s="690"/>
      <c r="Z873" s="690"/>
      <c r="AA873" s="690"/>
      <c r="AB873" s="690"/>
    </row>
    <row r="874" spans="1:28" ht="15.75" customHeight="1">
      <c r="A874" s="690"/>
      <c r="B874" s="691"/>
      <c r="C874" s="690"/>
      <c r="D874" s="690"/>
      <c r="E874" s="691"/>
      <c r="F874" s="691"/>
      <c r="G874" s="692"/>
      <c r="H874" s="690"/>
      <c r="I874" s="690"/>
      <c r="J874" s="690"/>
      <c r="K874" s="690"/>
      <c r="L874" s="690"/>
      <c r="M874" s="690"/>
      <c r="N874" s="690"/>
      <c r="O874" s="690"/>
      <c r="P874" s="690"/>
      <c r="Q874" s="690"/>
      <c r="R874" s="690"/>
      <c r="S874" s="690"/>
      <c r="T874" s="690"/>
      <c r="U874" s="690"/>
      <c r="V874" s="690"/>
      <c r="W874" s="690"/>
      <c r="X874" s="690"/>
      <c r="Y874" s="690"/>
      <c r="Z874" s="690"/>
      <c r="AA874" s="690"/>
      <c r="AB874" s="690"/>
    </row>
    <row r="875" spans="1:28" ht="15.75" customHeight="1">
      <c r="A875" s="690"/>
      <c r="B875" s="691"/>
      <c r="C875" s="690"/>
      <c r="D875" s="690"/>
      <c r="E875" s="691"/>
      <c r="F875" s="691"/>
      <c r="G875" s="692"/>
      <c r="H875" s="690"/>
      <c r="I875" s="690"/>
      <c r="J875" s="690"/>
      <c r="K875" s="690"/>
      <c r="L875" s="690"/>
      <c r="M875" s="690"/>
      <c r="N875" s="690"/>
      <c r="O875" s="690"/>
      <c r="P875" s="690"/>
      <c r="Q875" s="690"/>
      <c r="R875" s="690"/>
      <c r="S875" s="690"/>
      <c r="T875" s="690"/>
      <c r="U875" s="690"/>
      <c r="V875" s="690"/>
      <c r="W875" s="690"/>
      <c r="X875" s="690"/>
      <c r="Y875" s="690"/>
      <c r="Z875" s="690"/>
      <c r="AA875" s="690"/>
      <c r="AB875" s="690"/>
    </row>
    <row r="876" spans="1:28" ht="15.75" customHeight="1">
      <c r="A876" s="690"/>
      <c r="B876" s="691"/>
      <c r="C876" s="690"/>
      <c r="D876" s="690"/>
      <c r="E876" s="691"/>
      <c r="F876" s="691"/>
      <c r="G876" s="692"/>
      <c r="H876" s="690"/>
      <c r="I876" s="690"/>
      <c r="J876" s="690"/>
      <c r="K876" s="690"/>
      <c r="L876" s="690"/>
      <c r="M876" s="690"/>
      <c r="N876" s="690"/>
      <c r="O876" s="690"/>
      <c r="P876" s="690"/>
      <c r="Q876" s="690"/>
      <c r="R876" s="690"/>
      <c r="S876" s="690"/>
      <c r="T876" s="690"/>
      <c r="U876" s="690"/>
      <c r="V876" s="690"/>
      <c r="W876" s="690"/>
      <c r="X876" s="690"/>
      <c r="Y876" s="690"/>
      <c r="Z876" s="690"/>
      <c r="AA876" s="690"/>
      <c r="AB876" s="690"/>
    </row>
    <row r="877" spans="1:28" ht="15.75" customHeight="1">
      <c r="A877" s="690"/>
      <c r="B877" s="691"/>
      <c r="C877" s="690"/>
      <c r="D877" s="690"/>
      <c r="E877" s="691"/>
      <c r="F877" s="691"/>
      <c r="G877" s="692"/>
      <c r="H877" s="690"/>
      <c r="I877" s="690"/>
      <c r="J877" s="690"/>
      <c r="K877" s="690"/>
      <c r="L877" s="690"/>
      <c r="M877" s="690"/>
      <c r="N877" s="690"/>
      <c r="O877" s="690"/>
      <c r="P877" s="690"/>
      <c r="Q877" s="690"/>
      <c r="R877" s="690"/>
      <c r="S877" s="690"/>
      <c r="T877" s="690"/>
      <c r="U877" s="690"/>
      <c r="V877" s="690"/>
      <c r="W877" s="690"/>
      <c r="X877" s="690"/>
      <c r="Y877" s="690"/>
      <c r="Z877" s="690"/>
      <c r="AA877" s="690"/>
      <c r="AB877" s="690"/>
    </row>
    <row r="878" spans="1:28" ht="15.75" customHeight="1">
      <c r="A878" s="690"/>
      <c r="B878" s="691"/>
      <c r="C878" s="690"/>
      <c r="D878" s="690"/>
      <c r="E878" s="691"/>
      <c r="F878" s="691"/>
      <c r="G878" s="692"/>
      <c r="H878" s="690"/>
      <c r="I878" s="690"/>
      <c r="J878" s="690"/>
      <c r="K878" s="690"/>
      <c r="L878" s="690"/>
      <c r="M878" s="690"/>
      <c r="N878" s="690"/>
      <c r="O878" s="690"/>
      <c r="P878" s="690"/>
      <c r="Q878" s="690"/>
      <c r="R878" s="690"/>
      <c r="S878" s="690"/>
      <c r="T878" s="690"/>
      <c r="U878" s="690"/>
      <c r="V878" s="690"/>
      <c r="W878" s="690"/>
      <c r="X878" s="690"/>
      <c r="Y878" s="690"/>
      <c r="Z878" s="690"/>
      <c r="AA878" s="690"/>
      <c r="AB878" s="690"/>
    </row>
    <row r="879" spans="1:28" ht="15.75" customHeight="1">
      <c r="A879" s="690"/>
      <c r="B879" s="691"/>
      <c r="C879" s="690"/>
      <c r="D879" s="690"/>
      <c r="E879" s="691"/>
      <c r="F879" s="691"/>
      <c r="G879" s="692"/>
      <c r="H879" s="690"/>
      <c r="I879" s="690"/>
      <c r="J879" s="690"/>
      <c r="K879" s="690"/>
      <c r="L879" s="690"/>
      <c r="M879" s="690"/>
      <c r="N879" s="690"/>
      <c r="O879" s="690"/>
      <c r="P879" s="690"/>
      <c r="Q879" s="690"/>
      <c r="R879" s="690"/>
      <c r="S879" s="690"/>
      <c r="T879" s="690"/>
      <c r="U879" s="690"/>
      <c r="V879" s="690"/>
      <c r="W879" s="690"/>
      <c r="X879" s="690"/>
      <c r="Y879" s="690"/>
      <c r="Z879" s="690"/>
      <c r="AA879" s="690"/>
      <c r="AB879" s="690"/>
    </row>
    <row r="880" spans="1:28" ht="15.75" customHeight="1">
      <c r="A880" s="690"/>
      <c r="B880" s="691"/>
      <c r="C880" s="690"/>
      <c r="D880" s="690"/>
      <c r="E880" s="691"/>
      <c r="F880" s="691"/>
      <c r="G880" s="692"/>
      <c r="H880" s="690"/>
      <c r="I880" s="690"/>
      <c r="J880" s="690"/>
      <c r="K880" s="690"/>
      <c r="L880" s="690"/>
      <c r="M880" s="690"/>
      <c r="N880" s="690"/>
      <c r="O880" s="690"/>
      <c r="P880" s="690"/>
      <c r="Q880" s="690"/>
      <c r="R880" s="690"/>
      <c r="S880" s="690"/>
      <c r="T880" s="690"/>
      <c r="U880" s="690"/>
      <c r="V880" s="690"/>
      <c r="W880" s="690"/>
      <c r="X880" s="690"/>
      <c r="Y880" s="690"/>
      <c r="Z880" s="690"/>
      <c r="AA880" s="690"/>
      <c r="AB880" s="690"/>
    </row>
    <row r="881" spans="1:28" ht="15.75" customHeight="1">
      <c r="A881" s="690"/>
      <c r="B881" s="691"/>
      <c r="C881" s="690"/>
      <c r="D881" s="690"/>
      <c r="E881" s="691"/>
      <c r="F881" s="691"/>
      <c r="G881" s="692"/>
      <c r="H881" s="690"/>
      <c r="I881" s="690"/>
      <c r="J881" s="690"/>
      <c r="K881" s="690"/>
      <c r="L881" s="690"/>
      <c r="M881" s="690"/>
      <c r="N881" s="690"/>
      <c r="O881" s="690"/>
      <c r="P881" s="690"/>
      <c r="Q881" s="690"/>
      <c r="R881" s="690"/>
      <c r="S881" s="690"/>
      <c r="T881" s="690"/>
      <c r="U881" s="690"/>
      <c r="V881" s="690"/>
      <c r="W881" s="690"/>
      <c r="X881" s="690"/>
      <c r="Y881" s="690"/>
      <c r="Z881" s="690"/>
      <c r="AA881" s="690"/>
      <c r="AB881" s="690"/>
    </row>
    <row r="882" spans="1:28" ht="15.75" customHeight="1">
      <c r="A882" s="690"/>
      <c r="B882" s="691"/>
      <c r="C882" s="690"/>
      <c r="D882" s="690"/>
      <c r="E882" s="691"/>
      <c r="F882" s="691"/>
      <c r="G882" s="692"/>
      <c r="H882" s="690"/>
      <c r="I882" s="690"/>
      <c r="J882" s="690"/>
      <c r="K882" s="690"/>
      <c r="L882" s="690"/>
      <c r="M882" s="690"/>
      <c r="N882" s="690"/>
      <c r="O882" s="690"/>
      <c r="P882" s="690"/>
      <c r="Q882" s="690"/>
      <c r="R882" s="690"/>
      <c r="S882" s="690"/>
      <c r="T882" s="690"/>
      <c r="U882" s="690"/>
      <c r="V882" s="690"/>
      <c r="W882" s="690"/>
      <c r="X882" s="690"/>
      <c r="Y882" s="690"/>
      <c r="Z882" s="690"/>
      <c r="AA882" s="690"/>
      <c r="AB882" s="690"/>
    </row>
    <row r="883" spans="1:28" ht="15.75" customHeight="1">
      <c r="A883" s="690"/>
      <c r="B883" s="691"/>
      <c r="C883" s="690"/>
      <c r="D883" s="690"/>
      <c r="E883" s="691"/>
      <c r="F883" s="691"/>
      <c r="G883" s="692"/>
      <c r="H883" s="690"/>
      <c r="I883" s="690"/>
      <c r="J883" s="690"/>
      <c r="K883" s="690"/>
      <c r="L883" s="690"/>
      <c r="M883" s="690"/>
      <c r="N883" s="690"/>
      <c r="O883" s="690"/>
      <c r="P883" s="690"/>
      <c r="Q883" s="690"/>
      <c r="R883" s="690"/>
      <c r="S883" s="690"/>
      <c r="T883" s="690"/>
      <c r="U883" s="690"/>
      <c r="V883" s="690"/>
      <c r="W883" s="690"/>
      <c r="X883" s="690"/>
      <c r="Y883" s="690"/>
      <c r="Z883" s="690"/>
      <c r="AA883" s="690"/>
      <c r="AB883" s="690"/>
    </row>
    <row r="884" spans="1:28" ht="15.75" customHeight="1">
      <c r="A884" s="690"/>
      <c r="B884" s="691"/>
      <c r="C884" s="690"/>
      <c r="D884" s="690"/>
      <c r="E884" s="691"/>
      <c r="F884" s="691"/>
      <c r="G884" s="692"/>
      <c r="H884" s="690"/>
      <c r="I884" s="690"/>
      <c r="J884" s="690"/>
      <c r="K884" s="690"/>
      <c r="L884" s="690"/>
      <c r="M884" s="690"/>
      <c r="N884" s="690"/>
      <c r="O884" s="690"/>
      <c r="P884" s="690"/>
      <c r="Q884" s="690"/>
      <c r="R884" s="690"/>
      <c r="S884" s="690"/>
      <c r="T884" s="690"/>
      <c r="U884" s="690"/>
      <c r="V884" s="690"/>
      <c r="W884" s="690"/>
      <c r="X884" s="690"/>
      <c r="Y884" s="690"/>
      <c r="Z884" s="690"/>
      <c r="AA884" s="690"/>
      <c r="AB884" s="690"/>
    </row>
    <row r="885" spans="1:28" ht="15.75" customHeight="1">
      <c r="A885" s="690"/>
      <c r="B885" s="691"/>
      <c r="C885" s="690"/>
      <c r="D885" s="690"/>
      <c r="E885" s="691"/>
      <c r="F885" s="691"/>
      <c r="G885" s="692"/>
      <c r="H885" s="690"/>
      <c r="I885" s="690"/>
      <c r="J885" s="690"/>
      <c r="K885" s="690"/>
      <c r="L885" s="690"/>
      <c r="M885" s="690"/>
      <c r="N885" s="690"/>
      <c r="O885" s="690"/>
      <c r="P885" s="690"/>
      <c r="Q885" s="690"/>
      <c r="R885" s="690"/>
      <c r="S885" s="690"/>
      <c r="T885" s="690"/>
      <c r="U885" s="690"/>
      <c r="V885" s="690"/>
      <c r="W885" s="690"/>
      <c r="X885" s="690"/>
      <c r="Y885" s="690"/>
      <c r="Z885" s="690"/>
      <c r="AA885" s="690"/>
      <c r="AB885" s="690"/>
    </row>
    <row r="886" spans="1:28" ht="15.75" customHeight="1">
      <c r="A886" s="690"/>
      <c r="B886" s="691"/>
      <c r="C886" s="690"/>
      <c r="D886" s="690"/>
      <c r="E886" s="691"/>
      <c r="F886" s="691"/>
      <c r="G886" s="692"/>
      <c r="H886" s="690"/>
      <c r="I886" s="690"/>
      <c r="J886" s="690"/>
      <c r="K886" s="690"/>
      <c r="L886" s="690"/>
      <c r="M886" s="690"/>
      <c r="N886" s="690"/>
      <c r="O886" s="690"/>
      <c r="P886" s="690"/>
      <c r="Q886" s="690"/>
      <c r="R886" s="690"/>
      <c r="S886" s="690"/>
      <c r="T886" s="690"/>
      <c r="U886" s="690"/>
      <c r="V886" s="690"/>
      <c r="W886" s="690"/>
      <c r="X886" s="690"/>
      <c r="Y886" s="690"/>
      <c r="Z886" s="690"/>
      <c r="AA886" s="690"/>
      <c r="AB886" s="690"/>
    </row>
    <row r="887" spans="1:28" ht="15.75" customHeight="1">
      <c r="A887" s="690"/>
      <c r="B887" s="691"/>
      <c r="C887" s="690"/>
      <c r="D887" s="690"/>
      <c r="E887" s="691"/>
      <c r="F887" s="691"/>
      <c r="G887" s="692"/>
      <c r="H887" s="690"/>
      <c r="I887" s="690"/>
      <c r="J887" s="690"/>
      <c r="K887" s="690"/>
      <c r="L887" s="690"/>
      <c r="M887" s="690"/>
      <c r="N887" s="690"/>
      <c r="O887" s="690"/>
      <c r="P887" s="690"/>
      <c r="Q887" s="690"/>
      <c r="R887" s="690"/>
      <c r="S887" s="690"/>
      <c r="T887" s="690"/>
      <c r="U887" s="690"/>
      <c r="V887" s="690"/>
      <c r="W887" s="690"/>
      <c r="X887" s="690"/>
      <c r="Y887" s="690"/>
      <c r="Z887" s="690"/>
      <c r="AA887" s="690"/>
      <c r="AB887" s="690"/>
    </row>
    <row r="888" spans="1:28" ht="15.75" customHeight="1">
      <c r="A888" s="690"/>
      <c r="B888" s="691"/>
      <c r="C888" s="690"/>
      <c r="D888" s="690"/>
      <c r="E888" s="691"/>
      <c r="F888" s="691"/>
      <c r="G888" s="692"/>
      <c r="H888" s="690"/>
      <c r="I888" s="690"/>
      <c r="J888" s="690"/>
      <c r="K888" s="690"/>
      <c r="L888" s="690"/>
      <c r="M888" s="690"/>
      <c r="N888" s="690"/>
      <c r="O888" s="690"/>
      <c r="P888" s="690"/>
      <c r="Q888" s="690"/>
      <c r="R888" s="690"/>
      <c r="S888" s="690"/>
      <c r="T888" s="690"/>
      <c r="U888" s="690"/>
      <c r="V888" s="690"/>
      <c r="W888" s="690"/>
      <c r="X888" s="690"/>
      <c r="Y888" s="690"/>
      <c r="Z888" s="690"/>
      <c r="AA888" s="690"/>
      <c r="AB888" s="690"/>
    </row>
    <row r="889" spans="1:28" ht="15.75" customHeight="1">
      <c r="A889" s="690"/>
      <c r="B889" s="691"/>
      <c r="C889" s="690"/>
      <c r="D889" s="690"/>
      <c r="E889" s="691"/>
      <c r="F889" s="691"/>
      <c r="G889" s="692"/>
      <c r="H889" s="690"/>
      <c r="I889" s="690"/>
      <c r="J889" s="690"/>
      <c r="K889" s="690"/>
      <c r="L889" s="690"/>
      <c r="M889" s="690"/>
      <c r="N889" s="690"/>
      <c r="O889" s="690"/>
      <c r="P889" s="690"/>
      <c r="Q889" s="690"/>
      <c r="R889" s="690"/>
      <c r="S889" s="690"/>
      <c r="T889" s="690"/>
      <c r="U889" s="690"/>
      <c r="V889" s="690"/>
      <c r="W889" s="690"/>
      <c r="X889" s="690"/>
      <c r="Y889" s="690"/>
      <c r="Z889" s="690"/>
      <c r="AA889" s="690"/>
      <c r="AB889" s="690"/>
    </row>
    <row r="890" spans="1:28" ht="15.75" customHeight="1">
      <c r="A890" s="690"/>
      <c r="B890" s="691"/>
      <c r="C890" s="690"/>
      <c r="D890" s="690"/>
      <c r="E890" s="691"/>
      <c r="F890" s="691"/>
      <c r="G890" s="692"/>
      <c r="H890" s="690"/>
      <c r="I890" s="690"/>
      <c r="J890" s="690"/>
      <c r="K890" s="690"/>
      <c r="L890" s="690"/>
      <c r="M890" s="690"/>
      <c r="N890" s="690"/>
      <c r="O890" s="690"/>
      <c r="P890" s="690"/>
      <c r="Q890" s="690"/>
      <c r="R890" s="690"/>
      <c r="S890" s="690"/>
      <c r="T890" s="690"/>
      <c r="U890" s="690"/>
      <c r="V890" s="690"/>
      <c r="W890" s="690"/>
      <c r="X890" s="690"/>
      <c r="Y890" s="690"/>
      <c r="Z890" s="690"/>
      <c r="AA890" s="690"/>
      <c r="AB890" s="690"/>
    </row>
    <row r="891" spans="1:28" ht="15.75" customHeight="1">
      <c r="A891" s="690"/>
      <c r="B891" s="691"/>
      <c r="C891" s="690"/>
      <c r="D891" s="690"/>
      <c r="E891" s="691"/>
      <c r="F891" s="691"/>
      <c r="G891" s="692"/>
      <c r="H891" s="690"/>
      <c r="I891" s="690"/>
      <c r="J891" s="690"/>
      <c r="K891" s="690"/>
      <c r="L891" s="690"/>
      <c r="M891" s="690"/>
      <c r="N891" s="690"/>
      <c r="O891" s="690"/>
      <c r="P891" s="690"/>
      <c r="Q891" s="690"/>
      <c r="R891" s="690"/>
      <c r="S891" s="690"/>
      <c r="T891" s="690"/>
      <c r="U891" s="690"/>
      <c r="V891" s="690"/>
      <c r="W891" s="690"/>
      <c r="X891" s="690"/>
      <c r="Y891" s="690"/>
      <c r="Z891" s="690"/>
      <c r="AA891" s="690"/>
      <c r="AB891" s="690"/>
    </row>
    <row r="892" spans="1:28" ht="15.75" customHeight="1">
      <c r="A892" s="690"/>
      <c r="B892" s="691"/>
      <c r="C892" s="690"/>
      <c r="D892" s="690"/>
      <c r="E892" s="691"/>
      <c r="F892" s="691"/>
      <c r="G892" s="692"/>
      <c r="H892" s="690"/>
      <c r="I892" s="690"/>
      <c r="J892" s="690"/>
      <c r="K892" s="690"/>
      <c r="L892" s="690"/>
      <c r="M892" s="690"/>
      <c r="N892" s="690"/>
      <c r="O892" s="690"/>
      <c r="P892" s="690"/>
      <c r="Q892" s="690"/>
      <c r="R892" s="690"/>
      <c r="S892" s="690"/>
      <c r="T892" s="690"/>
      <c r="U892" s="690"/>
      <c r="V892" s="690"/>
      <c r="W892" s="690"/>
      <c r="X892" s="690"/>
      <c r="Y892" s="690"/>
      <c r="Z892" s="690"/>
      <c r="AA892" s="690"/>
      <c r="AB892" s="690"/>
    </row>
    <row r="893" spans="1:28" ht="15.75" customHeight="1">
      <c r="A893" s="690"/>
      <c r="B893" s="691"/>
      <c r="C893" s="690"/>
      <c r="D893" s="690"/>
      <c r="E893" s="691"/>
      <c r="F893" s="691"/>
      <c r="G893" s="692"/>
      <c r="H893" s="690"/>
      <c r="I893" s="690"/>
      <c r="J893" s="690"/>
      <c r="K893" s="690"/>
      <c r="L893" s="690"/>
      <c r="M893" s="690"/>
      <c r="N893" s="690"/>
      <c r="O893" s="690"/>
      <c r="P893" s="690"/>
      <c r="Q893" s="690"/>
      <c r="R893" s="690"/>
      <c r="S893" s="690"/>
      <c r="T893" s="690"/>
      <c r="U893" s="690"/>
      <c r="V893" s="690"/>
      <c r="W893" s="690"/>
      <c r="X893" s="690"/>
      <c r="Y893" s="690"/>
      <c r="Z893" s="690"/>
      <c r="AA893" s="690"/>
      <c r="AB893" s="690"/>
    </row>
    <row r="894" spans="1:28" ht="15.75" customHeight="1">
      <c r="A894" s="690"/>
      <c r="B894" s="691"/>
      <c r="C894" s="690"/>
      <c r="D894" s="690"/>
      <c r="E894" s="691"/>
      <c r="F894" s="691"/>
      <c r="G894" s="692"/>
      <c r="H894" s="690"/>
      <c r="I894" s="690"/>
      <c r="J894" s="690"/>
      <c r="K894" s="690"/>
      <c r="L894" s="690"/>
      <c r="M894" s="690"/>
      <c r="N894" s="690"/>
      <c r="O894" s="690"/>
      <c r="P894" s="690"/>
      <c r="Q894" s="690"/>
      <c r="R894" s="690"/>
      <c r="S894" s="690"/>
      <c r="T894" s="690"/>
      <c r="U894" s="690"/>
      <c r="V894" s="690"/>
      <c r="W894" s="690"/>
      <c r="X894" s="690"/>
      <c r="Y894" s="690"/>
      <c r="Z894" s="690"/>
      <c r="AA894" s="690"/>
      <c r="AB894" s="690"/>
    </row>
    <row r="895" spans="1:28" ht="15.75" customHeight="1">
      <c r="A895" s="690"/>
      <c r="B895" s="691"/>
      <c r="C895" s="690"/>
      <c r="D895" s="690"/>
      <c r="E895" s="691"/>
      <c r="F895" s="691"/>
      <c r="G895" s="692"/>
      <c r="H895" s="690"/>
      <c r="I895" s="690"/>
      <c r="J895" s="690"/>
      <c r="K895" s="690"/>
      <c r="L895" s="690"/>
      <c r="M895" s="690"/>
      <c r="N895" s="690"/>
      <c r="O895" s="690"/>
      <c r="P895" s="690"/>
      <c r="Q895" s="690"/>
      <c r="R895" s="690"/>
      <c r="S895" s="690"/>
      <c r="T895" s="690"/>
      <c r="U895" s="690"/>
      <c r="V895" s="690"/>
      <c r="W895" s="690"/>
      <c r="X895" s="690"/>
      <c r="Y895" s="690"/>
      <c r="Z895" s="690"/>
      <c r="AA895" s="690"/>
      <c r="AB895" s="690"/>
    </row>
    <row r="896" spans="1:28" ht="15.75" customHeight="1">
      <c r="A896" s="690"/>
      <c r="B896" s="691"/>
      <c r="C896" s="690"/>
      <c r="D896" s="690"/>
      <c r="E896" s="691"/>
      <c r="F896" s="691"/>
      <c r="G896" s="692"/>
      <c r="H896" s="690"/>
      <c r="I896" s="690"/>
      <c r="J896" s="690"/>
      <c r="K896" s="690"/>
      <c r="L896" s="690"/>
      <c r="M896" s="690"/>
      <c r="N896" s="690"/>
      <c r="O896" s="690"/>
      <c r="P896" s="690"/>
      <c r="Q896" s="690"/>
      <c r="R896" s="690"/>
      <c r="S896" s="690"/>
      <c r="T896" s="690"/>
      <c r="U896" s="690"/>
      <c r="V896" s="690"/>
      <c r="W896" s="690"/>
      <c r="X896" s="690"/>
      <c r="Y896" s="690"/>
      <c r="Z896" s="690"/>
      <c r="AA896" s="690"/>
      <c r="AB896" s="690"/>
    </row>
    <row r="897" spans="1:28" ht="15.75" customHeight="1">
      <c r="A897" s="690"/>
      <c r="B897" s="691"/>
      <c r="C897" s="690"/>
      <c r="D897" s="690"/>
      <c r="E897" s="691"/>
      <c r="F897" s="691"/>
      <c r="G897" s="692"/>
      <c r="H897" s="690"/>
      <c r="I897" s="690"/>
      <c r="J897" s="690"/>
      <c r="K897" s="690"/>
      <c r="L897" s="690"/>
      <c r="M897" s="690"/>
      <c r="N897" s="690"/>
      <c r="O897" s="690"/>
      <c r="P897" s="690"/>
      <c r="Q897" s="690"/>
      <c r="R897" s="690"/>
      <c r="S897" s="690"/>
      <c r="T897" s="690"/>
      <c r="U897" s="690"/>
      <c r="V897" s="690"/>
      <c r="W897" s="690"/>
      <c r="X897" s="690"/>
      <c r="Y897" s="690"/>
      <c r="Z897" s="690"/>
      <c r="AA897" s="690"/>
      <c r="AB897" s="690"/>
    </row>
    <row r="898" spans="1:28" ht="15.75" customHeight="1">
      <c r="A898" s="690"/>
      <c r="B898" s="691"/>
      <c r="C898" s="690"/>
      <c r="D898" s="690"/>
      <c r="E898" s="691"/>
      <c r="F898" s="691"/>
      <c r="G898" s="692"/>
      <c r="H898" s="690"/>
      <c r="I898" s="690"/>
      <c r="J898" s="690"/>
      <c r="K898" s="690"/>
      <c r="L898" s="690"/>
      <c r="M898" s="690"/>
      <c r="N898" s="690"/>
      <c r="O898" s="690"/>
      <c r="P898" s="690"/>
      <c r="Q898" s="690"/>
      <c r="R898" s="690"/>
      <c r="S898" s="690"/>
      <c r="T898" s="690"/>
      <c r="U898" s="690"/>
      <c r="V898" s="690"/>
      <c r="W898" s="690"/>
      <c r="X898" s="690"/>
      <c r="Y898" s="690"/>
      <c r="Z898" s="690"/>
      <c r="AA898" s="690"/>
      <c r="AB898" s="690"/>
    </row>
    <row r="899" spans="1:28" ht="15.75" customHeight="1">
      <c r="A899" s="690"/>
      <c r="B899" s="691"/>
      <c r="C899" s="690"/>
      <c r="D899" s="690"/>
      <c r="E899" s="691"/>
      <c r="F899" s="691"/>
      <c r="G899" s="692"/>
      <c r="H899" s="690"/>
      <c r="I899" s="690"/>
      <c r="J899" s="690"/>
      <c r="K899" s="690"/>
      <c r="L899" s="690"/>
      <c r="M899" s="690"/>
      <c r="N899" s="690"/>
      <c r="O899" s="690"/>
      <c r="P899" s="690"/>
      <c r="Q899" s="690"/>
      <c r="R899" s="690"/>
      <c r="S899" s="690"/>
      <c r="T899" s="690"/>
      <c r="U899" s="690"/>
      <c r="V899" s="690"/>
      <c r="W899" s="690"/>
      <c r="X899" s="690"/>
      <c r="Y899" s="690"/>
      <c r="Z899" s="690"/>
      <c r="AA899" s="690"/>
      <c r="AB899" s="690"/>
    </row>
    <row r="900" spans="1:28" ht="15.75" customHeight="1">
      <c r="A900" s="690"/>
      <c r="B900" s="691"/>
      <c r="C900" s="690"/>
      <c r="D900" s="690"/>
      <c r="E900" s="691"/>
      <c r="F900" s="691"/>
      <c r="G900" s="692"/>
      <c r="H900" s="690"/>
      <c r="I900" s="690"/>
      <c r="J900" s="690"/>
      <c r="K900" s="690"/>
      <c r="L900" s="690"/>
      <c r="M900" s="690"/>
      <c r="N900" s="690"/>
      <c r="O900" s="690"/>
      <c r="P900" s="690"/>
      <c r="Q900" s="690"/>
      <c r="R900" s="690"/>
      <c r="S900" s="690"/>
      <c r="T900" s="690"/>
      <c r="U900" s="690"/>
      <c r="V900" s="690"/>
      <c r="W900" s="690"/>
      <c r="X900" s="690"/>
      <c r="Y900" s="690"/>
      <c r="Z900" s="690"/>
      <c r="AA900" s="690"/>
      <c r="AB900" s="690"/>
    </row>
    <row r="901" spans="1:28" ht="15.75" customHeight="1">
      <c r="A901" s="690"/>
      <c r="B901" s="691"/>
      <c r="C901" s="690"/>
      <c r="D901" s="690"/>
      <c r="E901" s="691"/>
      <c r="F901" s="691"/>
      <c r="G901" s="692"/>
      <c r="H901" s="690"/>
      <c r="I901" s="690"/>
      <c r="J901" s="690"/>
      <c r="K901" s="690"/>
      <c r="L901" s="690"/>
      <c r="M901" s="690"/>
      <c r="N901" s="690"/>
      <c r="O901" s="690"/>
      <c r="P901" s="690"/>
      <c r="Q901" s="690"/>
      <c r="R901" s="690"/>
      <c r="S901" s="690"/>
      <c r="T901" s="690"/>
      <c r="U901" s="690"/>
      <c r="V901" s="690"/>
      <c r="W901" s="690"/>
      <c r="X901" s="690"/>
      <c r="Y901" s="690"/>
      <c r="Z901" s="690"/>
      <c r="AA901" s="690"/>
      <c r="AB901" s="690"/>
    </row>
    <row r="902" spans="1:28" ht="15.75" customHeight="1">
      <c r="A902" s="690"/>
      <c r="B902" s="691"/>
      <c r="C902" s="690"/>
      <c r="D902" s="690"/>
      <c r="E902" s="691"/>
      <c r="F902" s="691"/>
      <c r="G902" s="692"/>
      <c r="H902" s="690"/>
      <c r="I902" s="690"/>
      <c r="J902" s="690"/>
      <c r="K902" s="690"/>
      <c r="L902" s="690"/>
      <c r="M902" s="690"/>
      <c r="N902" s="690"/>
      <c r="O902" s="690"/>
      <c r="P902" s="690"/>
      <c r="Q902" s="690"/>
      <c r="R902" s="690"/>
      <c r="S902" s="690"/>
      <c r="T902" s="690"/>
      <c r="U902" s="690"/>
      <c r="V902" s="690"/>
      <c r="W902" s="690"/>
      <c r="X902" s="690"/>
      <c r="Y902" s="690"/>
      <c r="Z902" s="690"/>
      <c r="AA902" s="690"/>
      <c r="AB902" s="690"/>
    </row>
    <row r="903" spans="1:28" ht="15.75" customHeight="1">
      <c r="A903" s="690"/>
      <c r="B903" s="691"/>
      <c r="C903" s="690"/>
      <c r="D903" s="690"/>
      <c r="E903" s="691"/>
      <c r="F903" s="691"/>
      <c r="G903" s="692"/>
      <c r="H903" s="690"/>
      <c r="I903" s="690"/>
      <c r="J903" s="690"/>
      <c r="K903" s="690"/>
      <c r="L903" s="690"/>
      <c r="M903" s="690"/>
      <c r="N903" s="690"/>
      <c r="O903" s="690"/>
      <c r="P903" s="690"/>
      <c r="Q903" s="690"/>
      <c r="R903" s="690"/>
      <c r="S903" s="690"/>
      <c r="T903" s="690"/>
      <c r="U903" s="690"/>
      <c r="V903" s="690"/>
      <c r="W903" s="690"/>
      <c r="X903" s="690"/>
      <c r="Y903" s="690"/>
      <c r="Z903" s="690"/>
      <c r="AA903" s="690"/>
      <c r="AB903" s="690"/>
    </row>
    <row r="904" spans="1:28" ht="15.75" customHeight="1">
      <c r="A904" s="690"/>
      <c r="B904" s="691"/>
      <c r="C904" s="690"/>
      <c r="D904" s="690"/>
      <c r="E904" s="691"/>
      <c r="F904" s="691"/>
      <c r="G904" s="692"/>
      <c r="H904" s="690"/>
      <c r="I904" s="690"/>
      <c r="J904" s="690"/>
      <c r="K904" s="690"/>
      <c r="L904" s="690"/>
      <c r="M904" s="690"/>
      <c r="N904" s="690"/>
      <c r="O904" s="690"/>
      <c r="P904" s="690"/>
      <c r="Q904" s="690"/>
      <c r="R904" s="690"/>
      <c r="S904" s="690"/>
      <c r="T904" s="690"/>
      <c r="U904" s="690"/>
      <c r="V904" s="690"/>
      <c r="W904" s="690"/>
      <c r="X904" s="690"/>
      <c r="Y904" s="690"/>
      <c r="Z904" s="690"/>
      <c r="AA904" s="690"/>
      <c r="AB904" s="690"/>
    </row>
    <row r="905" spans="1:28" ht="15.75" customHeight="1">
      <c r="A905" s="690"/>
      <c r="B905" s="691"/>
      <c r="C905" s="690"/>
      <c r="D905" s="690"/>
      <c r="E905" s="691"/>
      <c r="F905" s="691"/>
      <c r="G905" s="692"/>
      <c r="H905" s="690"/>
      <c r="I905" s="690"/>
      <c r="J905" s="690"/>
      <c r="K905" s="690"/>
      <c r="L905" s="690"/>
      <c r="M905" s="690"/>
      <c r="N905" s="690"/>
      <c r="O905" s="690"/>
      <c r="P905" s="690"/>
      <c r="Q905" s="690"/>
      <c r="R905" s="690"/>
      <c r="S905" s="690"/>
      <c r="T905" s="690"/>
      <c r="U905" s="690"/>
      <c r="V905" s="690"/>
      <c r="W905" s="690"/>
      <c r="X905" s="690"/>
      <c r="Y905" s="690"/>
      <c r="Z905" s="690"/>
      <c r="AA905" s="690"/>
      <c r="AB905" s="690"/>
    </row>
    <row r="906" spans="1:28" ht="15.75" customHeight="1">
      <c r="A906" s="690"/>
      <c r="B906" s="691"/>
      <c r="C906" s="690"/>
      <c r="D906" s="690"/>
      <c r="E906" s="691"/>
      <c r="F906" s="691"/>
      <c r="G906" s="692"/>
      <c r="H906" s="690"/>
      <c r="I906" s="690"/>
      <c r="J906" s="690"/>
      <c r="K906" s="690"/>
      <c r="L906" s="690"/>
      <c r="M906" s="690"/>
      <c r="N906" s="690"/>
      <c r="O906" s="690"/>
      <c r="P906" s="690"/>
      <c r="Q906" s="690"/>
      <c r="R906" s="690"/>
      <c r="S906" s="690"/>
      <c r="T906" s="690"/>
      <c r="U906" s="690"/>
      <c r="V906" s="690"/>
      <c r="W906" s="690"/>
      <c r="X906" s="690"/>
      <c r="Y906" s="690"/>
      <c r="Z906" s="690"/>
      <c r="AA906" s="690"/>
      <c r="AB906" s="690"/>
    </row>
    <row r="907" spans="1:28" ht="15.75" customHeight="1">
      <c r="A907" s="690"/>
      <c r="B907" s="691"/>
      <c r="C907" s="690"/>
      <c r="D907" s="690"/>
      <c r="E907" s="691"/>
      <c r="F907" s="691"/>
      <c r="G907" s="692"/>
      <c r="H907" s="690"/>
      <c r="I907" s="690"/>
      <c r="J907" s="690"/>
      <c r="K907" s="690"/>
      <c r="L907" s="690"/>
      <c r="M907" s="690"/>
      <c r="N907" s="690"/>
      <c r="O907" s="690"/>
      <c r="P907" s="690"/>
      <c r="Q907" s="690"/>
      <c r="R907" s="690"/>
      <c r="S907" s="690"/>
      <c r="T907" s="690"/>
      <c r="U907" s="690"/>
      <c r="V907" s="690"/>
      <c r="W907" s="690"/>
      <c r="X907" s="690"/>
      <c r="Y907" s="690"/>
      <c r="Z907" s="690"/>
      <c r="AA907" s="690"/>
      <c r="AB907" s="690"/>
    </row>
    <row r="908" spans="1:28" ht="15.75" customHeight="1">
      <c r="A908" s="690"/>
      <c r="B908" s="691"/>
      <c r="C908" s="690"/>
      <c r="D908" s="690"/>
      <c r="E908" s="691"/>
      <c r="F908" s="691"/>
      <c r="G908" s="692"/>
      <c r="H908" s="690"/>
      <c r="I908" s="690"/>
      <c r="J908" s="690"/>
      <c r="K908" s="690"/>
      <c r="L908" s="690"/>
      <c r="M908" s="690"/>
      <c r="N908" s="690"/>
      <c r="O908" s="690"/>
      <c r="P908" s="690"/>
      <c r="Q908" s="690"/>
      <c r="R908" s="690"/>
      <c r="S908" s="690"/>
      <c r="T908" s="690"/>
      <c r="U908" s="690"/>
      <c r="V908" s="690"/>
      <c r="W908" s="690"/>
      <c r="X908" s="690"/>
      <c r="Y908" s="690"/>
      <c r="Z908" s="690"/>
      <c r="AA908" s="690"/>
      <c r="AB908" s="690"/>
    </row>
    <row r="909" spans="1:28" ht="15.75" customHeight="1">
      <c r="A909" s="690"/>
      <c r="B909" s="691"/>
      <c r="C909" s="690"/>
      <c r="D909" s="690"/>
      <c r="E909" s="691"/>
      <c r="F909" s="691"/>
      <c r="G909" s="692"/>
      <c r="H909" s="690"/>
      <c r="I909" s="690"/>
      <c r="J909" s="690"/>
      <c r="K909" s="690"/>
      <c r="L909" s="690"/>
      <c r="M909" s="690"/>
      <c r="N909" s="690"/>
      <c r="O909" s="690"/>
      <c r="P909" s="690"/>
      <c r="Q909" s="690"/>
      <c r="R909" s="690"/>
      <c r="S909" s="690"/>
      <c r="T909" s="690"/>
      <c r="U909" s="690"/>
      <c r="V909" s="690"/>
      <c r="W909" s="690"/>
      <c r="X909" s="690"/>
      <c r="Y909" s="690"/>
      <c r="Z909" s="690"/>
      <c r="AA909" s="690"/>
      <c r="AB909" s="690"/>
    </row>
    <row r="910" spans="1:28" ht="15.75" customHeight="1">
      <c r="A910" s="690"/>
      <c r="B910" s="691"/>
      <c r="C910" s="690"/>
      <c r="D910" s="690"/>
      <c r="E910" s="691"/>
      <c r="F910" s="691"/>
      <c r="G910" s="692"/>
      <c r="H910" s="690"/>
      <c r="I910" s="690"/>
      <c r="J910" s="690"/>
      <c r="K910" s="690"/>
      <c r="L910" s="690"/>
      <c r="M910" s="690"/>
      <c r="N910" s="690"/>
      <c r="O910" s="690"/>
      <c r="P910" s="690"/>
      <c r="Q910" s="690"/>
      <c r="R910" s="690"/>
      <c r="S910" s="690"/>
      <c r="T910" s="690"/>
      <c r="U910" s="690"/>
      <c r="V910" s="690"/>
      <c r="W910" s="690"/>
      <c r="X910" s="690"/>
      <c r="Y910" s="690"/>
      <c r="Z910" s="690"/>
      <c r="AA910" s="690"/>
      <c r="AB910" s="690"/>
    </row>
    <row r="911" spans="1:28" ht="15.75" customHeight="1">
      <c r="A911" s="690"/>
      <c r="B911" s="691"/>
      <c r="C911" s="690"/>
      <c r="D911" s="690"/>
      <c r="E911" s="691"/>
      <c r="F911" s="691"/>
      <c r="G911" s="692"/>
      <c r="H911" s="690"/>
      <c r="I911" s="690"/>
      <c r="J911" s="690"/>
      <c r="K911" s="690"/>
      <c r="L911" s="690"/>
      <c r="M911" s="690"/>
      <c r="N911" s="690"/>
      <c r="O911" s="690"/>
      <c r="P911" s="690"/>
      <c r="Q911" s="690"/>
      <c r="R911" s="690"/>
      <c r="S911" s="690"/>
      <c r="T911" s="690"/>
      <c r="U911" s="690"/>
      <c r="V911" s="690"/>
      <c r="W911" s="690"/>
      <c r="X911" s="690"/>
      <c r="Y911" s="690"/>
      <c r="Z911" s="690"/>
      <c r="AA911" s="690"/>
      <c r="AB911" s="690"/>
    </row>
    <row r="912" spans="1:28" ht="15.75" customHeight="1">
      <c r="A912" s="690"/>
      <c r="B912" s="691"/>
      <c r="C912" s="690"/>
      <c r="D912" s="690"/>
      <c r="E912" s="691"/>
      <c r="F912" s="691"/>
      <c r="G912" s="692"/>
      <c r="H912" s="690"/>
      <c r="I912" s="690"/>
      <c r="J912" s="690"/>
      <c r="K912" s="690"/>
      <c r="L912" s="690"/>
      <c r="M912" s="690"/>
      <c r="N912" s="690"/>
      <c r="O912" s="690"/>
      <c r="P912" s="690"/>
      <c r="Q912" s="690"/>
      <c r="R912" s="690"/>
      <c r="S912" s="690"/>
      <c r="T912" s="690"/>
      <c r="U912" s="690"/>
      <c r="V912" s="690"/>
      <c r="W912" s="690"/>
      <c r="X912" s="690"/>
      <c r="Y912" s="690"/>
      <c r="Z912" s="690"/>
      <c r="AA912" s="690"/>
      <c r="AB912" s="690"/>
    </row>
    <row r="913" spans="1:28" ht="15.75" customHeight="1">
      <c r="A913" s="690"/>
      <c r="B913" s="691"/>
      <c r="C913" s="690"/>
      <c r="D913" s="690"/>
      <c r="E913" s="691"/>
      <c r="F913" s="691"/>
      <c r="G913" s="692"/>
      <c r="H913" s="690"/>
      <c r="I913" s="690"/>
      <c r="J913" s="690"/>
      <c r="K913" s="690"/>
      <c r="L913" s="690"/>
      <c r="M913" s="690"/>
      <c r="N913" s="690"/>
      <c r="O913" s="690"/>
      <c r="P913" s="690"/>
      <c r="Q913" s="690"/>
      <c r="R913" s="690"/>
      <c r="S913" s="690"/>
      <c r="T913" s="690"/>
      <c r="U913" s="690"/>
      <c r="V913" s="690"/>
      <c r="W913" s="690"/>
      <c r="X913" s="690"/>
      <c r="Y913" s="690"/>
      <c r="Z913" s="690"/>
      <c r="AA913" s="690"/>
      <c r="AB913" s="690"/>
    </row>
    <row r="914" spans="1:28" ht="15.75" customHeight="1">
      <c r="A914" s="690"/>
      <c r="B914" s="691"/>
      <c r="C914" s="690"/>
      <c r="D914" s="690"/>
      <c r="E914" s="691"/>
      <c r="F914" s="691"/>
      <c r="G914" s="692"/>
      <c r="H914" s="690"/>
      <c r="I914" s="690"/>
      <c r="J914" s="690"/>
      <c r="K914" s="690"/>
      <c r="L914" s="690"/>
      <c r="M914" s="690"/>
      <c r="N914" s="690"/>
      <c r="O914" s="690"/>
      <c r="P914" s="690"/>
      <c r="Q914" s="690"/>
      <c r="R914" s="690"/>
      <c r="S914" s="690"/>
      <c r="T914" s="690"/>
      <c r="U914" s="690"/>
      <c r="V914" s="690"/>
      <c r="W914" s="690"/>
      <c r="X914" s="690"/>
      <c r="Y914" s="690"/>
      <c r="Z914" s="690"/>
      <c r="AA914" s="690"/>
      <c r="AB914" s="690"/>
    </row>
    <row r="915" spans="1:28" ht="15.75" customHeight="1">
      <c r="A915" s="690"/>
      <c r="B915" s="691"/>
      <c r="C915" s="690"/>
      <c r="D915" s="690"/>
      <c r="E915" s="691"/>
      <c r="F915" s="691"/>
      <c r="G915" s="692"/>
      <c r="H915" s="690"/>
      <c r="I915" s="690"/>
      <c r="J915" s="690"/>
      <c r="K915" s="690"/>
      <c r="L915" s="690"/>
      <c r="M915" s="690"/>
      <c r="N915" s="690"/>
      <c r="O915" s="690"/>
      <c r="P915" s="690"/>
      <c r="Q915" s="690"/>
      <c r="R915" s="690"/>
      <c r="S915" s="690"/>
      <c r="T915" s="690"/>
      <c r="U915" s="690"/>
      <c r="V915" s="690"/>
      <c r="W915" s="690"/>
      <c r="X915" s="690"/>
      <c r="Y915" s="690"/>
      <c r="Z915" s="690"/>
      <c r="AA915" s="690"/>
      <c r="AB915" s="690"/>
    </row>
    <row r="916" spans="1:28" ht="15.75" customHeight="1">
      <c r="A916" s="690"/>
      <c r="B916" s="691"/>
      <c r="C916" s="690"/>
      <c r="D916" s="690"/>
      <c r="E916" s="691"/>
      <c r="F916" s="691"/>
      <c r="G916" s="692"/>
      <c r="H916" s="690"/>
      <c r="I916" s="690"/>
      <c r="J916" s="690"/>
      <c r="K916" s="690"/>
      <c r="L916" s="690"/>
      <c r="M916" s="690"/>
      <c r="N916" s="690"/>
      <c r="O916" s="690"/>
      <c r="P916" s="690"/>
      <c r="Q916" s="690"/>
      <c r="R916" s="690"/>
      <c r="S916" s="690"/>
      <c r="T916" s="690"/>
      <c r="U916" s="690"/>
      <c r="V916" s="690"/>
      <c r="W916" s="690"/>
      <c r="X916" s="690"/>
      <c r="Y916" s="690"/>
      <c r="Z916" s="690"/>
      <c r="AA916" s="690"/>
      <c r="AB916" s="690"/>
    </row>
    <row r="917" spans="1:28" ht="15.75" customHeight="1">
      <c r="A917" s="690"/>
      <c r="B917" s="691"/>
      <c r="C917" s="690"/>
      <c r="D917" s="690"/>
      <c r="E917" s="691"/>
      <c r="F917" s="691"/>
      <c r="G917" s="692"/>
      <c r="H917" s="690"/>
      <c r="I917" s="690"/>
      <c r="J917" s="690"/>
      <c r="K917" s="690"/>
      <c r="L917" s="690"/>
      <c r="M917" s="690"/>
      <c r="N917" s="690"/>
      <c r="O917" s="690"/>
      <c r="P917" s="690"/>
      <c r="Q917" s="690"/>
      <c r="R917" s="690"/>
      <c r="S917" s="690"/>
      <c r="T917" s="690"/>
      <c r="U917" s="690"/>
      <c r="V917" s="690"/>
      <c r="W917" s="690"/>
      <c r="X917" s="690"/>
      <c r="Y917" s="690"/>
      <c r="Z917" s="690"/>
      <c r="AA917" s="690"/>
      <c r="AB917" s="690"/>
    </row>
    <row r="918" spans="1:28" ht="15.75" customHeight="1">
      <c r="A918" s="690"/>
      <c r="B918" s="691"/>
      <c r="C918" s="690"/>
      <c r="D918" s="690"/>
      <c r="E918" s="691"/>
      <c r="F918" s="691"/>
      <c r="G918" s="692"/>
      <c r="H918" s="690"/>
      <c r="I918" s="690"/>
      <c r="J918" s="690"/>
      <c r="K918" s="690"/>
      <c r="L918" s="690"/>
      <c r="M918" s="690"/>
      <c r="N918" s="690"/>
      <c r="O918" s="690"/>
      <c r="P918" s="690"/>
      <c r="Q918" s="690"/>
      <c r="R918" s="690"/>
      <c r="S918" s="690"/>
      <c r="T918" s="690"/>
      <c r="U918" s="690"/>
      <c r="V918" s="690"/>
      <c r="W918" s="690"/>
      <c r="X918" s="690"/>
      <c r="Y918" s="690"/>
      <c r="Z918" s="690"/>
      <c r="AA918" s="690"/>
      <c r="AB918" s="690"/>
    </row>
    <row r="919" spans="1:28" ht="15.75" customHeight="1">
      <c r="A919" s="690"/>
      <c r="B919" s="691"/>
      <c r="C919" s="690"/>
      <c r="D919" s="690"/>
      <c r="E919" s="691"/>
      <c r="F919" s="691"/>
      <c r="G919" s="692"/>
      <c r="H919" s="690"/>
      <c r="I919" s="690"/>
      <c r="J919" s="690"/>
      <c r="K919" s="690"/>
      <c r="L919" s="690"/>
      <c r="M919" s="690"/>
      <c r="N919" s="690"/>
      <c r="O919" s="690"/>
      <c r="P919" s="690"/>
      <c r="Q919" s="690"/>
      <c r="R919" s="690"/>
      <c r="S919" s="690"/>
      <c r="T919" s="690"/>
      <c r="U919" s="690"/>
      <c r="V919" s="690"/>
      <c r="W919" s="690"/>
      <c r="X919" s="690"/>
      <c r="Y919" s="690"/>
      <c r="Z919" s="690"/>
      <c r="AA919" s="690"/>
      <c r="AB919" s="690"/>
    </row>
    <row r="920" spans="1:28" ht="15.75" customHeight="1">
      <c r="A920" s="690"/>
      <c r="B920" s="691"/>
      <c r="C920" s="690"/>
      <c r="D920" s="690"/>
      <c r="E920" s="691"/>
      <c r="F920" s="691"/>
      <c r="G920" s="692"/>
      <c r="H920" s="690"/>
      <c r="I920" s="690"/>
      <c r="J920" s="690"/>
      <c r="K920" s="690"/>
      <c r="L920" s="690"/>
      <c r="M920" s="690"/>
      <c r="N920" s="690"/>
      <c r="O920" s="690"/>
      <c r="P920" s="690"/>
      <c r="Q920" s="690"/>
      <c r="R920" s="690"/>
      <c r="S920" s="690"/>
      <c r="T920" s="690"/>
      <c r="U920" s="690"/>
      <c r="V920" s="690"/>
      <c r="W920" s="690"/>
      <c r="X920" s="690"/>
      <c r="Y920" s="690"/>
      <c r="Z920" s="690"/>
      <c r="AA920" s="690"/>
      <c r="AB920" s="690"/>
    </row>
    <row r="921" spans="1:28" ht="15.75" customHeight="1">
      <c r="A921" s="690"/>
      <c r="B921" s="691"/>
      <c r="C921" s="690"/>
      <c r="D921" s="690"/>
      <c r="E921" s="691"/>
      <c r="F921" s="691"/>
      <c r="G921" s="692"/>
      <c r="H921" s="690"/>
      <c r="I921" s="690"/>
      <c r="J921" s="690"/>
      <c r="K921" s="690"/>
      <c r="L921" s="690"/>
      <c r="M921" s="690"/>
      <c r="N921" s="690"/>
      <c r="O921" s="690"/>
      <c r="P921" s="690"/>
      <c r="Q921" s="690"/>
      <c r="R921" s="690"/>
      <c r="S921" s="690"/>
      <c r="T921" s="690"/>
      <c r="U921" s="690"/>
      <c r="V921" s="690"/>
      <c r="W921" s="690"/>
      <c r="X921" s="690"/>
      <c r="Y921" s="690"/>
      <c r="Z921" s="690"/>
      <c r="AA921" s="690"/>
      <c r="AB921" s="690"/>
    </row>
    <row r="922" spans="1:28" ht="15.75" customHeight="1">
      <c r="A922" s="690"/>
      <c r="B922" s="691"/>
      <c r="C922" s="690"/>
      <c r="D922" s="690"/>
      <c r="E922" s="691"/>
      <c r="F922" s="691"/>
      <c r="G922" s="692"/>
      <c r="H922" s="690"/>
      <c r="I922" s="690"/>
      <c r="J922" s="690"/>
      <c r="K922" s="690"/>
      <c r="L922" s="690"/>
      <c r="M922" s="690"/>
      <c r="N922" s="690"/>
      <c r="O922" s="690"/>
      <c r="P922" s="690"/>
      <c r="Q922" s="690"/>
      <c r="R922" s="690"/>
      <c r="S922" s="690"/>
      <c r="T922" s="690"/>
      <c r="U922" s="690"/>
      <c r="V922" s="690"/>
      <c r="W922" s="690"/>
      <c r="X922" s="690"/>
      <c r="Y922" s="690"/>
      <c r="Z922" s="690"/>
      <c r="AA922" s="690"/>
      <c r="AB922" s="690"/>
    </row>
    <row r="923" spans="1:28" ht="15.75" customHeight="1">
      <c r="A923" s="690"/>
      <c r="B923" s="691"/>
      <c r="C923" s="690"/>
      <c r="D923" s="690"/>
      <c r="E923" s="691"/>
      <c r="F923" s="691"/>
      <c r="G923" s="692"/>
      <c r="H923" s="690"/>
      <c r="I923" s="690"/>
      <c r="J923" s="690"/>
      <c r="K923" s="690"/>
      <c r="L923" s="690"/>
      <c r="M923" s="690"/>
      <c r="N923" s="690"/>
      <c r="O923" s="690"/>
      <c r="P923" s="690"/>
      <c r="Q923" s="690"/>
      <c r="R923" s="690"/>
      <c r="S923" s="690"/>
      <c r="T923" s="690"/>
      <c r="U923" s="690"/>
      <c r="V923" s="690"/>
      <c r="W923" s="690"/>
      <c r="X923" s="690"/>
      <c r="Y923" s="690"/>
      <c r="Z923" s="690"/>
      <c r="AA923" s="690"/>
      <c r="AB923" s="690"/>
    </row>
    <row r="924" spans="1:28" ht="15.75" customHeight="1">
      <c r="A924" s="690"/>
      <c r="B924" s="691"/>
      <c r="C924" s="690"/>
      <c r="D924" s="690"/>
      <c r="E924" s="691"/>
      <c r="F924" s="691"/>
      <c r="G924" s="692"/>
      <c r="H924" s="690"/>
      <c r="I924" s="690"/>
      <c r="J924" s="690"/>
      <c r="K924" s="690"/>
      <c r="L924" s="690"/>
      <c r="M924" s="690"/>
      <c r="N924" s="690"/>
      <c r="O924" s="690"/>
      <c r="P924" s="690"/>
      <c r="Q924" s="690"/>
      <c r="R924" s="690"/>
      <c r="S924" s="690"/>
      <c r="T924" s="690"/>
      <c r="U924" s="690"/>
      <c r="V924" s="690"/>
      <c r="W924" s="690"/>
      <c r="X924" s="690"/>
      <c r="Y924" s="690"/>
      <c r="Z924" s="690"/>
      <c r="AA924" s="690"/>
      <c r="AB924" s="690"/>
    </row>
    <row r="925" spans="1:28" ht="15.75" customHeight="1">
      <c r="A925" s="690"/>
      <c r="B925" s="691"/>
      <c r="C925" s="690"/>
      <c r="D925" s="690"/>
      <c r="E925" s="691"/>
      <c r="F925" s="691"/>
      <c r="G925" s="692"/>
      <c r="H925" s="690"/>
      <c r="I925" s="690"/>
      <c r="J925" s="690"/>
      <c r="K925" s="690"/>
      <c r="L925" s="690"/>
      <c r="M925" s="690"/>
      <c r="N925" s="690"/>
      <c r="O925" s="690"/>
      <c r="P925" s="690"/>
      <c r="Q925" s="690"/>
      <c r="R925" s="690"/>
      <c r="S925" s="690"/>
      <c r="T925" s="690"/>
      <c r="U925" s="690"/>
      <c r="V925" s="690"/>
      <c r="W925" s="690"/>
      <c r="X925" s="690"/>
      <c r="Y925" s="690"/>
      <c r="Z925" s="690"/>
      <c r="AA925" s="690"/>
      <c r="AB925" s="690"/>
    </row>
    <row r="926" spans="1:28" ht="15.75" customHeight="1">
      <c r="A926" s="690"/>
      <c r="B926" s="691"/>
      <c r="C926" s="690"/>
      <c r="D926" s="690"/>
      <c r="E926" s="691"/>
      <c r="F926" s="691"/>
      <c r="G926" s="692"/>
      <c r="H926" s="690"/>
      <c r="I926" s="690"/>
      <c r="J926" s="690"/>
      <c r="K926" s="690"/>
      <c r="L926" s="690"/>
      <c r="M926" s="690"/>
      <c r="N926" s="690"/>
      <c r="O926" s="690"/>
      <c r="P926" s="690"/>
      <c r="Q926" s="690"/>
      <c r="R926" s="690"/>
      <c r="S926" s="690"/>
      <c r="T926" s="690"/>
      <c r="U926" s="690"/>
      <c r="V926" s="690"/>
      <c r="W926" s="690"/>
      <c r="X926" s="690"/>
      <c r="Y926" s="690"/>
      <c r="Z926" s="690"/>
      <c r="AA926" s="690"/>
      <c r="AB926" s="690"/>
    </row>
    <row r="927" spans="1:28" ht="15.75" customHeight="1">
      <c r="A927" s="690"/>
      <c r="B927" s="691"/>
      <c r="C927" s="690"/>
      <c r="D927" s="690"/>
      <c r="E927" s="691"/>
      <c r="F927" s="691"/>
      <c r="G927" s="692"/>
      <c r="H927" s="690"/>
      <c r="I927" s="690"/>
      <c r="J927" s="690"/>
      <c r="K927" s="690"/>
      <c r="L927" s="690"/>
      <c r="M927" s="690"/>
      <c r="N927" s="690"/>
      <c r="O927" s="690"/>
      <c r="P927" s="690"/>
      <c r="Q927" s="690"/>
      <c r="R927" s="690"/>
      <c r="S927" s="690"/>
      <c r="T927" s="690"/>
      <c r="U927" s="690"/>
      <c r="V927" s="690"/>
      <c r="W927" s="690"/>
      <c r="X927" s="690"/>
      <c r="Y927" s="690"/>
      <c r="Z927" s="690"/>
      <c r="AA927" s="690"/>
      <c r="AB927" s="690"/>
    </row>
    <row r="928" spans="1:28" ht="15.75" customHeight="1">
      <c r="A928" s="690"/>
      <c r="B928" s="691"/>
      <c r="C928" s="690"/>
      <c r="D928" s="690"/>
      <c r="E928" s="691"/>
      <c r="F928" s="691"/>
      <c r="G928" s="692"/>
      <c r="H928" s="690"/>
      <c r="I928" s="690"/>
      <c r="J928" s="690"/>
      <c r="K928" s="690"/>
      <c r="L928" s="690"/>
      <c r="M928" s="690"/>
      <c r="N928" s="690"/>
      <c r="O928" s="690"/>
      <c r="P928" s="690"/>
      <c r="Q928" s="690"/>
      <c r="R928" s="690"/>
      <c r="S928" s="690"/>
      <c r="T928" s="690"/>
      <c r="U928" s="690"/>
      <c r="V928" s="690"/>
      <c r="W928" s="690"/>
      <c r="X928" s="690"/>
      <c r="Y928" s="690"/>
      <c r="Z928" s="690"/>
      <c r="AA928" s="690"/>
      <c r="AB928" s="690"/>
    </row>
    <row r="929" spans="1:28" ht="15.75" customHeight="1">
      <c r="A929" s="690"/>
      <c r="B929" s="691"/>
      <c r="C929" s="690"/>
      <c r="D929" s="690"/>
      <c r="E929" s="691"/>
      <c r="F929" s="691"/>
      <c r="G929" s="692"/>
      <c r="H929" s="690"/>
      <c r="I929" s="690"/>
      <c r="J929" s="690"/>
      <c r="K929" s="690"/>
      <c r="L929" s="690"/>
      <c r="M929" s="690"/>
      <c r="N929" s="690"/>
      <c r="O929" s="690"/>
      <c r="P929" s="690"/>
      <c r="Q929" s="690"/>
      <c r="R929" s="690"/>
      <c r="S929" s="690"/>
      <c r="T929" s="690"/>
      <c r="U929" s="690"/>
      <c r="V929" s="690"/>
      <c r="W929" s="690"/>
      <c r="X929" s="690"/>
      <c r="Y929" s="690"/>
      <c r="Z929" s="690"/>
      <c r="AA929" s="690"/>
      <c r="AB929" s="690"/>
    </row>
    <row r="930" spans="1:28" ht="15.75" customHeight="1">
      <c r="A930" s="690"/>
      <c r="B930" s="691"/>
      <c r="C930" s="690"/>
      <c r="D930" s="690"/>
      <c r="E930" s="691"/>
      <c r="F930" s="691"/>
      <c r="G930" s="692"/>
      <c r="H930" s="690"/>
      <c r="I930" s="690"/>
      <c r="J930" s="690"/>
      <c r="K930" s="690"/>
      <c r="L930" s="690"/>
      <c r="M930" s="690"/>
      <c r="N930" s="690"/>
      <c r="O930" s="690"/>
      <c r="P930" s="690"/>
      <c r="Q930" s="690"/>
      <c r="R930" s="690"/>
      <c r="S930" s="690"/>
      <c r="T930" s="690"/>
      <c r="U930" s="690"/>
      <c r="V930" s="690"/>
      <c r="W930" s="690"/>
      <c r="X930" s="690"/>
      <c r="Y930" s="690"/>
      <c r="Z930" s="690"/>
      <c r="AA930" s="690"/>
      <c r="AB930" s="690"/>
    </row>
    <row r="931" spans="1:28" ht="15.75" customHeight="1">
      <c r="A931" s="690"/>
      <c r="B931" s="691"/>
      <c r="C931" s="690"/>
      <c r="D931" s="690"/>
      <c r="E931" s="691"/>
      <c r="F931" s="691"/>
      <c r="G931" s="692"/>
      <c r="H931" s="690"/>
      <c r="I931" s="690"/>
      <c r="J931" s="690"/>
      <c r="K931" s="690"/>
      <c r="L931" s="690"/>
      <c r="M931" s="690"/>
      <c r="N931" s="690"/>
      <c r="O931" s="690"/>
      <c r="P931" s="690"/>
      <c r="Q931" s="690"/>
      <c r="R931" s="690"/>
      <c r="S931" s="690"/>
      <c r="T931" s="690"/>
      <c r="U931" s="690"/>
      <c r="V931" s="690"/>
      <c r="W931" s="690"/>
      <c r="X931" s="690"/>
      <c r="Y931" s="690"/>
      <c r="Z931" s="690"/>
      <c r="AA931" s="690"/>
      <c r="AB931" s="690"/>
    </row>
    <row r="932" spans="1:28" ht="15.75" customHeight="1">
      <c r="A932" s="690"/>
      <c r="B932" s="691"/>
      <c r="C932" s="690"/>
      <c r="D932" s="690"/>
      <c r="E932" s="691"/>
      <c r="F932" s="691"/>
      <c r="G932" s="692"/>
      <c r="H932" s="690"/>
      <c r="I932" s="690"/>
      <c r="J932" s="690"/>
      <c r="K932" s="690"/>
      <c r="L932" s="690"/>
      <c r="M932" s="690"/>
      <c r="N932" s="690"/>
      <c r="O932" s="690"/>
      <c r="P932" s="690"/>
      <c r="Q932" s="690"/>
      <c r="R932" s="690"/>
      <c r="S932" s="690"/>
      <c r="T932" s="690"/>
      <c r="U932" s="690"/>
      <c r="V932" s="690"/>
      <c r="W932" s="690"/>
      <c r="X932" s="690"/>
      <c r="Y932" s="690"/>
      <c r="Z932" s="690"/>
      <c r="AA932" s="690"/>
      <c r="AB932" s="690"/>
    </row>
    <row r="933" spans="1:28" ht="15.75" customHeight="1">
      <c r="A933" s="690"/>
      <c r="B933" s="691"/>
      <c r="C933" s="690"/>
      <c r="D933" s="690"/>
      <c r="E933" s="691"/>
      <c r="F933" s="691"/>
      <c r="G933" s="692"/>
      <c r="H933" s="690"/>
      <c r="I933" s="690"/>
      <c r="J933" s="690"/>
      <c r="K933" s="690"/>
      <c r="L933" s="690"/>
      <c r="M933" s="690"/>
      <c r="N933" s="690"/>
      <c r="O933" s="690"/>
      <c r="P933" s="690"/>
      <c r="Q933" s="690"/>
      <c r="R933" s="690"/>
      <c r="S933" s="690"/>
      <c r="T933" s="690"/>
      <c r="U933" s="690"/>
      <c r="V933" s="690"/>
      <c r="W933" s="690"/>
      <c r="X933" s="690"/>
      <c r="Y933" s="690"/>
      <c r="Z933" s="690"/>
      <c r="AA933" s="690"/>
      <c r="AB933" s="690"/>
    </row>
    <row r="934" spans="1:28" ht="15.75" customHeight="1">
      <c r="A934" s="690"/>
      <c r="B934" s="691"/>
      <c r="C934" s="690"/>
      <c r="D934" s="690"/>
      <c r="E934" s="691"/>
      <c r="F934" s="691"/>
      <c r="G934" s="692"/>
      <c r="H934" s="690"/>
      <c r="I934" s="690"/>
      <c r="J934" s="690"/>
      <c r="K934" s="690"/>
      <c r="L934" s="690"/>
      <c r="M934" s="690"/>
      <c r="N934" s="690"/>
      <c r="O934" s="690"/>
      <c r="P934" s="690"/>
      <c r="Q934" s="690"/>
      <c r="R934" s="690"/>
      <c r="S934" s="690"/>
      <c r="T934" s="690"/>
      <c r="U934" s="690"/>
      <c r="V934" s="690"/>
      <c r="W934" s="690"/>
      <c r="X934" s="690"/>
      <c r="Y934" s="690"/>
      <c r="Z934" s="690"/>
      <c r="AA934" s="690"/>
      <c r="AB934" s="690"/>
    </row>
    <row r="935" spans="1:28" ht="15.75" customHeight="1">
      <c r="A935" s="690"/>
      <c r="B935" s="691"/>
      <c r="C935" s="690"/>
      <c r="D935" s="690"/>
      <c r="E935" s="691"/>
      <c r="F935" s="691"/>
      <c r="G935" s="692"/>
      <c r="H935" s="690"/>
      <c r="I935" s="690"/>
      <c r="J935" s="690"/>
      <c r="K935" s="690"/>
      <c r="L935" s="690"/>
      <c r="M935" s="690"/>
      <c r="N935" s="690"/>
      <c r="O935" s="690"/>
      <c r="P935" s="690"/>
      <c r="Q935" s="690"/>
      <c r="R935" s="690"/>
      <c r="S935" s="690"/>
      <c r="T935" s="690"/>
      <c r="U935" s="690"/>
      <c r="V935" s="690"/>
      <c r="W935" s="690"/>
      <c r="X935" s="690"/>
      <c r="Y935" s="690"/>
      <c r="Z935" s="690"/>
      <c r="AA935" s="690"/>
      <c r="AB935" s="690"/>
    </row>
    <row r="936" spans="1:28" ht="15.75" customHeight="1">
      <c r="A936" s="690"/>
      <c r="B936" s="691"/>
      <c r="C936" s="690"/>
      <c r="D936" s="690"/>
      <c r="E936" s="691"/>
      <c r="F936" s="691"/>
      <c r="G936" s="692"/>
      <c r="H936" s="690"/>
      <c r="I936" s="690"/>
      <c r="J936" s="690"/>
      <c r="K936" s="690"/>
      <c r="L936" s="690"/>
      <c r="M936" s="690"/>
      <c r="N936" s="690"/>
      <c r="O936" s="690"/>
      <c r="P936" s="690"/>
      <c r="Q936" s="690"/>
      <c r="R936" s="690"/>
      <c r="S936" s="690"/>
      <c r="T936" s="690"/>
      <c r="U936" s="690"/>
      <c r="V936" s="690"/>
      <c r="W936" s="690"/>
      <c r="X936" s="690"/>
      <c r="Y936" s="690"/>
      <c r="Z936" s="690"/>
      <c r="AA936" s="690"/>
      <c r="AB936" s="690"/>
    </row>
  </sheetData>
  <autoFilter ref="A1:T83" xr:uid="{00000000-0009-0000-0000-000008000000}"/>
  <mergeCells count="5">
    <mergeCell ref="A2:T2"/>
    <mergeCell ref="B3:I3"/>
    <mergeCell ref="J3:K3"/>
    <mergeCell ref="L3:P3"/>
    <mergeCell ref="Q3:T3"/>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9"/>
  <sheetViews>
    <sheetView topLeftCell="A7" workbookViewId="0">
      <selection activeCell="E13" sqref="E13"/>
    </sheetView>
    <sheetView workbookViewId="1"/>
  </sheetViews>
  <sheetFormatPr defaultColWidth="8.77734375" defaultRowHeight="14.4"/>
  <cols>
    <col min="1" max="1" width="28.6640625" customWidth="1"/>
    <col min="2" max="2" width="78.77734375" customWidth="1"/>
  </cols>
  <sheetData>
    <row r="1" spans="1:2">
      <c r="A1" s="11" t="s">
        <v>717</v>
      </c>
      <c r="B1" s="11" t="s">
        <v>718</v>
      </c>
    </row>
    <row r="2" spans="1:2">
      <c r="A2" s="10" t="s">
        <v>9</v>
      </c>
      <c r="B2" s="10" t="s">
        <v>719</v>
      </c>
    </row>
    <row r="3" spans="1:2">
      <c r="A3" s="10" t="s">
        <v>10</v>
      </c>
      <c r="B3" s="10" t="s">
        <v>720</v>
      </c>
    </row>
    <row r="4" spans="1:2">
      <c r="A4" s="10" t="s">
        <v>1</v>
      </c>
      <c r="B4" s="10" t="s">
        <v>721</v>
      </c>
    </row>
    <row r="5" spans="1:2">
      <c r="A5" s="10" t="s">
        <v>11</v>
      </c>
      <c r="B5" s="10" t="s">
        <v>722</v>
      </c>
    </row>
    <row r="6" spans="1:2">
      <c r="A6" s="10" t="s">
        <v>2</v>
      </c>
      <c r="B6" s="10" t="s">
        <v>723</v>
      </c>
    </row>
    <row r="7" spans="1:2">
      <c r="A7" s="10" t="s">
        <v>3</v>
      </c>
      <c r="B7" s="10" t="s">
        <v>724</v>
      </c>
    </row>
    <row r="8" spans="1:2">
      <c r="A8" s="10" t="s">
        <v>12</v>
      </c>
      <c r="B8" s="10" t="s">
        <v>725</v>
      </c>
    </row>
    <row r="9" spans="1:2">
      <c r="A9" s="10" t="s">
        <v>13</v>
      </c>
      <c r="B9" s="10" t="s">
        <v>725</v>
      </c>
    </row>
    <row r="10" spans="1:2">
      <c r="A10" s="10" t="s">
        <v>4</v>
      </c>
      <c r="B10" s="10" t="s">
        <v>725</v>
      </c>
    </row>
    <row r="11" spans="1:2">
      <c r="A11" s="10" t="s">
        <v>5</v>
      </c>
      <c r="B11" s="10" t="s">
        <v>726</v>
      </c>
    </row>
    <row r="12" spans="1:2">
      <c r="A12" s="10" t="s">
        <v>8</v>
      </c>
      <c r="B12" s="10" t="s">
        <v>727</v>
      </c>
    </row>
    <row r="13" spans="1:2">
      <c r="A13" s="10" t="s">
        <v>14</v>
      </c>
      <c r="B13" s="10" t="s">
        <v>728</v>
      </c>
    </row>
    <row r="14" spans="1:2">
      <c r="A14" s="10" t="s">
        <v>15</v>
      </c>
      <c r="B14" s="10" t="s">
        <v>729</v>
      </c>
    </row>
    <row r="15" spans="1:2">
      <c r="A15" s="10" t="s">
        <v>6</v>
      </c>
      <c r="B15" s="10" t="s">
        <v>730</v>
      </c>
    </row>
    <row r="16" spans="1:2">
      <c r="A16" s="10" t="s">
        <v>7</v>
      </c>
      <c r="B16" s="10" t="s">
        <v>731</v>
      </c>
    </row>
    <row r="17" spans="1:2">
      <c r="A17" s="10" t="s">
        <v>23</v>
      </c>
      <c r="B17" s="10" t="s">
        <v>732</v>
      </c>
    </row>
    <row r="18" spans="1:2">
      <c r="A18" s="10" t="s">
        <v>24</v>
      </c>
      <c r="B18" s="10" t="s">
        <v>732</v>
      </c>
    </row>
    <row r="19" spans="1:2">
      <c r="A19" s="10" t="s">
        <v>25</v>
      </c>
      <c r="B19" s="10" t="s">
        <v>732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11"/>
  <sheetViews>
    <sheetView topLeftCell="L1" workbookViewId="0">
      <selection activeCell="R11" sqref="R11"/>
    </sheetView>
    <sheetView workbookViewId="1"/>
  </sheetViews>
  <sheetFormatPr defaultColWidth="8.77734375" defaultRowHeight="14.4"/>
  <cols>
    <col min="1" max="1" width="17.44140625" customWidth="1"/>
    <col min="2" max="2" width="31" customWidth="1"/>
    <col min="3" max="14" width="17.44140625" customWidth="1"/>
    <col min="17" max="17" width="28.44140625" customWidth="1"/>
    <col min="18" max="18" width="30.6640625" customWidth="1"/>
    <col min="20" max="20" width="34.33203125" customWidth="1"/>
  </cols>
  <sheetData>
    <row r="1" spans="1:20">
      <c r="A1" s="3" t="s">
        <v>26</v>
      </c>
      <c r="B1" s="4" t="s">
        <v>27</v>
      </c>
      <c r="C1" s="4" t="s">
        <v>28</v>
      </c>
      <c r="D1" s="4" t="s">
        <v>29</v>
      </c>
      <c r="E1" s="3" t="s">
        <v>26</v>
      </c>
      <c r="F1" s="4" t="s">
        <v>30</v>
      </c>
      <c r="G1" s="4" t="s">
        <v>31</v>
      </c>
      <c r="H1" s="4" t="s">
        <v>32</v>
      </c>
      <c r="I1" s="4" t="s">
        <v>33</v>
      </c>
      <c r="J1" s="4" t="s">
        <v>33</v>
      </c>
      <c r="K1" s="4" t="s">
        <v>34</v>
      </c>
      <c r="L1" s="4" t="s">
        <v>35</v>
      </c>
      <c r="M1" s="3" t="s">
        <v>26</v>
      </c>
      <c r="N1" s="4" t="s">
        <v>31</v>
      </c>
    </row>
    <row r="2" spans="1:20">
      <c r="A2" s="3" t="s">
        <v>36</v>
      </c>
      <c r="B2" s="4" t="s">
        <v>37</v>
      </c>
      <c r="C2" s="4" t="s">
        <v>38</v>
      </c>
      <c r="D2" s="4" t="s">
        <v>39</v>
      </c>
      <c r="E2" s="3">
        <v>9332</v>
      </c>
      <c r="F2" s="4" t="s">
        <v>40</v>
      </c>
      <c r="G2" s="4" t="s">
        <v>41</v>
      </c>
      <c r="H2" s="4" t="s">
        <v>42</v>
      </c>
      <c r="I2" s="4" t="s">
        <v>43</v>
      </c>
      <c r="J2" s="4" t="s">
        <v>44</v>
      </c>
      <c r="K2" s="4" t="s">
        <v>45</v>
      </c>
      <c r="L2" s="4" t="s">
        <v>46</v>
      </c>
      <c r="M2" s="3" t="s">
        <v>36</v>
      </c>
      <c r="N2" s="4" t="s">
        <v>41</v>
      </c>
      <c r="Q2" s="1" t="s">
        <v>16</v>
      </c>
      <c r="R2" s="1" t="s">
        <v>734</v>
      </c>
      <c r="S2" s="2" t="s">
        <v>707</v>
      </c>
      <c r="T2" s="1" t="s">
        <v>709</v>
      </c>
    </row>
    <row r="3" spans="1:20">
      <c r="A3" s="3" t="s">
        <v>47</v>
      </c>
      <c r="B3" s="4" t="s">
        <v>48</v>
      </c>
      <c r="C3" s="4" t="s">
        <v>38</v>
      </c>
      <c r="D3" s="4" t="s">
        <v>39</v>
      </c>
      <c r="E3" s="3">
        <v>9335</v>
      </c>
      <c r="F3" s="4" t="s">
        <v>40</v>
      </c>
      <c r="G3" s="4" t="s">
        <v>41</v>
      </c>
      <c r="H3" s="4" t="s">
        <v>42</v>
      </c>
      <c r="I3" s="4" t="s">
        <v>49</v>
      </c>
      <c r="J3" s="4" t="s">
        <v>50</v>
      </c>
      <c r="K3" s="4" t="s">
        <v>51</v>
      </c>
      <c r="L3" s="4" t="s">
        <v>52</v>
      </c>
      <c r="M3" s="3" t="s">
        <v>47</v>
      </c>
      <c r="N3" s="4" t="s">
        <v>41</v>
      </c>
      <c r="Q3" s="1" t="s">
        <v>17</v>
      </c>
      <c r="R3" s="1" t="s">
        <v>735</v>
      </c>
      <c r="S3" s="2" t="s">
        <v>708</v>
      </c>
      <c r="T3" s="1" t="s">
        <v>710</v>
      </c>
    </row>
    <row r="4" spans="1:20">
      <c r="A4" s="3" t="s">
        <v>53</v>
      </c>
      <c r="B4" s="4" t="s">
        <v>54</v>
      </c>
      <c r="C4" s="4" t="s">
        <v>38</v>
      </c>
      <c r="D4" s="4" t="s">
        <v>39</v>
      </c>
      <c r="E4" s="3">
        <v>9333</v>
      </c>
      <c r="F4" s="4" t="s">
        <v>40</v>
      </c>
      <c r="G4" s="4" t="s">
        <v>41</v>
      </c>
      <c r="H4" s="4" t="s">
        <v>42</v>
      </c>
      <c r="I4" s="4" t="s">
        <v>55</v>
      </c>
      <c r="J4" s="4" t="s">
        <v>56</v>
      </c>
      <c r="K4" s="4" t="s">
        <v>57</v>
      </c>
      <c r="L4" s="4" t="s">
        <v>52</v>
      </c>
      <c r="M4" s="3" t="s">
        <v>53</v>
      </c>
      <c r="N4" s="4" t="s">
        <v>41</v>
      </c>
      <c r="Q4" s="1" t="s">
        <v>18</v>
      </c>
      <c r="R4" s="1" t="s">
        <v>21</v>
      </c>
      <c r="S4" s="2"/>
      <c r="T4" s="1" t="s">
        <v>711</v>
      </c>
    </row>
    <row r="5" spans="1:20">
      <c r="A5" s="3" t="s">
        <v>58</v>
      </c>
      <c r="B5" s="4" t="s">
        <v>59</v>
      </c>
      <c r="C5" s="4" t="s">
        <v>38</v>
      </c>
      <c r="D5" s="4" t="s">
        <v>39</v>
      </c>
      <c r="E5" s="3">
        <v>9337</v>
      </c>
      <c r="F5" s="4" t="s">
        <v>40</v>
      </c>
      <c r="G5" s="4" t="s">
        <v>41</v>
      </c>
      <c r="H5" s="4" t="s">
        <v>42</v>
      </c>
      <c r="I5" s="4" t="s">
        <v>60</v>
      </c>
      <c r="J5" s="4" t="s">
        <v>61</v>
      </c>
      <c r="K5" s="4" t="s">
        <v>62</v>
      </c>
      <c r="L5" s="4" t="s">
        <v>52</v>
      </c>
      <c r="M5" s="3" t="s">
        <v>58</v>
      </c>
      <c r="N5" s="4" t="s">
        <v>41</v>
      </c>
      <c r="Q5" s="1" t="s">
        <v>19</v>
      </c>
      <c r="R5" s="1" t="s">
        <v>22</v>
      </c>
      <c r="S5" s="1"/>
      <c r="T5" s="1" t="s">
        <v>712</v>
      </c>
    </row>
    <row r="6" spans="1:20">
      <c r="A6" s="3" t="s">
        <v>63</v>
      </c>
      <c r="B6" s="4" t="s">
        <v>64</v>
      </c>
      <c r="C6" s="4" t="s">
        <v>38</v>
      </c>
      <c r="D6" s="4" t="s">
        <v>39</v>
      </c>
      <c r="E6" s="3">
        <v>9344</v>
      </c>
      <c r="F6" s="4" t="s">
        <v>40</v>
      </c>
      <c r="G6" s="4" t="s">
        <v>41</v>
      </c>
      <c r="H6" s="4" t="s">
        <v>42</v>
      </c>
      <c r="I6" s="4" t="s">
        <v>65</v>
      </c>
      <c r="J6" s="4" t="s">
        <v>66</v>
      </c>
      <c r="K6" s="4" t="s">
        <v>67</v>
      </c>
      <c r="L6" s="4" t="s">
        <v>52</v>
      </c>
      <c r="M6" s="3" t="s">
        <v>63</v>
      </c>
      <c r="N6" s="4" t="s">
        <v>41</v>
      </c>
      <c r="Q6" s="1" t="s">
        <v>20</v>
      </c>
      <c r="S6" s="1"/>
      <c r="T6" s="1" t="s">
        <v>713</v>
      </c>
    </row>
    <row r="7" spans="1:20">
      <c r="A7" s="3" t="s">
        <v>68</v>
      </c>
      <c r="B7" s="4" t="s">
        <v>69</v>
      </c>
      <c r="C7" s="4" t="s">
        <v>38</v>
      </c>
      <c r="D7" s="4" t="s">
        <v>39</v>
      </c>
      <c r="E7" s="3">
        <v>9346</v>
      </c>
      <c r="F7" s="4" t="s">
        <v>40</v>
      </c>
      <c r="G7" s="4" t="s">
        <v>41</v>
      </c>
      <c r="H7" s="4" t="s">
        <v>42</v>
      </c>
      <c r="I7" s="4" t="s">
        <v>70</v>
      </c>
      <c r="J7" s="4" t="s">
        <v>71</v>
      </c>
      <c r="K7" s="4" t="s">
        <v>72</v>
      </c>
      <c r="L7" s="4" t="s">
        <v>52</v>
      </c>
      <c r="M7" s="3" t="s">
        <v>68</v>
      </c>
      <c r="N7" s="4" t="s">
        <v>41</v>
      </c>
      <c r="Q7" s="1"/>
      <c r="R7" s="1"/>
      <c r="S7" s="1"/>
      <c r="T7" s="1" t="s">
        <v>714</v>
      </c>
    </row>
    <row r="8" spans="1:20">
      <c r="A8" s="3" t="s">
        <v>73</v>
      </c>
      <c r="B8" s="4" t="s">
        <v>74</v>
      </c>
      <c r="C8" s="4" t="s">
        <v>38</v>
      </c>
      <c r="D8" s="4" t="s">
        <v>39</v>
      </c>
      <c r="E8" s="3">
        <v>9345</v>
      </c>
      <c r="F8" s="4" t="s">
        <v>40</v>
      </c>
      <c r="G8" s="4" t="s">
        <v>41</v>
      </c>
      <c r="H8" s="4" t="s">
        <v>42</v>
      </c>
      <c r="I8" s="4" t="s">
        <v>75</v>
      </c>
      <c r="J8" s="4" t="s">
        <v>76</v>
      </c>
      <c r="K8" s="4" t="s">
        <v>77</v>
      </c>
      <c r="L8" s="4" t="s">
        <v>46</v>
      </c>
      <c r="M8" s="3" t="s">
        <v>73</v>
      </c>
      <c r="N8" s="4" t="s">
        <v>41</v>
      </c>
      <c r="Q8" s="1"/>
      <c r="R8" s="1"/>
      <c r="S8" s="1"/>
      <c r="T8" s="1" t="s">
        <v>715</v>
      </c>
    </row>
    <row r="9" spans="1:20">
      <c r="A9" s="3" t="s">
        <v>78</v>
      </c>
      <c r="B9" s="4" t="s">
        <v>79</v>
      </c>
      <c r="C9" s="4" t="s">
        <v>38</v>
      </c>
      <c r="D9" s="4" t="s">
        <v>39</v>
      </c>
      <c r="E9" s="3">
        <v>9343</v>
      </c>
      <c r="F9" s="4" t="s">
        <v>40</v>
      </c>
      <c r="G9" s="4" t="s">
        <v>41</v>
      </c>
      <c r="H9" s="4" t="s">
        <v>42</v>
      </c>
      <c r="I9" s="4" t="s">
        <v>80</v>
      </c>
      <c r="J9" s="4" t="s">
        <v>81</v>
      </c>
      <c r="K9" s="4" t="s">
        <v>82</v>
      </c>
      <c r="L9" s="4" t="s">
        <v>52</v>
      </c>
      <c r="M9" s="3" t="s">
        <v>78</v>
      </c>
      <c r="N9" s="4" t="s">
        <v>41</v>
      </c>
      <c r="Q9" s="1"/>
      <c r="R9" s="1"/>
      <c r="S9" s="1"/>
      <c r="T9" s="1" t="s">
        <v>716</v>
      </c>
    </row>
    <row r="10" spans="1:20">
      <c r="A10" s="3" t="s">
        <v>83</v>
      </c>
      <c r="B10" s="4" t="s">
        <v>84</v>
      </c>
      <c r="C10" s="4" t="s">
        <v>85</v>
      </c>
      <c r="D10" s="4" t="s">
        <v>39</v>
      </c>
      <c r="E10" s="3">
        <v>9338</v>
      </c>
      <c r="F10" s="4" t="s">
        <v>86</v>
      </c>
      <c r="G10" s="4" t="s">
        <v>41</v>
      </c>
      <c r="H10" s="4" t="s">
        <v>42</v>
      </c>
      <c r="I10" s="4" t="s">
        <v>87</v>
      </c>
      <c r="J10" s="4" t="s">
        <v>88</v>
      </c>
      <c r="K10" s="4" t="s">
        <v>89</v>
      </c>
      <c r="L10" s="4" t="s">
        <v>52</v>
      </c>
      <c r="M10" s="3" t="s">
        <v>83</v>
      </c>
      <c r="N10" s="4" t="s">
        <v>41</v>
      </c>
    </row>
    <row r="11" spans="1:20">
      <c r="A11" s="3" t="s">
        <v>90</v>
      </c>
      <c r="B11" s="4" t="s">
        <v>91</v>
      </c>
      <c r="C11" s="4" t="s">
        <v>85</v>
      </c>
      <c r="D11" s="4" t="s">
        <v>39</v>
      </c>
      <c r="E11" s="3">
        <v>9339</v>
      </c>
      <c r="F11" s="4" t="s">
        <v>86</v>
      </c>
      <c r="G11" s="4" t="s">
        <v>41</v>
      </c>
      <c r="H11" s="4" t="s">
        <v>42</v>
      </c>
      <c r="I11" s="4" t="s">
        <v>92</v>
      </c>
      <c r="J11" s="4" t="s">
        <v>93</v>
      </c>
      <c r="K11" s="4" t="s">
        <v>94</v>
      </c>
      <c r="L11" s="4" t="s">
        <v>46</v>
      </c>
      <c r="M11" s="3" t="s">
        <v>90</v>
      </c>
      <c r="N11" s="4" t="s">
        <v>41</v>
      </c>
    </row>
    <row r="12" spans="1:20">
      <c r="A12" s="3" t="s">
        <v>95</v>
      </c>
      <c r="B12" s="4" t="s">
        <v>96</v>
      </c>
      <c r="C12" s="4" t="s">
        <v>85</v>
      </c>
      <c r="D12" s="4" t="s">
        <v>39</v>
      </c>
      <c r="E12" s="3">
        <v>9336</v>
      </c>
      <c r="F12" s="4" t="s">
        <v>86</v>
      </c>
      <c r="G12" s="4" t="s">
        <v>41</v>
      </c>
      <c r="H12" s="4" t="s">
        <v>42</v>
      </c>
      <c r="I12" s="4" t="s">
        <v>97</v>
      </c>
      <c r="J12" s="4" t="s">
        <v>98</v>
      </c>
      <c r="K12" s="4" t="s">
        <v>99</v>
      </c>
      <c r="L12" s="4" t="s">
        <v>52</v>
      </c>
      <c r="M12" s="3" t="s">
        <v>95</v>
      </c>
      <c r="N12" s="4" t="s">
        <v>41</v>
      </c>
    </row>
    <row r="13" spans="1:20">
      <c r="A13" s="3" t="s">
        <v>100</v>
      </c>
      <c r="B13" s="4" t="s">
        <v>101</v>
      </c>
      <c r="C13" s="4" t="s">
        <v>85</v>
      </c>
      <c r="D13" s="4" t="s">
        <v>39</v>
      </c>
      <c r="E13" s="3">
        <v>9340</v>
      </c>
      <c r="F13" s="4" t="s">
        <v>86</v>
      </c>
      <c r="G13" s="4" t="s">
        <v>41</v>
      </c>
      <c r="H13" s="4" t="s">
        <v>42</v>
      </c>
      <c r="I13" s="4" t="s">
        <v>102</v>
      </c>
      <c r="J13" s="4" t="s">
        <v>103</v>
      </c>
      <c r="K13" s="4" t="s">
        <v>104</v>
      </c>
      <c r="L13" s="4" t="s">
        <v>52</v>
      </c>
      <c r="M13" s="3" t="s">
        <v>100</v>
      </c>
      <c r="N13" s="4" t="s">
        <v>41</v>
      </c>
    </row>
    <row r="14" spans="1:20">
      <c r="A14" s="3" t="s">
        <v>105</v>
      </c>
      <c r="B14" s="4" t="s">
        <v>106</v>
      </c>
      <c r="C14" s="4" t="s">
        <v>85</v>
      </c>
      <c r="D14" s="4" t="s">
        <v>39</v>
      </c>
      <c r="E14" s="3">
        <v>9341</v>
      </c>
      <c r="F14" s="4" t="s">
        <v>86</v>
      </c>
      <c r="G14" s="4" t="s">
        <v>41</v>
      </c>
      <c r="H14" s="4" t="s">
        <v>42</v>
      </c>
      <c r="I14" s="4" t="s">
        <v>107</v>
      </c>
      <c r="J14" s="4" t="s">
        <v>108</v>
      </c>
      <c r="K14" s="4" t="s">
        <v>109</v>
      </c>
      <c r="L14" s="4" t="s">
        <v>52</v>
      </c>
      <c r="M14" s="3" t="s">
        <v>105</v>
      </c>
      <c r="N14" s="4" t="s">
        <v>41</v>
      </c>
    </row>
    <row r="15" spans="1:20">
      <c r="A15" s="3" t="s">
        <v>110</v>
      </c>
      <c r="B15" s="4" t="s">
        <v>111</v>
      </c>
      <c r="C15" s="4" t="s">
        <v>85</v>
      </c>
      <c r="D15" s="4" t="s">
        <v>39</v>
      </c>
      <c r="E15" s="3">
        <v>9342</v>
      </c>
      <c r="F15" s="4" t="s">
        <v>86</v>
      </c>
      <c r="G15" s="4" t="s">
        <v>41</v>
      </c>
      <c r="H15" s="4" t="s">
        <v>42</v>
      </c>
      <c r="I15" s="4" t="s">
        <v>112</v>
      </c>
      <c r="J15" s="4" t="s">
        <v>113</v>
      </c>
      <c r="K15" s="4" t="s">
        <v>114</v>
      </c>
      <c r="L15" s="4" t="s">
        <v>46</v>
      </c>
      <c r="M15" s="3" t="s">
        <v>110</v>
      </c>
      <c r="N15" s="4" t="s">
        <v>41</v>
      </c>
    </row>
    <row r="16" spans="1:20">
      <c r="A16" s="3" t="s">
        <v>115</v>
      </c>
      <c r="B16" s="4" t="s">
        <v>116</v>
      </c>
      <c r="C16" s="4" t="s">
        <v>85</v>
      </c>
      <c r="D16" s="4" t="s">
        <v>39</v>
      </c>
      <c r="E16" s="3">
        <v>9334</v>
      </c>
      <c r="F16" s="4" t="s">
        <v>86</v>
      </c>
      <c r="G16" s="4" t="s">
        <v>41</v>
      </c>
      <c r="H16" s="4" t="s">
        <v>42</v>
      </c>
      <c r="I16" s="4" t="s">
        <v>117</v>
      </c>
      <c r="J16" s="4" t="s">
        <v>118</v>
      </c>
      <c r="K16" s="4" t="s">
        <v>119</v>
      </c>
      <c r="L16" s="4" t="s">
        <v>52</v>
      </c>
      <c r="M16" s="3" t="s">
        <v>115</v>
      </c>
      <c r="N16" s="4" t="s">
        <v>41</v>
      </c>
    </row>
    <row r="17" spans="1:14">
      <c r="A17" s="3" t="s">
        <v>120</v>
      </c>
      <c r="B17" s="4" t="s">
        <v>121</v>
      </c>
      <c r="C17" s="4" t="s">
        <v>122</v>
      </c>
      <c r="D17" s="4" t="s">
        <v>39</v>
      </c>
      <c r="E17" s="3">
        <v>9390</v>
      </c>
      <c r="F17" s="4" t="s">
        <v>123</v>
      </c>
      <c r="G17" s="4" t="s">
        <v>124</v>
      </c>
      <c r="H17" s="4" t="s">
        <v>125</v>
      </c>
      <c r="I17" s="4" t="s">
        <v>126</v>
      </c>
      <c r="J17" s="4" t="s">
        <v>127</v>
      </c>
      <c r="K17" s="4" t="s">
        <v>128</v>
      </c>
      <c r="L17" s="4" t="s">
        <v>46</v>
      </c>
      <c r="M17" s="3" t="s">
        <v>120</v>
      </c>
      <c r="N17" s="4" t="s">
        <v>124</v>
      </c>
    </row>
    <row r="18" spans="1:14">
      <c r="A18" s="3" t="s">
        <v>129</v>
      </c>
      <c r="B18" s="4" t="s">
        <v>130</v>
      </c>
      <c r="C18" s="4" t="s">
        <v>122</v>
      </c>
      <c r="D18" s="4" t="s">
        <v>39</v>
      </c>
      <c r="E18" s="3">
        <v>9313</v>
      </c>
      <c r="F18" s="4" t="s">
        <v>123</v>
      </c>
      <c r="G18" s="4" t="s">
        <v>124</v>
      </c>
      <c r="H18" s="4" t="s">
        <v>125</v>
      </c>
      <c r="I18" s="4" t="s">
        <v>131</v>
      </c>
      <c r="J18" s="4" t="s">
        <v>132</v>
      </c>
      <c r="K18" s="4" t="s">
        <v>133</v>
      </c>
      <c r="L18" s="4" t="s">
        <v>52</v>
      </c>
      <c r="M18" s="3" t="s">
        <v>129</v>
      </c>
      <c r="N18" s="4" t="s">
        <v>124</v>
      </c>
    </row>
    <row r="19" spans="1:14">
      <c r="A19" s="3" t="s">
        <v>134</v>
      </c>
      <c r="B19" s="4" t="s">
        <v>135</v>
      </c>
      <c r="C19" s="4" t="s">
        <v>122</v>
      </c>
      <c r="D19" s="4" t="s">
        <v>39</v>
      </c>
      <c r="E19" s="3">
        <v>9311</v>
      </c>
      <c r="F19" s="4" t="s">
        <v>123</v>
      </c>
      <c r="G19" s="4" t="s">
        <v>124</v>
      </c>
      <c r="H19" s="4" t="s">
        <v>125</v>
      </c>
      <c r="I19" s="4" t="s">
        <v>136</v>
      </c>
      <c r="J19" s="4" t="s">
        <v>137</v>
      </c>
      <c r="K19" s="4" t="s">
        <v>138</v>
      </c>
      <c r="L19" s="4" t="s">
        <v>52</v>
      </c>
      <c r="M19" s="3" t="s">
        <v>134</v>
      </c>
      <c r="N19" s="4" t="s">
        <v>124</v>
      </c>
    </row>
    <row r="20" spans="1:14">
      <c r="A20" s="3" t="s">
        <v>139</v>
      </c>
      <c r="B20" s="4" t="s">
        <v>140</v>
      </c>
      <c r="C20" s="4" t="s">
        <v>122</v>
      </c>
      <c r="D20" s="4" t="s">
        <v>39</v>
      </c>
      <c r="E20" s="3">
        <v>9323</v>
      </c>
      <c r="F20" s="4" t="s">
        <v>123</v>
      </c>
      <c r="G20" s="4" t="s">
        <v>124</v>
      </c>
      <c r="H20" s="4" t="s">
        <v>125</v>
      </c>
      <c r="I20" s="4" t="s">
        <v>141</v>
      </c>
      <c r="J20" s="4" t="s">
        <v>142</v>
      </c>
      <c r="K20" s="4" t="s">
        <v>143</v>
      </c>
      <c r="L20" s="4" t="s">
        <v>52</v>
      </c>
      <c r="M20" s="3" t="s">
        <v>139</v>
      </c>
      <c r="N20" s="4" t="s">
        <v>124</v>
      </c>
    </row>
    <row r="21" spans="1:14">
      <c r="A21" s="3" t="s">
        <v>144</v>
      </c>
      <c r="B21" s="4" t="s">
        <v>145</v>
      </c>
      <c r="C21" s="4" t="s">
        <v>122</v>
      </c>
      <c r="D21" s="4" t="s">
        <v>39</v>
      </c>
      <c r="E21" s="3">
        <v>9314</v>
      </c>
      <c r="F21" s="4" t="s">
        <v>123</v>
      </c>
      <c r="G21" s="4" t="s">
        <v>124</v>
      </c>
      <c r="H21" s="4" t="s">
        <v>125</v>
      </c>
      <c r="I21" s="4" t="s">
        <v>146</v>
      </c>
      <c r="J21" s="4" t="s">
        <v>147</v>
      </c>
      <c r="K21" s="4" t="s">
        <v>148</v>
      </c>
      <c r="L21" s="4" t="s">
        <v>52</v>
      </c>
      <c r="M21" s="3" t="s">
        <v>144</v>
      </c>
      <c r="N21" s="4" t="s">
        <v>124</v>
      </c>
    </row>
    <row r="22" spans="1:14">
      <c r="A22" s="3" t="s">
        <v>149</v>
      </c>
      <c r="B22" s="4" t="s">
        <v>150</v>
      </c>
      <c r="C22" s="4" t="s">
        <v>122</v>
      </c>
      <c r="D22" s="4" t="s">
        <v>39</v>
      </c>
      <c r="E22" s="3">
        <v>9308</v>
      </c>
      <c r="F22" s="4" t="s">
        <v>123</v>
      </c>
      <c r="G22" s="4" t="s">
        <v>124</v>
      </c>
      <c r="H22" s="4" t="s">
        <v>125</v>
      </c>
      <c r="I22" s="4" t="s">
        <v>151</v>
      </c>
      <c r="J22" s="4" t="s">
        <v>152</v>
      </c>
      <c r="K22" s="4" t="s">
        <v>153</v>
      </c>
      <c r="L22" s="4" t="s">
        <v>52</v>
      </c>
      <c r="M22" s="3" t="s">
        <v>149</v>
      </c>
      <c r="N22" s="4" t="s">
        <v>124</v>
      </c>
    </row>
    <row r="23" spans="1:14">
      <c r="A23" s="3" t="s">
        <v>154</v>
      </c>
      <c r="B23" s="4" t="s">
        <v>155</v>
      </c>
      <c r="C23" s="4" t="s">
        <v>122</v>
      </c>
      <c r="D23" s="4" t="s">
        <v>39</v>
      </c>
      <c r="E23" s="3">
        <v>9317</v>
      </c>
      <c r="F23" s="4" t="s">
        <v>123</v>
      </c>
      <c r="G23" s="4" t="s">
        <v>124</v>
      </c>
      <c r="H23" s="4" t="s">
        <v>125</v>
      </c>
      <c r="I23" s="4" t="s">
        <v>156</v>
      </c>
      <c r="J23" s="4" t="s">
        <v>157</v>
      </c>
      <c r="K23" s="4" t="s">
        <v>158</v>
      </c>
      <c r="L23" s="4" t="s">
        <v>52</v>
      </c>
      <c r="M23" s="3" t="s">
        <v>154</v>
      </c>
      <c r="N23" s="4" t="s">
        <v>124</v>
      </c>
    </row>
    <row r="24" spans="1:14">
      <c r="A24" s="3" t="s">
        <v>159</v>
      </c>
      <c r="B24" s="4" t="s">
        <v>160</v>
      </c>
      <c r="C24" s="4" t="s">
        <v>122</v>
      </c>
      <c r="D24" s="4" t="s">
        <v>39</v>
      </c>
      <c r="E24" s="3">
        <v>9321</v>
      </c>
      <c r="F24" s="4" t="s">
        <v>123</v>
      </c>
      <c r="G24" s="4" t="s">
        <v>124</v>
      </c>
      <c r="H24" s="4" t="s">
        <v>125</v>
      </c>
      <c r="I24" s="4" t="s">
        <v>161</v>
      </c>
      <c r="J24" s="4" t="s">
        <v>162</v>
      </c>
      <c r="K24" s="4" t="s">
        <v>163</v>
      </c>
      <c r="L24" s="4" t="s">
        <v>52</v>
      </c>
      <c r="M24" s="3" t="s">
        <v>159</v>
      </c>
      <c r="N24" s="4" t="s">
        <v>124</v>
      </c>
    </row>
    <row r="25" spans="1:14">
      <c r="A25" s="3" t="s">
        <v>164</v>
      </c>
      <c r="B25" s="4" t="s">
        <v>165</v>
      </c>
      <c r="C25" s="4" t="s">
        <v>122</v>
      </c>
      <c r="D25" s="4" t="s">
        <v>39</v>
      </c>
      <c r="E25" s="3">
        <v>9315</v>
      </c>
      <c r="F25" s="4" t="s">
        <v>123</v>
      </c>
      <c r="G25" s="4" t="s">
        <v>124</v>
      </c>
      <c r="H25" s="4" t="s">
        <v>125</v>
      </c>
      <c r="I25" s="4" t="s">
        <v>166</v>
      </c>
      <c r="J25" s="4" t="s">
        <v>167</v>
      </c>
      <c r="K25" s="4" t="s">
        <v>168</v>
      </c>
      <c r="L25" s="4" t="s">
        <v>46</v>
      </c>
      <c r="M25" s="3" t="s">
        <v>164</v>
      </c>
      <c r="N25" s="4" t="s">
        <v>124</v>
      </c>
    </row>
    <row r="26" spans="1:14">
      <c r="A26" s="3" t="s">
        <v>169</v>
      </c>
      <c r="B26" s="4" t="s">
        <v>170</v>
      </c>
      <c r="C26" s="4" t="s">
        <v>122</v>
      </c>
      <c r="D26" s="4" t="s">
        <v>39</v>
      </c>
      <c r="E26" s="3">
        <v>9307</v>
      </c>
      <c r="F26" s="4" t="s">
        <v>123</v>
      </c>
      <c r="G26" s="4" t="s">
        <v>124</v>
      </c>
      <c r="H26" s="4" t="s">
        <v>125</v>
      </c>
      <c r="I26" s="4" t="s">
        <v>171</v>
      </c>
      <c r="J26" s="4" t="s">
        <v>172</v>
      </c>
      <c r="K26" s="4" t="s">
        <v>173</v>
      </c>
      <c r="L26" s="4" t="s">
        <v>46</v>
      </c>
      <c r="M26" s="3" t="s">
        <v>169</v>
      </c>
      <c r="N26" s="4" t="s">
        <v>124</v>
      </c>
    </row>
    <row r="27" spans="1:14">
      <c r="A27" s="3" t="s">
        <v>174</v>
      </c>
      <c r="B27" s="4" t="s">
        <v>175</v>
      </c>
      <c r="C27" s="4" t="s">
        <v>122</v>
      </c>
      <c r="D27" s="4" t="s">
        <v>39</v>
      </c>
      <c r="E27" s="3">
        <v>9316</v>
      </c>
      <c r="F27" s="4" t="s">
        <v>123</v>
      </c>
      <c r="G27" s="4" t="s">
        <v>124</v>
      </c>
      <c r="H27" s="4" t="s">
        <v>125</v>
      </c>
      <c r="I27" s="4" t="s">
        <v>176</v>
      </c>
      <c r="J27" s="4" t="s">
        <v>177</v>
      </c>
      <c r="K27" s="4" t="s">
        <v>178</v>
      </c>
      <c r="L27" s="4" t="s">
        <v>52</v>
      </c>
      <c r="M27" s="3" t="s">
        <v>174</v>
      </c>
      <c r="N27" s="4" t="s">
        <v>124</v>
      </c>
    </row>
    <row r="28" spans="1:14">
      <c r="A28" s="3" t="s">
        <v>179</v>
      </c>
      <c r="B28" s="4" t="s">
        <v>180</v>
      </c>
      <c r="C28" s="4" t="s">
        <v>122</v>
      </c>
      <c r="D28" s="4" t="s">
        <v>39</v>
      </c>
      <c r="E28" s="3">
        <v>9318</v>
      </c>
      <c r="F28" s="4" t="s">
        <v>123</v>
      </c>
      <c r="G28" s="4" t="s">
        <v>124</v>
      </c>
      <c r="H28" s="4" t="s">
        <v>125</v>
      </c>
      <c r="I28" s="4" t="s">
        <v>181</v>
      </c>
      <c r="J28" s="4" t="s">
        <v>182</v>
      </c>
      <c r="K28" s="4" t="s">
        <v>183</v>
      </c>
      <c r="L28" s="4" t="s">
        <v>52</v>
      </c>
      <c r="M28" s="3" t="s">
        <v>179</v>
      </c>
      <c r="N28" s="4" t="s">
        <v>124</v>
      </c>
    </row>
    <row r="29" spans="1:14">
      <c r="A29" s="3" t="s">
        <v>184</v>
      </c>
      <c r="B29" s="4" t="s">
        <v>185</v>
      </c>
      <c r="C29" s="4" t="s">
        <v>122</v>
      </c>
      <c r="D29" s="4" t="s">
        <v>39</v>
      </c>
      <c r="E29" s="3">
        <v>9319</v>
      </c>
      <c r="F29" s="4" t="s">
        <v>123</v>
      </c>
      <c r="G29" s="4" t="s">
        <v>124</v>
      </c>
      <c r="H29" s="4" t="s">
        <v>125</v>
      </c>
      <c r="I29" s="4" t="s">
        <v>186</v>
      </c>
      <c r="J29" s="4" t="s">
        <v>187</v>
      </c>
      <c r="K29" s="4" t="s">
        <v>188</v>
      </c>
      <c r="L29" s="4" t="s">
        <v>52</v>
      </c>
      <c r="M29" s="3" t="s">
        <v>184</v>
      </c>
      <c r="N29" s="4" t="s">
        <v>124</v>
      </c>
    </row>
    <row r="30" spans="1:14">
      <c r="A30" s="3" t="s">
        <v>189</v>
      </c>
      <c r="B30" s="4" t="s">
        <v>190</v>
      </c>
      <c r="C30" s="4" t="s">
        <v>122</v>
      </c>
      <c r="D30" s="4" t="s">
        <v>39</v>
      </c>
      <c r="E30" s="3">
        <v>9306</v>
      </c>
      <c r="F30" s="4" t="s">
        <v>123</v>
      </c>
      <c r="G30" s="4" t="s">
        <v>124</v>
      </c>
      <c r="H30" s="4" t="s">
        <v>125</v>
      </c>
      <c r="I30" s="4" t="s">
        <v>191</v>
      </c>
      <c r="J30" s="4" t="s">
        <v>192</v>
      </c>
      <c r="K30" s="4" t="s">
        <v>193</v>
      </c>
      <c r="L30" s="4" t="s">
        <v>52</v>
      </c>
      <c r="M30" s="3" t="s">
        <v>189</v>
      </c>
      <c r="N30" s="4" t="s">
        <v>124</v>
      </c>
    </row>
    <row r="31" spans="1:14">
      <c r="A31" s="3" t="s">
        <v>194</v>
      </c>
      <c r="B31" s="4" t="s">
        <v>195</v>
      </c>
      <c r="C31" s="4" t="s">
        <v>122</v>
      </c>
      <c r="D31" s="4" t="s">
        <v>39</v>
      </c>
      <c r="E31" s="3">
        <v>9310</v>
      </c>
      <c r="F31" s="4" t="s">
        <v>123</v>
      </c>
      <c r="G31" s="4" t="s">
        <v>124</v>
      </c>
      <c r="H31" s="4" t="s">
        <v>125</v>
      </c>
      <c r="I31" s="4" t="s">
        <v>196</v>
      </c>
      <c r="J31" s="4" t="s">
        <v>197</v>
      </c>
      <c r="K31" s="4" t="s">
        <v>198</v>
      </c>
      <c r="L31" s="4" t="s">
        <v>52</v>
      </c>
      <c r="M31" s="3" t="s">
        <v>194</v>
      </c>
      <c r="N31" s="4" t="s">
        <v>124</v>
      </c>
    </row>
    <row r="32" spans="1:14">
      <c r="A32" s="3" t="s">
        <v>199</v>
      </c>
      <c r="B32" s="4" t="s">
        <v>200</v>
      </c>
      <c r="C32" s="4" t="s">
        <v>122</v>
      </c>
      <c r="D32" s="4" t="s">
        <v>39</v>
      </c>
      <c r="E32" s="3">
        <v>9320</v>
      </c>
      <c r="F32" s="4" t="s">
        <v>123</v>
      </c>
      <c r="G32" s="4" t="s">
        <v>124</v>
      </c>
      <c r="H32" s="4" t="s">
        <v>125</v>
      </c>
      <c r="I32" s="4" t="s">
        <v>201</v>
      </c>
      <c r="J32" s="4" t="s">
        <v>202</v>
      </c>
      <c r="K32" s="4" t="s">
        <v>203</v>
      </c>
      <c r="L32" s="4" t="s">
        <v>52</v>
      </c>
      <c r="M32" s="3" t="s">
        <v>199</v>
      </c>
      <c r="N32" s="4" t="s">
        <v>124</v>
      </c>
    </row>
    <row r="33" spans="1:14">
      <c r="A33" s="3" t="s">
        <v>204</v>
      </c>
      <c r="B33" s="4" t="s">
        <v>205</v>
      </c>
      <c r="C33" s="4" t="s">
        <v>122</v>
      </c>
      <c r="D33" s="4" t="s">
        <v>39</v>
      </c>
      <c r="E33" s="3">
        <v>9301</v>
      </c>
      <c r="F33" s="4" t="s">
        <v>123</v>
      </c>
      <c r="G33" s="4" t="s">
        <v>124</v>
      </c>
      <c r="H33" s="4" t="s">
        <v>125</v>
      </c>
      <c r="I33" s="4" t="s">
        <v>206</v>
      </c>
      <c r="J33" s="4" t="s">
        <v>207</v>
      </c>
      <c r="K33" s="4" t="s">
        <v>208</v>
      </c>
      <c r="L33" s="4" t="s">
        <v>52</v>
      </c>
      <c r="M33" s="3" t="s">
        <v>204</v>
      </c>
      <c r="N33" s="4" t="s">
        <v>124</v>
      </c>
    </row>
    <row r="34" spans="1:14">
      <c r="A34" s="3" t="s">
        <v>209</v>
      </c>
      <c r="B34" s="4" t="s">
        <v>210</v>
      </c>
      <c r="C34" s="4" t="s">
        <v>122</v>
      </c>
      <c r="D34" s="4" t="s">
        <v>39</v>
      </c>
      <c r="E34" s="3">
        <v>9305</v>
      </c>
      <c r="F34" s="4" t="s">
        <v>123</v>
      </c>
      <c r="G34" s="4" t="s">
        <v>124</v>
      </c>
      <c r="H34" s="4" t="s">
        <v>125</v>
      </c>
      <c r="I34" s="4" t="s">
        <v>211</v>
      </c>
      <c r="J34" s="4" t="s">
        <v>212</v>
      </c>
      <c r="K34" s="4" t="s">
        <v>213</v>
      </c>
      <c r="L34" s="4" t="s">
        <v>46</v>
      </c>
      <c r="M34" s="3" t="s">
        <v>209</v>
      </c>
      <c r="N34" s="4" t="s">
        <v>124</v>
      </c>
    </row>
    <row r="35" spans="1:14">
      <c r="A35" s="3" t="s">
        <v>214</v>
      </c>
      <c r="B35" s="4" t="s">
        <v>215</v>
      </c>
      <c r="C35" s="4" t="s">
        <v>122</v>
      </c>
      <c r="D35" s="4" t="s">
        <v>39</v>
      </c>
      <c r="E35" s="3">
        <v>9312</v>
      </c>
      <c r="F35" s="4" t="s">
        <v>123</v>
      </c>
      <c r="G35" s="4" t="s">
        <v>124</v>
      </c>
      <c r="H35" s="4" t="s">
        <v>125</v>
      </c>
      <c r="I35" s="4" t="s">
        <v>216</v>
      </c>
      <c r="J35" s="4" t="s">
        <v>217</v>
      </c>
      <c r="K35" s="4" t="s">
        <v>218</v>
      </c>
      <c r="L35" s="4" t="s">
        <v>52</v>
      </c>
      <c r="M35" s="3" t="s">
        <v>214</v>
      </c>
      <c r="N35" s="4" t="s">
        <v>124</v>
      </c>
    </row>
    <row r="36" spans="1:14">
      <c r="A36" s="3" t="s">
        <v>219</v>
      </c>
      <c r="B36" s="4" t="s">
        <v>220</v>
      </c>
      <c r="C36" s="4" t="s">
        <v>122</v>
      </c>
      <c r="D36" s="4" t="s">
        <v>39</v>
      </c>
      <c r="E36" s="3">
        <v>9325</v>
      </c>
      <c r="F36" s="4" t="s">
        <v>123</v>
      </c>
      <c r="G36" s="4" t="s">
        <v>124</v>
      </c>
      <c r="H36" s="4" t="s">
        <v>125</v>
      </c>
      <c r="I36" s="4" t="s">
        <v>221</v>
      </c>
      <c r="J36" s="4" t="s">
        <v>222</v>
      </c>
      <c r="K36" s="4" t="s">
        <v>223</v>
      </c>
      <c r="L36" s="4" t="s">
        <v>52</v>
      </c>
      <c r="M36" s="3" t="s">
        <v>219</v>
      </c>
      <c r="N36" s="4" t="s">
        <v>124</v>
      </c>
    </row>
    <row r="37" spans="1:14">
      <c r="A37" s="3" t="s">
        <v>224</v>
      </c>
      <c r="B37" s="4" t="s">
        <v>225</v>
      </c>
      <c r="C37" s="4" t="s">
        <v>122</v>
      </c>
      <c r="D37" s="4" t="s">
        <v>39</v>
      </c>
      <c r="E37" s="3">
        <v>9304</v>
      </c>
      <c r="F37" s="4" t="s">
        <v>123</v>
      </c>
      <c r="G37" s="4" t="s">
        <v>124</v>
      </c>
      <c r="H37" s="4" t="s">
        <v>125</v>
      </c>
      <c r="I37" s="4" t="s">
        <v>226</v>
      </c>
      <c r="J37" s="4" t="s">
        <v>227</v>
      </c>
      <c r="K37" s="4" t="s">
        <v>228</v>
      </c>
      <c r="L37" s="4" t="s">
        <v>52</v>
      </c>
      <c r="M37" s="3" t="s">
        <v>224</v>
      </c>
      <c r="N37" s="4" t="s">
        <v>124</v>
      </c>
    </row>
    <row r="38" spans="1:14">
      <c r="A38" s="3" t="s">
        <v>229</v>
      </c>
      <c r="B38" s="4" t="s">
        <v>230</v>
      </c>
      <c r="C38" s="4" t="s">
        <v>122</v>
      </c>
      <c r="D38" s="4" t="s">
        <v>39</v>
      </c>
      <c r="E38" s="3">
        <v>9303</v>
      </c>
      <c r="F38" s="4" t="s">
        <v>123</v>
      </c>
      <c r="G38" s="4" t="s">
        <v>124</v>
      </c>
      <c r="H38" s="4" t="s">
        <v>125</v>
      </c>
      <c r="I38" s="4" t="s">
        <v>231</v>
      </c>
      <c r="J38" s="4" t="s">
        <v>232</v>
      </c>
      <c r="K38" s="4" t="s">
        <v>233</v>
      </c>
      <c r="L38" s="4" t="s">
        <v>52</v>
      </c>
      <c r="M38" s="3" t="s">
        <v>229</v>
      </c>
      <c r="N38" s="4" t="s">
        <v>124</v>
      </c>
    </row>
    <row r="39" spans="1:14">
      <c r="A39" s="3" t="s">
        <v>234</v>
      </c>
      <c r="B39" s="4" t="s">
        <v>235</v>
      </c>
      <c r="C39" s="4" t="s">
        <v>122</v>
      </c>
      <c r="D39" s="4" t="s">
        <v>39</v>
      </c>
      <c r="E39" s="3">
        <v>9302</v>
      </c>
      <c r="F39" s="4" t="s">
        <v>123</v>
      </c>
      <c r="G39" s="4" t="s">
        <v>124</v>
      </c>
      <c r="H39" s="4" t="s">
        <v>125</v>
      </c>
      <c r="I39" s="4" t="s">
        <v>236</v>
      </c>
      <c r="J39" s="4" t="s">
        <v>237</v>
      </c>
      <c r="K39" s="4" t="s">
        <v>238</v>
      </c>
      <c r="L39" s="4" t="s">
        <v>52</v>
      </c>
      <c r="M39" s="3" t="s">
        <v>234</v>
      </c>
      <c r="N39" s="4" t="s">
        <v>124</v>
      </c>
    </row>
    <row r="40" spans="1:14">
      <c r="A40" s="3" t="s">
        <v>239</v>
      </c>
      <c r="B40" s="4" t="s">
        <v>240</v>
      </c>
      <c r="C40" s="4" t="s">
        <v>122</v>
      </c>
      <c r="D40" s="4" t="s">
        <v>39</v>
      </c>
      <c r="E40" s="3">
        <v>9324</v>
      </c>
      <c r="F40" s="4" t="s">
        <v>123</v>
      </c>
      <c r="G40" s="4" t="s">
        <v>124</v>
      </c>
      <c r="H40" s="4" t="s">
        <v>125</v>
      </c>
      <c r="I40" s="4" t="s">
        <v>241</v>
      </c>
      <c r="J40" s="4" t="s">
        <v>242</v>
      </c>
      <c r="K40" s="4" t="s">
        <v>243</v>
      </c>
      <c r="L40" s="4" t="s">
        <v>52</v>
      </c>
      <c r="M40" s="3" t="s">
        <v>239</v>
      </c>
      <c r="N40" s="4" t="s">
        <v>124</v>
      </c>
    </row>
    <row r="41" spans="1:14">
      <c r="A41" s="3" t="s">
        <v>244</v>
      </c>
      <c r="B41" s="4" t="s">
        <v>245</v>
      </c>
      <c r="C41" s="4" t="s">
        <v>122</v>
      </c>
      <c r="D41" s="4" t="s">
        <v>39</v>
      </c>
      <c r="E41" s="3">
        <v>9309</v>
      </c>
      <c r="F41" s="4" t="s">
        <v>123</v>
      </c>
      <c r="G41" s="4" t="s">
        <v>124</v>
      </c>
      <c r="H41" s="4" t="s">
        <v>125</v>
      </c>
      <c r="I41" s="4" t="s">
        <v>246</v>
      </c>
      <c r="J41" s="4" t="s">
        <v>247</v>
      </c>
      <c r="K41" s="4" t="s">
        <v>248</v>
      </c>
      <c r="L41" s="4" t="s">
        <v>52</v>
      </c>
      <c r="M41" s="3" t="s">
        <v>244</v>
      </c>
      <c r="N41" s="4" t="s">
        <v>124</v>
      </c>
    </row>
    <row r="42" spans="1:14">
      <c r="A42" s="3" t="s">
        <v>249</v>
      </c>
      <c r="B42" s="4" t="s">
        <v>250</v>
      </c>
      <c r="C42" s="4" t="s">
        <v>251</v>
      </c>
      <c r="D42" s="4" t="s">
        <v>39</v>
      </c>
      <c r="E42" s="3">
        <v>9369</v>
      </c>
      <c r="F42" s="4" t="s">
        <v>252</v>
      </c>
      <c r="G42" s="4" t="s">
        <v>253</v>
      </c>
      <c r="H42" s="4" t="s">
        <v>254</v>
      </c>
      <c r="I42" s="4" t="s">
        <v>255</v>
      </c>
      <c r="J42" s="4" t="s">
        <v>256</v>
      </c>
      <c r="K42" s="4" t="s">
        <v>257</v>
      </c>
      <c r="L42" s="4" t="s">
        <v>46</v>
      </c>
      <c r="M42" s="3" t="s">
        <v>249</v>
      </c>
      <c r="N42" s="4" t="s">
        <v>253</v>
      </c>
    </row>
    <row r="43" spans="1:14">
      <c r="A43" s="3" t="s">
        <v>258</v>
      </c>
      <c r="B43" s="4" t="s">
        <v>259</v>
      </c>
      <c r="C43" s="4" t="s">
        <v>251</v>
      </c>
      <c r="D43" s="4" t="s">
        <v>39</v>
      </c>
      <c r="E43" s="3">
        <v>9370</v>
      </c>
      <c r="F43" s="4" t="s">
        <v>252</v>
      </c>
      <c r="G43" s="4" t="s">
        <v>253</v>
      </c>
      <c r="H43" s="4" t="s">
        <v>254</v>
      </c>
      <c r="I43" s="4" t="s">
        <v>260</v>
      </c>
      <c r="J43" s="4" t="s">
        <v>261</v>
      </c>
      <c r="K43" s="4" t="s">
        <v>262</v>
      </c>
      <c r="L43" s="4" t="s">
        <v>52</v>
      </c>
      <c r="M43" s="3" t="s">
        <v>258</v>
      </c>
      <c r="N43" s="4" t="s">
        <v>253</v>
      </c>
    </row>
    <row r="44" spans="1:14">
      <c r="A44" s="3" t="s">
        <v>263</v>
      </c>
      <c r="B44" s="4" t="s">
        <v>264</v>
      </c>
      <c r="C44" s="4" t="s">
        <v>251</v>
      </c>
      <c r="D44" s="4" t="s">
        <v>39</v>
      </c>
      <c r="E44" s="3">
        <v>9371</v>
      </c>
      <c r="F44" s="4" t="s">
        <v>252</v>
      </c>
      <c r="G44" s="4" t="s">
        <v>253</v>
      </c>
      <c r="H44" s="4" t="s">
        <v>254</v>
      </c>
      <c r="I44" s="4" t="s">
        <v>265</v>
      </c>
      <c r="J44" s="4" t="s">
        <v>266</v>
      </c>
      <c r="K44" s="4" t="s">
        <v>267</v>
      </c>
      <c r="L44" s="4" t="s">
        <v>52</v>
      </c>
      <c r="M44" s="3" t="s">
        <v>263</v>
      </c>
      <c r="N44" s="4" t="s">
        <v>253</v>
      </c>
    </row>
    <row r="45" spans="1:14">
      <c r="A45" s="3" t="s">
        <v>268</v>
      </c>
      <c r="B45" s="4" t="s">
        <v>269</v>
      </c>
      <c r="C45" s="4" t="s">
        <v>251</v>
      </c>
      <c r="D45" s="4" t="s">
        <v>39</v>
      </c>
      <c r="E45" s="3">
        <v>9374</v>
      </c>
      <c r="F45" s="4" t="s">
        <v>252</v>
      </c>
      <c r="G45" s="4" t="s">
        <v>253</v>
      </c>
      <c r="H45" s="4" t="s">
        <v>254</v>
      </c>
      <c r="I45" s="4" t="s">
        <v>270</v>
      </c>
      <c r="J45" s="4" t="s">
        <v>271</v>
      </c>
      <c r="K45" s="4" t="s">
        <v>272</v>
      </c>
      <c r="L45" s="4" t="s">
        <v>46</v>
      </c>
      <c r="M45" s="3" t="s">
        <v>268</v>
      </c>
      <c r="N45" s="4" t="s">
        <v>253</v>
      </c>
    </row>
    <row r="46" spans="1:14">
      <c r="A46" s="3" t="s">
        <v>273</v>
      </c>
      <c r="B46" s="4" t="s">
        <v>274</v>
      </c>
      <c r="C46" s="4" t="s">
        <v>251</v>
      </c>
      <c r="D46" s="4" t="s">
        <v>39</v>
      </c>
      <c r="E46" s="3">
        <v>9375</v>
      </c>
      <c r="F46" s="4" t="s">
        <v>252</v>
      </c>
      <c r="G46" s="4" t="s">
        <v>253</v>
      </c>
      <c r="H46" s="4" t="s">
        <v>254</v>
      </c>
      <c r="I46" s="4" t="s">
        <v>275</v>
      </c>
      <c r="J46" s="4" t="s">
        <v>276</v>
      </c>
      <c r="K46" s="4" t="s">
        <v>277</v>
      </c>
      <c r="L46" s="4" t="s">
        <v>46</v>
      </c>
      <c r="M46" s="3" t="s">
        <v>273</v>
      </c>
      <c r="N46" s="4" t="s">
        <v>253</v>
      </c>
    </row>
    <row r="47" spans="1:14">
      <c r="A47" s="3" t="s">
        <v>278</v>
      </c>
      <c r="B47" s="4" t="s">
        <v>279</v>
      </c>
      <c r="C47" s="4" t="s">
        <v>251</v>
      </c>
      <c r="D47" s="4" t="s">
        <v>39</v>
      </c>
      <c r="E47" s="3">
        <v>9376</v>
      </c>
      <c r="F47" s="4" t="s">
        <v>252</v>
      </c>
      <c r="G47" s="4" t="s">
        <v>253</v>
      </c>
      <c r="H47" s="4" t="s">
        <v>254</v>
      </c>
      <c r="I47" s="4" t="s">
        <v>280</v>
      </c>
      <c r="J47" s="4" t="s">
        <v>281</v>
      </c>
      <c r="K47" s="4" t="s">
        <v>282</v>
      </c>
      <c r="L47" s="4" t="s">
        <v>52</v>
      </c>
      <c r="M47" s="3" t="s">
        <v>278</v>
      </c>
      <c r="N47" s="4" t="s">
        <v>253</v>
      </c>
    </row>
    <row r="48" spans="1:14">
      <c r="A48" s="3" t="s">
        <v>283</v>
      </c>
      <c r="B48" s="4" t="s">
        <v>284</v>
      </c>
      <c r="C48" s="4" t="s">
        <v>251</v>
      </c>
      <c r="D48" s="4" t="s">
        <v>39</v>
      </c>
      <c r="E48" s="3">
        <v>9372</v>
      </c>
      <c r="F48" s="4" t="s">
        <v>252</v>
      </c>
      <c r="G48" s="4" t="s">
        <v>253</v>
      </c>
      <c r="H48" s="4" t="s">
        <v>254</v>
      </c>
      <c r="I48" s="4" t="s">
        <v>285</v>
      </c>
      <c r="J48" s="4" t="s">
        <v>286</v>
      </c>
      <c r="K48" s="4" t="s">
        <v>287</v>
      </c>
      <c r="L48" s="4" t="s">
        <v>46</v>
      </c>
      <c r="M48" s="3" t="s">
        <v>283</v>
      </c>
      <c r="N48" s="4" t="s">
        <v>253</v>
      </c>
    </row>
    <row r="49" spans="1:14">
      <c r="A49" s="3" t="s">
        <v>288</v>
      </c>
      <c r="B49" s="4" t="s">
        <v>289</v>
      </c>
      <c r="C49" s="4" t="s">
        <v>251</v>
      </c>
      <c r="D49" s="4" t="s">
        <v>39</v>
      </c>
      <c r="E49" s="3">
        <v>9373</v>
      </c>
      <c r="F49" s="4" t="s">
        <v>252</v>
      </c>
      <c r="G49" s="4" t="s">
        <v>253</v>
      </c>
      <c r="H49" s="4" t="s">
        <v>254</v>
      </c>
      <c r="I49" s="4" t="s">
        <v>290</v>
      </c>
      <c r="J49" s="4" t="s">
        <v>291</v>
      </c>
      <c r="K49" s="4" t="s">
        <v>292</v>
      </c>
      <c r="L49" s="4" t="s">
        <v>52</v>
      </c>
      <c r="M49" s="3" t="s">
        <v>288</v>
      </c>
      <c r="N49" s="4" t="s">
        <v>253</v>
      </c>
    </row>
    <row r="50" spans="1:14">
      <c r="A50" s="3" t="s">
        <v>293</v>
      </c>
      <c r="B50" s="4" t="s">
        <v>294</v>
      </c>
      <c r="C50" s="4" t="s">
        <v>251</v>
      </c>
      <c r="D50" s="4" t="s">
        <v>39</v>
      </c>
      <c r="E50" s="3">
        <v>9377</v>
      </c>
      <c r="F50" s="4" t="s">
        <v>252</v>
      </c>
      <c r="G50" s="4" t="s">
        <v>253</v>
      </c>
      <c r="H50" s="4" t="s">
        <v>254</v>
      </c>
      <c r="I50" s="4" t="s">
        <v>295</v>
      </c>
      <c r="J50" s="4" t="s">
        <v>296</v>
      </c>
      <c r="K50" s="4" t="s">
        <v>297</v>
      </c>
      <c r="L50" s="4" t="s">
        <v>46</v>
      </c>
      <c r="M50" s="3" t="s">
        <v>293</v>
      </c>
      <c r="N50" s="4" t="s">
        <v>253</v>
      </c>
    </row>
    <row r="51" spans="1:14">
      <c r="A51" s="3" t="s">
        <v>298</v>
      </c>
      <c r="B51" s="4" t="s">
        <v>299</v>
      </c>
      <c r="C51" s="4" t="s">
        <v>251</v>
      </c>
      <c r="D51" s="4" t="s">
        <v>39</v>
      </c>
      <c r="E51" s="3">
        <v>9378</v>
      </c>
      <c r="F51" s="4" t="s">
        <v>252</v>
      </c>
      <c r="G51" s="4" t="s">
        <v>253</v>
      </c>
      <c r="H51" s="4" t="s">
        <v>254</v>
      </c>
      <c r="I51" s="4" t="s">
        <v>300</v>
      </c>
      <c r="J51" s="4" t="s">
        <v>301</v>
      </c>
      <c r="K51" s="4" t="s">
        <v>302</v>
      </c>
      <c r="L51" s="4" t="s">
        <v>46</v>
      </c>
      <c r="M51" s="3" t="s">
        <v>298</v>
      </c>
      <c r="N51" s="4" t="s">
        <v>253</v>
      </c>
    </row>
    <row r="52" spans="1:14">
      <c r="A52" s="3" t="s">
        <v>303</v>
      </c>
      <c r="B52" s="4" t="s">
        <v>304</v>
      </c>
      <c r="C52" s="4" t="s">
        <v>251</v>
      </c>
      <c r="D52" s="4" t="s">
        <v>39</v>
      </c>
      <c r="E52" s="3">
        <v>9382</v>
      </c>
      <c r="F52" s="4" t="s">
        <v>252</v>
      </c>
      <c r="G52" s="4" t="s">
        <v>253</v>
      </c>
      <c r="H52" s="4" t="s">
        <v>254</v>
      </c>
      <c r="I52" s="4" t="s">
        <v>305</v>
      </c>
      <c r="J52" s="4" t="s">
        <v>306</v>
      </c>
      <c r="K52" s="4" t="s">
        <v>307</v>
      </c>
      <c r="L52" s="4" t="s">
        <v>46</v>
      </c>
      <c r="M52" s="3" t="s">
        <v>303</v>
      </c>
      <c r="N52" s="4" t="s">
        <v>253</v>
      </c>
    </row>
    <row r="53" spans="1:14">
      <c r="A53" s="3" t="s">
        <v>308</v>
      </c>
      <c r="B53" s="4" t="s">
        <v>309</v>
      </c>
      <c r="C53" s="4" t="s">
        <v>251</v>
      </c>
      <c r="D53" s="4" t="s">
        <v>39</v>
      </c>
      <c r="E53" s="3">
        <v>9383</v>
      </c>
      <c r="F53" s="4" t="s">
        <v>252</v>
      </c>
      <c r="G53" s="4" t="s">
        <v>253</v>
      </c>
      <c r="H53" s="4" t="s">
        <v>254</v>
      </c>
      <c r="I53" s="4" t="s">
        <v>310</v>
      </c>
      <c r="J53" s="4" t="s">
        <v>311</v>
      </c>
      <c r="K53" s="4" t="s">
        <v>312</v>
      </c>
      <c r="L53" s="4" t="s">
        <v>52</v>
      </c>
      <c r="M53" s="3" t="s">
        <v>308</v>
      </c>
      <c r="N53" s="4" t="s">
        <v>253</v>
      </c>
    </row>
    <row r="54" spans="1:14">
      <c r="A54" s="3" t="s">
        <v>313</v>
      </c>
      <c r="B54" s="4" t="s">
        <v>314</v>
      </c>
      <c r="C54" s="4" t="s">
        <v>315</v>
      </c>
      <c r="D54" s="4" t="s">
        <v>39</v>
      </c>
      <c r="E54" s="3">
        <v>9326</v>
      </c>
      <c r="F54" s="4" t="s">
        <v>316</v>
      </c>
      <c r="G54" s="4" t="s">
        <v>253</v>
      </c>
      <c r="H54" s="4" t="s">
        <v>254</v>
      </c>
      <c r="I54" s="4" t="s">
        <v>317</v>
      </c>
      <c r="J54" s="4" t="s">
        <v>318</v>
      </c>
      <c r="K54" s="4" t="s">
        <v>319</v>
      </c>
      <c r="L54" s="4" t="s">
        <v>46</v>
      </c>
      <c r="M54" s="3" t="s">
        <v>313</v>
      </c>
      <c r="N54" s="4" t="s">
        <v>253</v>
      </c>
    </row>
    <row r="55" spans="1:14">
      <c r="A55" s="3" t="s">
        <v>320</v>
      </c>
      <c r="B55" s="4" t="s">
        <v>321</v>
      </c>
      <c r="C55" s="4" t="s">
        <v>315</v>
      </c>
      <c r="D55" s="4" t="s">
        <v>39</v>
      </c>
      <c r="E55" s="3">
        <v>9328</v>
      </c>
      <c r="F55" s="4" t="s">
        <v>316</v>
      </c>
      <c r="G55" s="4" t="s">
        <v>253</v>
      </c>
      <c r="H55" s="4" t="s">
        <v>254</v>
      </c>
      <c r="I55" s="4" t="s">
        <v>322</v>
      </c>
      <c r="J55" s="4" t="s">
        <v>323</v>
      </c>
      <c r="K55" s="4" t="s">
        <v>324</v>
      </c>
      <c r="L55" s="4" t="s">
        <v>52</v>
      </c>
      <c r="M55" s="3" t="s">
        <v>320</v>
      </c>
      <c r="N55" s="4" t="s">
        <v>253</v>
      </c>
    </row>
    <row r="56" spans="1:14">
      <c r="A56" s="3" t="s">
        <v>325</v>
      </c>
      <c r="B56" s="4" t="s">
        <v>326</v>
      </c>
      <c r="C56" s="4" t="s">
        <v>315</v>
      </c>
      <c r="D56" s="4" t="s">
        <v>39</v>
      </c>
      <c r="E56" s="3">
        <v>9329</v>
      </c>
      <c r="F56" s="4" t="s">
        <v>316</v>
      </c>
      <c r="G56" s="4" t="s">
        <v>253</v>
      </c>
      <c r="H56" s="4" t="s">
        <v>254</v>
      </c>
      <c r="I56" s="4" t="s">
        <v>327</v>
      </c>
      <c r="J56" s="4" t="s">
        <v>328</v>
      </c>
      <c r="K56" s="4" t="s">
        <v>329</v>
      </c>
      <c r="L56" s="4" t="s">
        <v>52</v>
      </c>
      <c r="M56" s="3" t="s">
        <v>325</v>
      </c>
      <c r="N56" s="4" t="s">
        <v>253</v>
      </c>
    </row>
    <row r="57" spans="1:14">
      <c r="A57" s="3" t="s">
        <v>330</v>
      </c>
      <c r="B57" s="4" t="s">
        <v>331</v>
      </c>
      <c r="C57" s="4" t="s">
        <v>315</v>
      </c>
      <c r="D57" s="4" t="s">
        <v>39</v>
      </c>
      <c r="E57" s="3">
        <v>9330</v>
      </c>
      <c r="F57" s="4" t="s">
        <v>316</v>
      </c>
      <c r="G57" s="4" t="s">
        <v>253</v>
      </c>
      <c r="H57" s="4" t="s">
        <v>254</v>
      </c>
      <c r="I57" s="4" t="s">
        <v>332</v>
      </c>
      <c r="J57" s="4" t="s">
        <v>333</v>
      </c>
      <c r="K57" s="4" t="s">
        <v>334</v>
      </c>
      <c r="L57" s="4" t="s">
        <v>52</v>
      </c>
      <c r="M57" s="3" t="s">
        <v>330</v>
      </c>
      <c r="N57" s="4" t="s">
        <v>253</v>
      </c>
    </row>
    <row r="58" spans="1:14">
      <c r="A58" s="3" t="s">
        <v>335</v>
      </c>
      <c r="B58" s="4" t="s">
        <v>336</v>
      </c>
      <c r="C58" s="4" t="s">
        <v>315</v>
      </c>
      <c r="D58" s="4" t="s">
        <v>39</v>
      </c>
      <c r="E58" s="3">
        <v>9327</v>
      </c>
      <c r="F58" s="4" t="s">
        <v>316</v>
      </c>
      <c r="G58" s="4" t="s">
        <v>253</v>
      </c>
      <c r="H58" s="4" t="s">
        <v>254</v>
      </c>
      <c r="I58" s="4" t="s">
        <v>337</v>
      </c>
      <c r="J58" s="4" t="s">
        <v>338</v>
      </c>
      <c r="K58" s="4" t="s">
        <v>339</v>
      </c>
      <c r="L58" s="4" t="s">
        <v>52</v>
      </c>
      <c r="M58" s="3" t="s">
        <v>335</v>
      </c>
      <c r="N58" s="4" t="s">
        <v>253</v>
      </c>
    </row>
    <row r="59" spans="1:14">
      <c r="A59" s="3" t="s">
        <v>340</v>
      </c>
      <c r="B59" s="4" t="s">
        <v>341</v>
      </c>
      <c r="C59" s="4" t="s">
        <v>315</v>
      </c>
      <c r="D59" s="4" t="s">
        <v>39</v>
      </c>
      <c r="E59" s="3">
        <v>9331</v>
      </c>
      <c r="F59" s="4" t="s">
        <v>316</v>
      </c>
      <c r="G59" s="4" t="s">
        <v>253</v>
      </c>
      <c r="H59" s="4" t="s">
        <v>254</v>
      </c>
      <c r="I59" s="4" t="s">
        <v>342</v>
      </c>
      <c r="J59" s="4" t="s">
        <v>343</v>
      </c>
      <c r="K59" s="4" t="s">
        <v>344</v>
      </c>
      <c r="L59" s="4" t="s">
        <v>52</v>
      </c>
      <c r="M59" s="3" t="s">
        <v>340</v>
      </c>
      <c r="N59" s="4" t="s">
        <v>253</v>
      </c>
    </row>
    <row r="60" spans="1:14">
      <c r="A60" s="3" t="s">
        <v>345</v>
      </c>
      <c r="B60" s="4" t="s">
        <v>346</v>
      </c>
      <c r="C60" s="4" t="s">
        <v>315</v>
      </c>
      <c r="D60" s="4" t="s">
        <v>39</v>
      </c>
      <c r="E60" s="3">
        <v>9362</v>
      </c>
      <c r="F60" s="4" t="s">
        <v>316</v>
      </c>
      <c r="G60" s="4" t="s">
        <v>253</v>
      </c>
      <c r="H60" s="4" t="s">
        <v>254</v>
      </c>
      <c r="I60" s="4" t="s">
        <v>347</v>
      </c>
      <c r="J60" s="4" t="s">
        <v>348</v>
      </c>
      <c r="K60" s="4" t="s">
        <v>349</v>
      </c>
      <c r="L60" s="4" t="s">
        <v>46</v>
      </c>
      <c r="M60" s="3" t="s">
        <v>345</v>
      </c>
      <c r="N60" s="4" t="s">
        <v>253</v>
      </c>
    </row>
    <row r="61" spans="1:14">
      <c r="A61" s="3" t="s">
        <v>350</v>
      </c>
      <c r="B61" s="4" t="s">
        <v>351</v>
      </c>
      <c r="C61" s="4" t="s">
        <v>315</v>
      </c>
      <c r="D61" s="4" t="s">
        <v>39</v>
      </c>
      <c r="E61" s="3">
        <v>9363</v>
      </c>
      <c r="F61" s="4" t="s">
        <v>316</v>
      </c>
      <c r="G61" s="4" t="s">
        <v>253</v>
      </c>
      <c r="H61" s="4" t="s">
        <v>254</v>
      </c>
      <c r="I61" s="4" t="s">
        <v>352</v>
      </c>
      <c r="J61" s="4" t="s">
        <v>353</v>
      </c>
      <c r="K61" s="4" t="s">
        <v>354</v>
      </c>
      <c r="L61" s="4" t="s">
        <v>52</v>
      </c>
      <c r="M61" s="3" t="s">
        <v>350</v>
      </c>
      <c r="N61" s="4" t="s">
        <v>253</v>
      </c>
    </row>
    <row r="62" spans="1:14">
      <c r="A62" s="3" t="s">
        <v>355</v>
      </c>
      <c r="B62" s="4" t="s">
        <v>356</v>
      </c>
      <c r="C62" s="4" t="s">
        <v>315</v>
      </c>
      <c r="D62" s="4" t="s">
        <v>39</v>
      </c>
      <c r="E62" s="3">
        <v>9364</v>
      </c>
      <c r="F62" s="4" t="s">
        <v>316</v>
      </c>
      <c r="G62" s="4" t="s">
        <v>253</v>
      </c>
      <c r="H62" s="4" t="s">
        <v>254</v>
      </c>
      <c r="I62" s="4" t="s">
        <v>357</v>
      </c>
      <c r="J62" s="4" t="s">
        <v>358</v>
      </c>
      <c r="K62" s="4" t="s">
        <v>359</v>
      </c>
      <c r="L62" s="4" t="s">
        <v>52</v>
      </c>
      <c r="M62" s="3" t="s">
        <v>355</v>
      </c>
      <c r="N62" s="4" t="s">
        <v>253</v>
      </c>
    </row>
    <row r="63" spans="1:14">
      <c r="A63" s="3" t="s">
        <v>360</v>
      </c>
      <c r="B63" s="4" t="s">
        <v>361</v>
      </c>
      <c r="C63" s="4" t="s">
        <v>315</v>
      </c>
      <c r="D63" s="4" t="s">
        <v>39</v>
      </c>
      <c r="E63" s="3">
        <v>9365</v>
      </c>
      <c r="F63" s="4" t="s">
        <v>316</v>
      </c>
      <c r="G63" s="4" t="s">
        <v>253</v>
      </c>
      <c r="H63" s="4" t="s">
        <v>254</v>
      </c>
      <c r="I63" s="4" t="s">
        <v>362</v>
      </c>
      <c r="J63" s="4" t="s">
        <v>363</v>
      </c>
      <c r="K63" s="4" t="s">
        <v>364</v>
      </c>
      <c r="L63" s="4" t="s">
        <v>52</v>
      </c>
      <c r="M63" s="3" t="s">
        <v>360</v>
      </c>
      <c r="N63" s="4" t="s">
        <v>253</v>
      </c>
    </row>
    <row r="64" spans="1:14">
      <c r="A64" s="3" t="s">
        <v>365</v>
      </c>
      <c r="B64" s="4" t="s">
        <v>366</v>
      </c>
      <c r="C64" s="4" t="s">
        <v>315</v>
      </c>
      <c r="D64" s="4" t="s">
        <v>39</v>
      </c>
      <c r="E64" s="3">
        <v>9381</v>
      </c>
      <c r="F64" s="4" t="s">
        <v>316</v>
      </c>
      <c r="G64" s="4" t="s">
        <v>253</v>
      </c>
      <c r="H64" s="4" t="s">
        <v>254</v>
      </c>
      <c r="I64" s="4" t="s">
        <v>367</v>
      </c>
      <c r="J64" s="4" t="s">
        <v>368</v>
      </c>
      <c r="K64" s="4" t="s">
        <v>369</v>
      </c>
      <c r="L64" s="4" t="s">
        <v>46</v>
      </c>
      <c r="M64" s="3" t="s">
        <v>365</v>
      </c>
      <c r="N64" s="4" t="s">
        <v>253</v>
      </c>
    </row>
    <row r="65" spans="1:14">
      <c r="A65" s="3" t="s">
        <v>370</v>
      </c>
      <c r="B65" s="4" t="s">
        <v>371</v>
      </c>
      <c r="C65" s="4" t="s">
        <v>315</v>
      </c>
      <c r="D65" s="4" t="s">
        <v>39</v>
      </c>
      <c r="E65" s="3">
        <v>9384</v>
      </c>
      <c r="F65" s="4" t="s">
        <v>316</v>
      </c>
      <c r="G65" s="4" t="s">
        <v>253</v>
      </c>
      <c r="H65" s="4" t="s">
        <v>254</v>
      </c>
      <c r="I65" s="4" t="s">
        <v>372</v>
      </c>
      <c r="J65" s="4" t="s">
        <v>373</v>
      </c>
      <c r="K65" s="4" t="s">
        <v>374</v>
      </c>
      <c r="L65" s="4" t="s">
        <v>52</v>
      </c>
      <c r="M65" s="3" t="s">
        <v>370</v>
      </c>
      <c r="N65" s="4" t="s">
        <v>253</v>
      </c>
    </row>
    <row r="66" spans="1:14">
      <c r="A66" s="3" t="s">
        <v>375</v>
      </c>
      <c r="B66" s="4" t="s">
        <v>376</v>
      </c>
      <c r="C66" s="4" t="s">
        <v>315</v>
      </c>
      <c r="D66" s="4" t="s">
        <v>39</v>
      </c>
      <c r="E66" s="3">
        <v>9387</v>
      </c>
      <c r="F66" s="4" t="s">
        <v>316</v>
      </c>
      <c r="G66" s="4" t="s">
        <v>253</v>
      </c>
      <c r="H66" s="4" t="s">
        <v>254</v>
      </c>
      <c r="I66" s="4" t="s">
        <v>377</v>
      </c>
      <c r="J66" s="4" t="s">
        <v>378</v>
      </c>
      <c r="K66" s="4" t="s">
        <v>379</v>
      </c>
      <c r="L66" s="4" t="s">
        <v>46</v>
      </c>
      <c r="M66" s="3" t="s">
        <v>375</v>
      </c>
      <c r="N66" s="4" t="s">
        <v>253</v>
      </c>
    </row>
    <row r="67" spans="1:14">
      <c r="A67" s="3" t="s">
        <v>380</v>
      </c>
      <c r="B67" s="4" t="s">
        <v>381</v>
      </c>
      <c r="C67" s="4" t="s">
        <v>382</v>
      </c>
      <c r="D67" s="4" t="s">
        <v>39</v>
      </c>
      <c r="E67" s="3">
        <v>9355</v>
      </c>
      <c r="F67" s="4" t="s">
        <v>383</v>
      </c>
      <c r="G67" s="4" t="s">
        <v>384</v>
      </c>
      <c r="H67" s="4" t="s">
        <v>385</v>
      </c>
      <c r="I67" s="5" t="s">
        <v>386</v>
      </c>
      <c r="J67" s="5" t="s">
        <v>387</v>
      </c>
      <c r="K67" s="4" t="s">
        <v>388</v>
      </c>
      <c r="L67" s="5" t="s">
        <v>46</v>
      </c>
      <c r="M67" s="3" t="s">
        <v>380</v>
      </c>
      <c r="N67" s="4" t="s">
        <v>384</v>
      </c>
    </row>
    <row r="68" spans="1:14">
      <c r="A68" s="3" t="s">
        <v>389</v>
      </c>
      <c r="B68" s="4" t="s">
        <v>390</v>
      </c>
      <c r="C68" s="4" t="s">
        <v>382</v>
      </c>
      <c r="D68" s="4" t="s">
        <v>39</v>
      </c>
      <c r="E68" s="3">
        <v>9356</v>
      </c>
      <c r="F68" s="4" t="s">
        <v>383</v>
      </c>
      <c r="G68" s="4" t="s">
        <v>384</v>
      </c>
      <c r="H68" s="4" t="s">
        <v>385</v>
      </c>
      <c r="I68" s="4" t="s">
        <v>391</v>
      </c>
      <c r="J68" s="4" t="s">
        <v>392</v>
      </c>
      <c r="K68" s="4" t="s">
        <v>393</v>
      </c>
      <c r="L68" s="4" t="s">
        <v>52</v>
      </c>
      <c r="M68" s="3" t="s">
        <v>389</v>
      </c>
      <c r="N68" s="4" t="s">
        <v>384</v>
      </c>
    </row>
    <row r="69" spans="1:14">
      <c r="A69" s="3" t="s">
        <v>394</v>
      </c>
      <c r="B69" s="4" t="s">
        <v>395</v>
      </c>
      <c r="C69" s="4" t="s">
        <v>382</v>
      </c>
      <c r="D69" s="4" t="s">
        <v>39</v>
      </c>
      <c r="E69" s="3">
        <v>9357</v>
      </c>
      <c r="F69" s="4" t="s">
        <v>383</v>
      </c>
      <c r="G69" s="4" t="s">
        <v>384</v>
      </c>
      <c r="H69" s="4" t="s">
        <v>385</v>
      </c>
      <c r="I69" s="4" t="s">
        <v>396</v>
      </c>
      <c r="J69" s="4" t="s">
        <v>397</v>
      </c>
      <c r="K69" s="4" t="s">
        <v>398</v>
      </c>
      <c r="L69" s="4" t="s">
        <v>52</v>
      </c>
      <c r="M69" s="3" t="s">
        <v>394</v>
      </c>
      <c r="N69" s="4" t="s">
        <v>384</v>
      </c>
    </row>
    <row r="70" spans="1:14">
      <c r="A70" s="3" t="s">
        <v>399</v>
      </c>
      <c r="B70" s="4" t="s">
        <v>400</v>
      </c>
      <c r="C70" s="4" t="s">
        <v>382</v>
      </c>
      <c r="D70" s="4" t="s">
        <v>39</v>
      </c>
      <c r="E70" s="3">
        <v>9358</v>
      </c>
      <c r="F70" s="4" t="s">
        <v>383</v>
      </c>
      <c r="G70" s="4" t="s">
        <v>384</v>
      </c>
      <c r="H70" s="4" t="s">
        <v>385</v>
      </c>
      <c r="I70" s="4" t="s">
        <v>401</v>
      </c>
      <c r="J70" s="4" t="s">
        <v>402</v>
      </c>
      <c r="K70" s="4" t="s">
        <v>403</v>
      </c>
      <c r="L70" s="4" t="s">
        <v>52</v>
      </c>
      <c r="M70" s="3" t="s">
        <v>399</v>
      </c>
      <c r="N70" s="4" t="s">
        <v>384</v>
      </c>
    </row>
    <row r="71" spans="1:14">
      <c r="A71" s="3" t="s">
        <v>404</v>
      </c>
      <c r="B71" s="4" t="s">
        <v>405</v>
      </c>
      <c r="C71" s="4" t="s">
        <v>382</v>
      </c>
      <c r="D71" s="4" t="s">
        <v>39</v>
      </c>
      <c r="E71" s="3">
        <v>9359</v>
      </c>
      <c r="F71" s="4" t="s">
        <v>383</v>
      </c>
      <c r="G71" s="4" t="s">
        <v>384</v>
      </c>
      <c r="H71" s="4" t="s">
        <v>385</v>
      </c>
      <c r="I71" s="4" t="s">
        <v>406</v>
      </c>
      <c r="J71" s="4" t="s">
        <v>407</v>
      </c>
      <c r="K71" s="4" t="s">
        <v>408</v>
      </c>
      <c r="L71" s="4" t="s">
        <v>52</v>
      </c>
      <c r="M71" s="3" t="s">
        <v>404</v>
      </c>
      <c r="N71" s="4" t="s">
        <v>384</v>
      </c>
    </row>
    <row r="72" spans="1:14">
      <c r="A72" s="3" t="s">
        <v>409</v>
      </c>
      <c r="B72" s="4" t="s">
        <v>410</v>
      </c>
      <c r="C72" s="4" t="s">
        <v>382</v>
      </c>
      <c r="D72" s="4" t="s">
        <v>39</v>
      </c>
      <c r="E72" s="3">
        <v>9360</v>
      </c>
      <c r="F72" s="4" t="s">
        <v>383</v>
      </c>
      <c r="G72" s="4" t="s">
        <v>384</v>
      </c>
      <c r="H72" s="4" t="s">
        <v>385</v>
      </c>
      <c r="I72" s="4" t="s">
        <v>411</v>
      </c>
      <c r="J72" s="4" t="s">
        <v>412</v>
      </c>
      <c r="K72" s="4" t="s">
        <v>413</v>
      </c>
      <c r="L72" s="4" t="s">
        <v>52</v>
      </c>
      <c r="M72" s="3" t="s">
        <v>409</v>
      </c>
      <c r="N72" s="4" t="s">
        <v>384</v>
      </c>
    </row>
    <row r="73" spans="1:14">
      <c r="A73" s="3" t="s">
        <v>414</v>
      </c>
      <c r="B73" s="4" t="s">
        <v>415</v>
      </c>
      <c r="C73" s="4" t="s">
        <v>382</v>
      </c>
      <c r="D73" s="4" t="s">
        <v>39</v>
      </c>
      <c r="E73" s="3">
        <v>9361</v>
      </c>
      <c r="F73" s="4" t="s">
        <v>383</v>
      </c>
      <c r="G73" s="4" t="s">
        <v>384</v>
      </c>
      <c r="H73" s="4" t="s">
        <v>385</v>
      </c>
      <c r="I73" s="4" t="s">
        <v>416</v>
      </c>
      <c r="J73" s="4" t="s">
        <v>417</v>
      </c>
      <c r="K73" s="4" t="s">
        <v>418</v>
      </c>
      <c r="L73" s="4" t="s">
        <v>52</v>
      </c>
      <c r="M73" s="3" t="s">
        <v>414</v>
      </c>
      <c r="N73" s="4" t="s">
        <v>384</v>
      </c>
    </row>
    <row r="74" spans="1:14">
      <c r="A74" s="3" t="s">
        <v>419</v>
      </c>
      <c r="B74" s="4" t="s">
        <v>420</v>
      </c>
      <c r="C74" s="4" t="s">
        <v>382</v>
      </c>
      <c r="D74" s="4" t="s">
        <v>39</v>
      </c>
      <c r="E74" s="3">
        <v>9366</v>
      </c>
      <c r="F74" s="4" t="s">
        <v>383</v>
      </c>
      <c r="G74" s="4" t="s">
        <v>384</v>
      </c>
      <c r="H74" s="4" t="s">
        <v>385</v>
      </c>
      <c r="I74" s="4" t="s">
        <v>421</v>
      </c>
      <c r="J74" s="4" t="s">
        <v>422</v>
      </c>
      <c r="K74" s="4" t="s">
        <v>423</v>
      </c>
      <c r="L74" s="4" t="s">
        <v>52</v>
      </c>
      <c r="M74" s="3" t="s">
        <v>419</v>
      </c>
      <c r="N74" s="4" t="s">
        <v>384</v>
      </c>
    </row>
    <row r="75" spans="1:14">
      <c r="A75" s="3" t="s">
        <v>424</v>
      </c>
      <c r="B75" s="4" t="s">
        <v>425</v>
      </c>
      <c r="C75" s="4" t="s">
        <v>382</v>
      </c>
      <c r="D75" s="4" t="s">
        <v>39</v>
      </c>
      <c r="E75" s="3">
        <v>9367</v>
      </c>
      <c r="F75" s="4" t="s">
        <v>383</v>
      </c>
      <c r="G75" s="4" t="s">
        <v>384</v>
      </c>
      <c r="H75" s="4" t="s">
        <v>385</v>
      </c>
      <c r="I75" s="4" t="s">
        <v>426</v>
      </c>
      <c r="J75" s="4" t="s">
        <v>427</v>
      </c>
      <c r="K75" s="4" t="s">
        <v>428</v>
      </c>
      <c r="L75" s="4" t="s">
        <v>52</v>
      </c>
      <c r="M75" s="3" t="s">
        <v>424</v>
      </c>
      <c r="N75" s="4" t="s">
        <v>384</v>
      </c>
    </row>
    <row r="76" spans="1:14">
      <c r="A76" s="3" t="s">
        <v>429</v>
      </c>
      <c r="B76" s="4" t="s">
        <v>430</v>
      </c>
      <c r="C76" s="4" t="s">
        <v>382</v>
      </c>
      <c r="D76" s="4" t="s">
        <v>39</v>
      </c>
      <c r="E76" s="3">
        <v>9368</v>
      </c>
      <c r="F76" s="4" t="s">
        <v>383</v>
      </c>
      <c r="G76" s="4" t="s">
        <v>384</v>
      </c>
      <c r="H76" s="4" t="s">
        <v>385</v>
      </c>
      <c r="I76" s="4" t="s">
        <v>431</v>
      </c>
      <c r="J76" s="4" t="s">
        <v>432</v>
      </c>
      <c r="K76" s="4" t="s">
        <v>433</v>
      </c>
      <c r="L76" s="4" t="s">
        <v>52</v>
      </c>
      <c r="M76" s="3" t="s">
        <v>429</v>
      </c>
      <c r="N76" s="4" t="s">
        <v>384</v>
      </c>
    </row>
    <row r="77" spans="1:14">
      <c r="A77" s="3" t="s">
        <v>434</v>
      </c>
      <c r="B77" s="4" t="s">
        <v>435</v>
      </c>
      <c r="C77" s="4" t="s">
        <v>436</v>
      </c>
      <c r="D77" s="4" t="s">
        <v>39</v>
      </c>
      <c r="E77" s="3">
        <v>9347</v>
      </c>
      <c r="F77" s="4" t="s">
        <v>437</v>
      </c>
      <c r="G77" s="4" t="s">
        <v>438</v>
      </c>
      <c r="H77" s="4" t="s">
        <v>439</v>
      </c>
      <c r="I77" s="4" t="s">
        <v>440</v>
      </c>
      <c r="J77" s="4" t="s">
        <v>441</v>
      </c>
      <c r="K77" s="4" t="s">
        <v>442</v>
      </c>
      <c r="L77" s="4" t="s">
        <v>52</v>
      </c>
      <c r="M77" s="3" t="s">
        <v>434</v>
      </c>
      <c r="N77" s="4" t="s">
        <v>438</v>
      </c>
    </row>
    <row r="78" spans="1:14">
      <c r="A78" s="3" t="s">
        <v>443</v>
      </c>
      <c r="B78" s="4" t="s">
        <v>444</v>
      </c>
      <c r="C78" s="4" t="s">
        <v>436</v>
      </c>
      <c r="D78" s="4" t="s">
        <v>39</v>
      </c>
      <c r="E78" s="3">
        <v>9348</v>
      </c>
      <c r="F78" s="4" t="s">
        <v>437</v>
      </c>
      <c r="G78" s="4" t="s">
        <v>438</v>
      </c>
      <c r="H78" s="4" t="s">
        <v>439</v>
      </c>
      <c r="I78" s="4" t="s">
        <v>445</v>
      </c>
      <c r="J78" s="4" t="s">
        <v>446</v>
      </c>
      <c r="K78" s="4" t="s">
        <v>447</v>
      </c>
      <c r="L78" s="4" t="s">
        <v>46</v>
      </c>
      <c r="M78" s="3" t="s">
        <v>443</v>
      </c>
      <c r="N78" s="4" t="s">
        <v>438</v>
      </c>
    </row>
    <row r="79" spans="1:14">
      <c r="A79" s="3" t="s">
        <v>448</v>
      </c>
      <c r="B79" s="4" t="s">
        <v>449</v>
      </c>
      <c r="C79" s="4" t="s">
        <v>436</v>
      </c>
      <c r="D79" s="4" t="s">
        <v>39</v>
      </c>
      <c r="E79" s="3">
        <v>9349</v>
      </c>
      <c r="F79" s="4" t="s">
        <v>437</v>
      </c>
      <c r="G79" s="4" t="s">
        <v>438</v>
      </c>
      <c r="H79" s="4" t="s">
        <v>439</v>
      </c>
      <c r="I79" s="4" t="s">
        <v>450</v>
      </c>
      <c r="J79" s="4" t="s">
        <v>451</v>
      </c>
      <c r="K79" s="4" t="s">
        <v>452</v>
      </c>
      <c r="L79" s="4" t="s">
        <v>52</v>
      </c>
      <c r="M79" s="3" t="s">
        <v>448</v>
      </c>
      <c r="N79" s="4" t="s">
        <v>438</v>
      </c>
    </row>
    <row r="80" spans="1:14">
      <c r="A80" s="3" t="s">
        <v>453</v>
      </c>
      <c r="B80" s="4" t="s">
        <v>454</v>
      </c>
      <c r="C80" s="4" t="s">
        <v>436</v>
      </c>
      <c r="D80" s="4" t="s">
        <v>39</v>
      </c>
      <c r="E80" s="3">
        <v>9350</v>
      </c>
      <c r="F80" s="4" t="s">
        <v>437</v>
      </c>
      <c r="G80" s="4" t="s">
        <v>438</v>
      </c>
      <c r="H80" s="4" t="s">
        <v>439</v>
      </c>
      <c r="I80" s="4" t="s">
        <v>455</v>
      </c>
      <c r="J80" s="4" t="s">
        <v>456</v>
      </c>
      <c r="K80" s="4" t="s">
        <v>457</v>
      </c>
      <c r="L80" s="4" t="s">
        <v>52</v>
      </c>
      <c r="M80" s="3" t="s">
        <v>453</v>
      </c>
      <c r="N80" s="4" t="s">
        <v>438</v>
      </c>
    </row>
    <row r="81" spans="1:14">
      <c r="A81" s="3" t="s">
        <v>458</v>
      </c>
      <c r="B81" s="4" t="s">
        <v>459</v>
      </c>
      <c r="C81" s="4" t="s">
        <v>436</v>
      </c>
      <c r="D81" s="4" t="s">
        <v>39</v>
      </c>
      <c r="E81" s="3">
        <v>9351</v>
      </c>
      <c r="F81" s="4" t="s">
        <v>437</v>
      </c>
      <c r="G81" s="4" t="s">
        <v>438</v>
      </c>
      <c r="H81" s="4" t="s">
        <v>439</v>
      </c>
      <c r="I81" s="4" t="s">
        <v>460</v>
      </c>
      <c r="J81" s="4" t="s">
        <v>461</v>
      </c>
      <c r="K81" s="4" t="s">
        <v>462</v>
      </c>
      <c r="L81" s="4" t="s">
        <v>52</v>
      </c>
      <c r="M81" s="3" t="s">
        <v>458</v>
      </c>
      <c r="N81" s="4" t="s">
        <v>438</v>
      </c>
    </row>
    <row r="82" spans="1:14">
      <c r="A82" s="3" t="s">
        <v>463</v>
      </c>
      <c r="B82" s="4" t="s">
        <v>464</v>
      </c>
      <c r="C82" s="4" t="s">
        <v>436</v>
      </c>
      <c r="D82" s="4" t="s">
        <v>39</v>
      </c>
      <c r="E82" s="3">
        <v>9353</v>
      </c>
      <c r="F82" s="4" t="s">
        <v>437</v>
      </c>
      <c r="G82" s="4" t="s">
        <v>438</v>
      </c>
      <c r="H82" s="4" t="s">
        <v>439</v>
      </c>
      <c r="I82" s="4" t="s">
        <v>465</v>
      </c>
      <c r="J82" s="4" t="s">
        <v>466</v>
      </c>
      <c r="K82" s="4" t="s">
        <v>467</v>
      </c>
      <c r="L82" s="4" t="s">
        <v>46</v>
      </c>
      <c r="M82" s="3" t="s">
        <v>463</v>
      </c>
      <c r="N82" s="4" t="s">
        <v>438</v>
      </c>
    </row>
    <row r="83" spans="1:14">
      <c r="A83" s="3" t="s">
        <v>468</v>
      </c>
      <c r="B83" s="4" t="s">
        <v>469</v>
      </c>
      <c r="C83" s="4" t="s">
        <v>436</v>
      </c>
      <c r="D83" s="4" t="s">
        <v>39</v>
      </c>
      <c r="E83" s="3">
        <v>9352</v>
      </c>
      <c r="F83" s="4" t="s">
        <v>437</v>
      </c>
      <c r="G83" s="4" t="s">
        <v>438</v>
      </c>
      <c r="H83" s="4" t="s">
        <v>439</v>
      </c>
      <c r="I83" s="4" t="s">
        <v>470</v>
      </c>
      <c r="J83" s="4" t="s">
        <v>471</v>
      </c>
      <c r="K83" s="4" t="s">
        <v>472</v>
      </c>
      <c r="L83" s="4" t="s">
        <v>52</v>
      </c>
      <c r="M83" s="3" t="s">
        <v>468</v>
      </c>
      <c r="N83" s="4" t="s">
        <v>438</v>
      </c>
    </row>
    <row r="84" spans="1:14">
      <c r="A84" s="3" t="s">
        <v>473</v>
      </c>
      <c r="B84" s="4" t="s">
        <v>474</v>
      </c>
      <c r="C84" s="4" t="s">
        <v>436</v>
      </c>
      <c r="D84" s="4" t="s">
        <v>39</v>
      </c>
      <c r="E84" s="3">
        <v>9354</v>
      </c>
      <c r="F84" s="4" t="s">
        <v>437</v>
      </c>
      <c r="G84" s="4" t="s">
        <v>438</v>
      </c>
      <c r="H84" s="4" t="s">
        <v>439</v>
      </c>
      <c r="I84" s="4" t="s">
        <v>475</v>
      </c>
      <c r="J84" s="4" t="s">
        <v>476</v>
      </c>
      <c r="K84" s="4" t="s">
        <v>477</v>
      </c>
      <c r="L84" s="4" t="s">
        <v>46</v>
      </c>
      <c r="M84" s="3" t="s">
        <v>473</v>
      </c>
      <c r="N84" s="4" t="s">
        <v>438</v>
      </c>
    </row>
    <row r="85" spans="1:14">
      <c r="A85" s="3" t="s">
        <v>478</v>
      </c>
      <c r="B85" s="4" t="s">
        <v>479</v>
      </c>
      <c r="C85" s="4" t="s">
        <v>436</v>
      </c>
      <c r="D85" s="4" t="s">
        <v>39</v>
      </c>
      <c r="E85" s="3">
        <v>9388</v>
      </c>
      <c r="F85" s="4" t="s">
        <v>437</v>
      </c>
      <c r="G85" s="4" t="s">
        <v>438</v>
      </c>
      <c r="H85" s="4" t="s">
        <v>439</v>
      </c>
      <c r="I85" s="4" t="s">
        <v>480</v>
      </c>
      <c r="J85" s="4" t="s">
        <v>481</v>
      </c>
      <c r="K85" s="4" t="s">
        <v>482</v>
      </c>
      <c r="L85" s="4" t="s">
        <v>46</v>
      </c>
      <c r="M85" s="3" t="s">
        <v>478</v>
      </c>
      <c r="N85" s="4" t="s">
        <v>438</v>
      </c>
    </row>
    <row r="86" spans="1:14">
      <c r="A86" s="3" t="s">
        <v>483</v>
      </c>
      <c r="B86" s="4" t="s">
        <v>484</v>
      </c>
      <c r="C86" s="4" t="s">
        <v>436</v>
      </c>
      <c r="D86" s="4" t="s">
        <v>39</v>
      </c>
      <c r="E86" s="3">
        <v>9389</v>
      </c>
      <c r="F86" s="4" t="s">
        <v>437</v>
      </c>
      <c r="G86" s="4" t="s">
        <v>438</v>
      </c>
      <c r="H86" s="4" t="s">
        <v>439</v>
      </c>
      <c r="I86" s="4" t="s">
        <v>485</v>
      </c>
      <c r="J86" s="4" t="s">
        <v>486</v>
      </c>
      <c r="K86" s="4" t="s">
        <v>487</v>
      </c>
      <c r="L86" s="4" t="s">
        <v>52</v>
      </c>
      <c r="M86" s="3" t="s">
        <v>483</v>
      </c>
      <c r="N86" s="4" t="s">
        <v>438</v>
      </c>
    </row>
    <row r="87" spans="1:14">
      <c r="A87" s="3" t="s">
        <v>488</v>
      </c>
      <c r="B87" s="4" t="s">
        <v>489</v>
      </c>
      <c r="C87" s="4" t="s">
        <v>436</v>
      </c>
      <c r="D87" s="4" t="s">
        <v>39</v>
      </c>
      <c r="E87" s="3">
        <v>9379</v>
      </c>
      <c r="F87" s="4" t="s">
        <v>437</v>
      </c>
      <c r="G87" s="4" t="s">
        <v>438</v>
      </c>
      <c r="H87" s="4" t="s">
        <v>439</v>
      </c>
      <c r="I87" s="4" t="s">
        <v>490</v>
      </c>
      <c r="J87" s="4" t="s">
        <v>491</v>
      </c>
      <c r="K87" s="4" t="s">
        <v>492</v>
      </c>
      <c r="L87" s="4" t="s">
        <v>46</v>
      </c>
      <c r="M87" s="3" t="s">
        <v>488</v>
      </c>
      <c r="N87" s="4" t="s">
        <v>438</v>
      </c>
    </row>
    <row r="88" spans="1:14">
      <c r="A88" s="3" t="s">
        <v>493</v>
      </c>
      <c r="B88" s="4" t="s">
        <v>494</v>
      </c>
      <c r="C88" s="4" t="s">
        <v>436</v>
      </c>
      <c r="D88" s="4" t="s">
        <v>39</v>
      </c>
      <c r="E88" s="3">
        <v>9380</v>
      </c>
      <c r="F88" s="4" t="s">
        <v>437</v>
      </c>
      <c r="G88" s="4" t="s">
        <v>438</v>
      </c>
      <c r="H88" s="4" t="s">
        <v>439</v>
      </c>
      <c r="I88" s="4" t="s">
        <v>495</v>
      </c>
      <c r="J88" s="4" t="s">
        <v>496</v>
      </c>
      <c r="K88" s="4" t="s">
        <v>497</v>
      </c>
      <c r="L88" s="4" t="s">
        <v>52</v>
      </c>
      <c r="M88" s="3" t="s">
        <v>493</v>
      </c>
      <c r="N88" s="4" t="s">
        <v>438</v>
      </c>
    </row>
    <row r="89" spans="1:14">
      <c r="A89" s="3" t="s">
        <v>498</v>
      </c>
      <c r="B89" s="4" t="s">
        <v>499</v>
      </c>
      <c r="C89" s="4" t="s">
        <v>436</v>
      </c>
      <c r="D89" s="4" t="s">
        <v>39</v>
      </c>
      <c r="E89" s="3">
        <v>9385</v>
      </c>
      <c r="F89" s="4" t="s">
        <v>437</v>
      </c>
      <c r="G89" s="4" t="s">
        <v>438</v>
      </c>
      <c r="H89" s="4" t="s">
        <v>439</v>
      </c>
      <c r="I89" s="4" t="s">
        <v>500</v>
      </c>
      <c r="J89" s="4" t="s">
        <v>501</v>
      </c>
      <c r="K89" s="4" t="s">
        <v>502</v>
      </c>
      <c r="L89" s="4" t="s">
        <v>46</v>
      </c>
      <c r="M89" s="3" t="s">
        <v>498</v>
      </c>
      <c r="N89" s="4" t="s">
        <v>438</v>
      </c>
    </row>
    <row r="90" spans="1:14">
      <c r="A90" s="3" t="s">
        <v>503</v>
      </c>
      <c r="B90" s="4" t="s">
        <v>504</v>
      </c>
      <c r="C90" s="4" t="s">
        <v>436</v>
      </c>
      <c r="D90" s="4" t="s">
        <v>39</v>
      </c>
      <c r="E90" s="3">
        <v>9386</v>
      </c>
      <c r="F90" s="4" t="s">
        <v>437</v>
      </c>
      <c r="G90" s="4" t="s">
        <v>438</v>
      </c>
      <c r="H90" s="4" t="s">
        <v>439</v>
      </c>
      <c r="I90" s="4" t="s">
        <v>505</v>
      </c>
      <c r="J90" s="4" t="s">
        <v>506</v>
      </c>
      <c r="K90" s="4" t="s">
        <v>507</v>
      </c>
      <c r="L90" s="4" t="s">
        <v>46</v>
      </c>
      <c r="M90" s="3" t="s">
        <v>503</v>
      </c>
      <c r="N90" s="4" t="s">
        <v>438</v>
      </c>
    </row>
    <row r="91" spans="1:14">
      <c r="A91" s="3" t="s">
        <v>508</v>
      </c>
      <c r="B91" s="4" t="s">
        <v>509</v>
      </c>
      <c r="C91" s="4" t="s">
        <v>510</v>
      </c>
      <c r="D91" s="4" t="s">
        <v>511</v>
      </c>
      <c r="E91" s="3">
        <v>9213</v>
      </c>
      <c r="F91" s="4" t="s">
        <v>511</v>
      </c>
      <c r="G91" s="4" t="s">
        <v>41</v>
      </c>
      <c r="H91" s="4" t="s">
        <v>42</v>
      </c>
      <c r="I91" s="4" t="s">
        <v>43</v>
      </c>
      <c r="J91" s="4" t="s">
        <v>44</v>
      </c>
      <c r="K91" s="4" t="s">
        <v>512</v>
      </c>
      <c r="L91" s="4" t="s">
        <v>46</v>
      </c>
      <c r="M91" s="3" t="s">
        <v>508</v>
      </c>
      <c r="N91" s="4" t="s">
        <v>41</v>
      </c>
    </row>
    <row r="92" spans="1:14">
      <c r="A92" s="3" t="s">
        <v>513</v>
      </c>
      <c r="B92" s="4" t="s">
        <v>514</v>
      </c>
      <c r="C92" s="4" t="s">
        <v>510</v>
      </c>
      <c r="D92" s="4" t="s">
        <v>511</v>
      </c>
      <c r="E92" s="3">
        <v>9203</v>
      </c>
      <c r="F92" s="4" t="s">
        <v>511</v>
      </c>
      <c r="G92" s="4" t="s">
        <v>124</v>
      </c>
      <c r="H92" s="4" t="s">
        <v>125</v>
      </c>
      <c r="I92" s="4" t="s">
        <v>166</v>
      </c>
      <c r="J92" s="4" t="s">
        <v>167</v>
      </c>
      <c r="K92" s="4" t="s">
        <v>515</v>
      </c>
      <c r="L92" s="4" t="s">
        <v>46</v>
      </c>
      <c r="M92" s="3" t="s">
        <v>513</v>
      </c>
      <c r="N92" s="4" t="s">
        <v>124</v>
      </c>
    </row>
    <row r="93" spans="1:14">
      <c r="A93" s="3" t="s">
        <v>516</v>
      </c>
      <c r="B93" s="4" t="s">
        <v>517</v>
      </c>
      <c r="C93" s="4" t="s">
        <v>510</v>
      </c>
      <c r="D93" s="4" t="s">
        <v>511</v>
      </c>
      <c r="E93" s="3">
        <v>9214</v>
      </c>
      <c r="F93" s="4" t="s">
        <v>511</v>
      </c>
      <c r="G93" s="4" t="s">
        <v>41</v>
      </c>
      <c r="H93" s="4" t="s">
        <v>42</v>
      </c>
      <c r="I93" s="4" t="s">
        <v>92</v>
      </c>
      <c r="J93" s="4" t="s">
        <v>93</v>
      </c>
      <c r="K93" s="4" t="s">
        <v>518</v>
      </c>
      <c r="L93" s="4" t="s">
        <v>46</v>
      </c>
      <c r="M93" s="3" t="s">
        <v>516</v>
      </c>
      <c r="N93" s="4" t="s">
        <v>41</v>
      </c>
    </row>
    <row r="94" spans="1:14">
      <c r="A94" s="3" t="s">
        <v>519</v>
      </c>
      <c r="B94" s="4" t="s">
        <v>520</v>
      </c>
      <c r="C94" s="4" t="s">
        <v>510</v>
      </c>
      <c r="D94" s="4" t="s">
        <v>511</v>
      </c>
      <c r="E94" s="3">
        <v>9250</v>
      </c>
      <c r="F94" s="4" t="s">
        <v>511</v>
      </c>
      <c r="G94" s="4" t="s">
        <v>41</v>
      </c>
      <c r="H94" s="4" t="s">
        <v>42</v>
      </c>
      <c r="I94" s="4" t="s">
        <v>112</v>
      </c>
      <c r="J94" s="4" t="s">
        <v>113</v>
      </c>
      <c r="K94" s="4" t="s">
        <v>521</v>
      </c>
      <c r="L94" s="4" t="s">
        <v>46</v>
      </c>
      <c r="M94" s="3" t="s">
        <v>519</v>
      </c>
      <c r="N94" s="4" t="s">
        <v>41</v>
      </c>
    </row>
    <row r="95" spans="1:14">
      <c r="A95" s="3" t="s">
        <v>522</v>
      </c>
      <c r="B95" s="4" t="s">
        <v>523</v>
      </c>
      <c r="C95" s="4" t="s">
        <v>122</v>
      </c>
      <c r="D95" s="4" t="s">
        <v>39</v>
      </c>
      <c r="E95" s="3">
        <v>9322</v>
      </c>
      <c r="F95" s="4" t="s">
        <v>123</v>
      </c>
      <c r="G95" s="4" t="s">
        <v>124</v>
      </c>
      <c r="H95" s="4" t="s">
        <v>125</v>
      </c>
      <c r="I95" s="4" t="s">
        <v>524</v>
      </c>
      <c r="J95" s="4" t="s">
        <v>525</v>
      </c>
      <c r="K95" s="4" t="s">
        <v>526</v>
      </c>
      <c r="L95" s="4" t="s">
        <v>52</v>
      </c>
      <c r="M95" s="3" t="s">
        <v>522</v>
      </c>
      <c r="N95" s="4" t="s">
        <v>124</v>
      </c>
    </row>
    <row r="96" spans="1:14">
      <c r="A96" s="6" t="s">
        <v>527</v>
      </c>
      <c r="B96" s="5" t="s">
        <v>528</v>
      </c>
      <c r="C96" s="5" t="s">
        <v>529</v>
      </c>
      <c r="D96" s="5" t="s">
        <v>530</v>
      </c>
      <c r="E96" s="6">
        <v>9216</v>
      </c>
      <c r="F96" s="5" t="s">
        <v>531</v>
      </c>
      <c r="G96" s="4" t="s">
        <v>41</v>
      </c>
      <c r="H96" s="4" t="s">
        <v>42</v>
      </c>
      <c r="I96" s="4" t="s">
        <v>43</v>
      </c>
      <c r="J96" s="4" t="s">
        <v>44</v>
      </c>
      <c r="K96" s="4" t="s">
        <v>532</v>
      </c>
      <c r="L96" s="5" t="s">
        <v>46</v>
      </c>
      <c r="M96" s="6" t="s">
        <v>527</v>
      </c>
      <c r="N96" s="4" t="s">
        <v>41</v>
      </c>
    </row>
    <row r="97" spans="1:14">
      <c r="A97" s="6" t="s">
        <v>533</v>
      </c>
      <c r="B97" s="5" t="s">
        <v>534</v>
      </c>
      <c r="C97" s="5" t="s">
        <v>529</v>
      </c>
      <c r="D97" s="5" t="s">
        <v>530</v>
      </c>
      <c r="E97" s="6">
        <v>9215</v>
      </c>
      <c r="F97" s="5" t="s">
        <v>531</v>
      </c>
      <c r="G97" s="4" t="s">
        <v>41</v>
      </c>
      <c r="H97" s="4" t="s">
        <v>42</v>
      </c>
      <c r="I97" s="4" t="s">
        <v>75</v>
      </c>
      <c r="J97" s="4" t="s">
        <v>76</v>
      </c>
      <c r="K97" s="4" t="s">
        <v>535</v>
      </c>
      <c r="L97" s="5" t="s">
        <v>46</v>
      </c>
      <c r="M97" s="6" t="s">
        <v>533</v>
      </c>
      <c r="N97" s="4" t="s">
        <v>41</v>
      </c>
    </row>
    <row r="98" spans="1:14">
      <c r="A98" s="6" t="s">
        <v>536</v>
      </c>
      <c r="B98" s="5" t="s">
        <v>537</v>
      </c>
      <c r="C98" s="5" t="s">
        <v>538</v>
      </c>
      <c r="D98" s="5" t="s">
        <v>530</v>
      </c>
      <c r="E98" s="6">
        <v>9240</v>
      </c>
      <c r="F98" s="5" t="s">
        <v>539</v>
      </c>
      <c r="G98" s="4" t="s">
        <v>438</v>
      </c>
      <c r="H98" s="4" t="s">
        <v>439</v>
      </c>
      <c r="I98" s="5" t="s">
        <v>505</v>
      </c>
      <c r="J98" s="5" t="s">
        <v>506</v>
      </c>
      <c r="K98" s="4" t="s">
        <v>540</v>
      </c>
      <c r="L98" s="5" t="s">
        <v>46</v>
      </c>
      <c r="M98" s="6" t="s">
        <v>536</v>
      </c>
      <c r="N98" s="4" t="s">
        <v>438</v>
      </c>
    </row>
    <row r="99" spans="1:14">
      <c r="A99" s="6" t="s">
        <v>541</v>
      </c>
      <c r="B99" s="5" t="s">
        <v>542</v>
      </c>
      <c r="C99" s="5" t="s">
        <v>538</v>
      </c>
      <c r="D99" s="5" t="s">
        <v>530</v>
      </c>
      <c r="E99" s="6">
        <v>9235</v>
      </c>
      <c r="F99" s="5" t="s">
        <v>539</v>
      </c>
      <c r="G99" s="4" t="s">
        <v>438</v>
      </c>
      <c r="H99" s="4" t="s">
        <v>439</v>
      </c>
      <c r="I99" s="4" t="s">
        <v>490</v>
      </c>
      <c r="J99" s="4" t="s">
        <v>491</v>
      </c>
      <c r="K99" s="4" t="s">
        <v>543</v>
      </c>
      <c r="L99" s="4" t="s">
        <v>46</v>
      </c>
      <c r="M99" s="6" t="s">
        <v>541</v>
      </c>
      <c r="N99" s="4" t="s">
        <v>438</v>
      </c>
    </row>
    <row r="100" spans="1:14">
      <c r="A100" s="6" t="s">
        <v>544</v>
      </c>
      <c r="B100" s="5" t="s">
        <v>545</v>
      </c>
      <c r="C100" s="5" t="s">
        <v>538</v>
      </c>
      <c r="D100" s="5" t="s">
        <v>530</v>
      </c>
      <c r="E100" s="6">
        <v>9239</v>
      </c>
      <c r="F100" s="5" t="s">
        <v>539</v>
      </c>
      <c r="G100" s="4" t="s">
        <v>438</v>
      </c>
      <c r="H100" s="4" t="s">
        <v>439</v>
      </c>
      <c r="I100" s="4" t="s">
        <v>500</v>
      </c>
      <c r="J100" s="4" t="s">
        <v>501</v>
      </c>
      <c r="K100" s="4" t="s">
        <v>546</v>
      </c>
      <c r="L100" s="4" t="s">
        <v>46</v>
      </c>
      <c r="M100" s="6" t="s">
        <v>544</v>
      </c>
      <c r="N100" s="4" t="s">
        <v>438</v>
      </c>
    </row>
    <row r="101" spans="1:14">
      <c r="A101" s="6" t="s">
        <v>547</v>
      </c>
      <c r="B101" s="5" t="s">
        <v>548</v>
      </c>
      <c r="C101" s="5" t="s">
        <v>549</v>
      </c>
      <c r="D101" s="5" t="s">
        <v>530</v>
      </c>
      <c r="E101" s="6">
        <v>9222</v>
      </c>
      <c r="F101" s="5" t="s">
        <v>550</v>
      </c>
      <c r="G101" s="4" t="s">
        <v>438</v>
      </c>
      <c r="H101" s="4" t="s">
        <v>439</v>
      </c>
      <c r="I101" s="4" t="s">
        <v>475</v>
      </c>
      <c r="J101" s="4" t="s">
        <v>476</v>
      </c>
      <c r="K101" s="4" t="s">
        <v>551</v>
      </c>
      <c r="L101" s="4" t="s">
        <v>46</v>
      </c>
      <c r="M101" s="6" t="s">
        <v>547</v>
      </c>
      <c r="N101" s="4" t="s">
        <v>438</v>
      </c>
    </row>
    <row r="102" spans="1:14">
      <c r="A102" s="6" t="s">
        <v>552</v>
      </c>
      <c r="B102" s="5" t="s">
        <v>553</v>
      </c>
      <c r="C102" s="5" t="s">
        <v>549</v>
      </c>
      <c r="D102" s="5" t="s">
        <v>530</v>
      </c>
      <c r="E102" s="6">
        <v>9221</v>
      </c>
      <c r="F102" s="5" t="s">
        <v>550</v>
      </c>
      <c r="G102" s="4" t="s">
        <v>438</v>
      </c>
      <c r="H102" s="4" t="s">
        <v>439</v>
      </c>
      <c r="I102" s="4" t="s">
        <v>465</v>
      </c>
      <c r="J102" s="4" t="s">
        <v>466</v>
      </c>
      <c r="K102" s="4" t="s">
        <v>554</v>
      </c>
      <c r="L102" s="4" t="s">
        <v>46</v>
      </c>
      <c r="M102" s="6" t="s">
        <v>552</v>
      </c>
      <c r="N102" s="4" t="s">
        <v>438</v>
      </c>
    </row>
    <row r="103" spans="1:14">
      <c r="A103" s="6" t="s">
        <v>555</v>
      </c>
      <c r="B103" s="5" t="s">
        <v>556</v>
      </c>
      <c r="C103" s="5" t="s">
        <v>549</v>
      </c>
      <c r="D103" s="5" t="s">
        <v>530</v>
      </c>
      <c r="E103" s="6">
        <v>9242</v>
      </c>
      <c r="F103" s="5" t="s">
        <v>550</v>
      </c>
      <c r="G103" s="4" t="s">
        <v>438</v>
      </c>
      <c r="H103" s="4" t="s">
        <v>439</v>
      </c>
      <c r="I103" s="4" t="s">
        <v>480</v>
      </c>
      <c r="J103" s="4" t="s">
        <v>481</v>
      </c>
      <c r="K103" s="4" t="s">
        <v>557</v>
      </c>
      <c r="L103" s="4" t="s">
        <v>46</v>
      </c>
      <c r="M103" s="6" t="s">
        <v>555</v>
      </c>
      <c r="N103" s="4" t="s">
        <v>438</v>
      </c>
    </row>
    <row r="104" spans="1:14">
      <c r="A104" s="6" t="s">
        <v>558</v>
      </c>
      <c r="B104" s="5" t="s">
        <v>559</v>
      </c>
      <c r="C104" s="5" t="s">
        <v>549</v>
      </c>
      <c r="D104" s="5" t="s">
        <v>530</v>
      </c>
      <c r="E104" s="6">
        <v>9220</v>
      </c>
      <c r="F104" s="5" t="s">
        <v>550</v>
      </c>
      <c r="G104" s="4" t="s">
        <v>438</v>
      </c>
      <c r="H104" s="4" t="s">
        <v>439</v>
      </c>
      <c r="I104" s="4" t="s">
        <v>445</v>
      </c>
      <c r="J104" s="4" t="s">
        <v>446</v>
      </c>
      <c r="K104" s="4" t="s">
        <v>560</v>
      </c>
      <c r="L104" s="4" t="s">
        <v>46</v>
      </c>
      <c r="M104" s="6" t="s">
        <v>558</v>
      </c>
      <c r="N104" s="4" t="s">
        <v>438</v>
      </c>
    </row>
    <row r="105" spans="1:14">
      <c r="A105" s="6" t="s">
        <v>561</v>
      </c>
      <c r="B105" s="5" t="s">
        <v>562</v>
      </c>
      <c r="C105" s="5" t="s">
        <v>563</v>
      </c>
      <c r="D105" s="5" t="s">
        <v>530</v>
      </c>
      <c r="E105" s="6">
        <v>9223</v>
      </c>
      <c r="F105" s="5" t="s">
        <v>564</v>
      </c>
      <c r="G105" s="4" t="s">
        <v>384</v>
      </c>
      <c r="H105" s="4" t="s">
        <v>385</v>
      </c>
      <c r="I105" s="5" t="s">
        <v>386</v>
      </c>
      <c r="J105" s="5" t="s">
        <v>387</v>
      </c>
      <c r="K105" s="4" t="s">
        <v>565</v>
      </c>
      <c r="L105" s="5" t="s">
        <v>46</v>
      </c>
      <c r="M105" s="6" t="s">
        <v>561</v>
      </c>
      <c r="N105" s="4" t="s">
        <v>384</v>
      </c>
    </row>
    <row r="106" spans="1:14">
      <c r="A106" s="6" t="s">
        <v>566</v>
      </c>
      <c r="B106" s="5" t="s">
        <v>567</v>
      </c>
      <c r="C106" s="5" t="s">
        <v>568</v>
      </c>
      <c r="D106" s="5" t="s">
        <v>530</v>
      </c>
      <c r="E106" s="6">
        <v>9232</v>
      </c>
      <c r="F106" s="5" t="s">
        <v>569</v>
      </c>
      <c r="G106" s="4" t="s">
        <v>253</v>
      </c>
      <c r="H106" s="4" t="s">
        <v>254</v>
      </c>
      <c r="I106" s="4" t="s">
        <v>270</v>
      </c>
      <c r="J106" s="4" t="s">
        <v>271</v>
      </c>
      <c r="K106" s="4" t="s">
        <v>570</v>
      </c>
      <c r="L106" s="4" t="s">
        <v>46</v>
      </c>
      <c r="M106" s="6" t="s">
        <v>566</v>
      </c>
      <c r="N106" s="4" t="s">
        <v>253</v>
      </c>
    </row>
    <row r="107" spans="1:14">
      <c r="A107" s="6" t="s">
        <v>571</v>
      </c>
      <c r="B107" s="5" t="s">
        <v>572</v>
      </c>
      <c r="C107" s="5" t="s">
        <v>568</v>
      </c>
      <c r="D107" s="5" t="s">
        <v>530</v>
      </c>
      <c r="E107" s="6">
        <v>9200</v>
      </c>
      <c r="F107" s="5" t="s">
        <v>569</v>
      </c>
      <c r="G107" s="4" t="s">
        <v>124</v>
      </c>
      <c r="H107" s="4" t="s">
        <v>125</v>
      </c>
      <c r="I107" s="4" t="s">
        <v>166</v>
      </c>
      <c r="J107" s="4" t="s">
        <v>167</v>
      </c>
      <c r="K107" s="4" t="s">
        <v>573</v>
      </c>
      <c r="L107" s="4" t="s">
        <v>46</v>
      </c>
      <c r="M107" s="6" t="s">
        <v>571</v>
      </c>
      <c r="N107" s="4" t="s">
        <v>124</v>
      </c>
    </row>
    <row r="108" spans="1:14">
      <c r="A108" s="6" t="s">
        <v>574</v>
      </c>
      <c r="B108" s="5" t="s">
        <v>575</v>
      </c>
      <c r="C108" s="5" t="s">
        <v>568</v>
      </c>
      <c r="D108" s="5" t="s">
        <v>530</v>
      </c>
      <c r="E108" s="6">
        <v>9234</v>
      </c>
      <c r="F108" s="5" t="s">
        <v>569</v>
      </c>
      <c r="G108" s="4" t="s">
        <v>253</v>
      </c>
      <c r="H108" s="4" t="s">
        <v>254</v>
      </c>
      <c r="I108" s="4" t="s">
        <v>295</v>
      </c>
      <c r="J108" s="4" t="s">
        <v>296</v>
      </c>
      <c r="K108" s="4" t="s">
        <v>576</v>
      </c>
      <c r="L108" s="4" t="s">
        <v>46</v>
      </c>
      <c r="M108" s="6" t="s">
        <v>574</v>
      </c>
      <c r="N108" s="4" t="s">
        <v>253</v>
      </c>
    </row>
    <row r="109" spans="1:14">
      <c r="A109" s="6" t="s">
        <v>577</v>
      </c>
      <c r="B109" s="5" t="s">
        <v>578</v>
      </c>
      <c r="C109" s="5" t="s">
        <v>568</v>
      </c>
      <c r="D109" s="5" t="s">
        <v>530</v>
      </c>
      <c r="E109" s="6">
        <v>9233</v>
      </c>
      <c r="F109" s="5" t="s">
        <v>569</v>
      </c>
      <c r="G109" s="4" t="s">
        <v>253</v>
      </c>
      <c r="H109" s="4" t="s">
        <v>254</v>
      </c>
      <c r="I109" s="4" t="s">
        <v>275</v>
      </c>
      <c r="J109" s="4" t="s">
        <v>276</v>
      </c>
      <c r="K109" s="4" t="s">
        <v>579</v>
      </c>
      <c r="L109" s="4" t="s">
        <v>46</v>
      </c>
      <c r="M109" s="6" t="s">
        <v>577</v>
      </c>
      <c r="N109" s="4" t="s">
        <v>253</v>
      </c>
    </row>
    <row r="110" spans="1:14">
      <c r="A110" s="6" t="s">
        <v>580</v>
      </c>
      <c r="B110" s="5" t="s">
        <v>581</v>
      </c>
      <c r="C110" s="5" t="s">
        <v>568</v>
      </c>
      <c r="D110" s="5" t="s">
        <v>530</v>
      </c>
      <c r="E110" s="6">
        <v>9230</v>
      </c>
      <c r="F110" s="5" t="s">
        <v>569</v>
      </c>
      <c r="G110" s="4" t="s">
        <v>253</v>
      </c>
      <c r="H110" s="4" t="s">
        <v>254</v>
      </c>
      <c r="I110" s="4" t="s">
        <v>255</v>
      </c>
      <c r="J110" s="4" t="s">
        <v>256</v>
      </c>
      <c r="K110" s="4" t="s">
        <v>582</v>
      </c>
      <c r="L110" s="4" t="s">
        <v>46</v>
      </c>
      <c r="M110" s="6" t="s">
        <v>580</v>
      </c>
      <c r="N110" s="4" t="s">
        <v>253</v>
      </c>
    </row>
    <row r="111" spans="1:14">
      <c r="A111" s="6" t="s">
        <v>583</v>
      </c>
      <c r="B111" s="5" t="s">
        <v>584</v>
      </c>
      <c r="C111" s="5" t="s">
        <v>568</v>
      </c>
      <c r="D111" s="5" t="s">
        <v>530</v>
      </c>
      <c r="E111" s="6">
        <v>9210</v>
      </c>
      <c r="F111" s="5" t="s">
        <v>569</v>
      </c>
      <c r="G111" s="4" t="s">
        <v>124</v>
      </c>
      <c r="H111" s="4" t="s">
        <v>125</v>
      </c>
      <c r="I111" s="4" t="s">
        <v>211</v>
      </c>
      <c r="J111" s="4" t="s">
        <v>212</v>
      </c>
      <c r="K111" s="4" t="s">
        <v>585</v>
      </c>
      <c r="L111" s="4" t="s">
        <v>46</v>
      </c>
      <c r="M111" s="6" t="s">
        <v>583</v>
      </c>
      <c r="N111" s="4" t="s">
        <v>124</v>
      </c>
    </row>
    <row r="112" spans="1:14">
      <c r="A112" s="6" t="s">
        <v>586</v>
      </c>
      <c r="B112" s="5" t="s">
        <v>587</v>
      </c>
      <c r="C112" s="5" t="s">
        <v>588</v>
      </c>
      <c r="D112" s="5" t="s">
        <v>530</v>
      </c>
      <c r="E112" s="6">
        <v>9237</v>
      </c>
      <c r="F112" s="5" t="s">
        <v>589</v>
      </c>
      <c r="G112" s="4" t="s">
        <v>253</v>
      </c>
      <c r="H112" s="4" t="s">
        <v>254</v>
      </c>
      <c r="I112" s="4" t="s">
        <v>305</v>
      </c>
      <c r="J112" s="4" t="s">
        <v>306</v>
      </c>
      <c r="K112" s="4" t="s">
        <v>590</v>
      </c>
      <c r="L112" s="4" t="s">
        <v>46</v>
      </c>
      <c r="M112" s="6" t="s">
        <v>586</v>
      </c>
      <c r="N112" s="4" t="s">
        <v>253</v>
      </c>
    </row>
    <row r="113" spans="1:14">
      <c r="A113" s="6" t="s">
        <v>591</v>
      </c>
      <c r="B113" s="5" t="s">
        <v>592</v>
      </c>
      <c r="C113" s="5" t="s">
        <v>588</v>
      </c>
      <c r="D113" s="5" t="s">
        <v>530</v>
      </c>
      <c r="E113" s="6">
        <v>9231</v>
      </c>
      <c r="F113" s="5" t="s">
        <v>589</v>
      </c>
      <c r="G113" s="4" t="s">
        <v>253</v>
      </c>
      <c r="H113" s="4" t="s">
        <v>254</v>
      </c>
      <c r="I113" s="4" t="s">
        <v>285</v>
      </c>
      <c r="J113" s="4" t="s">
        <v>286</v>
      </c>
      <c r="K113" s="4" t="s">
        <v>593</v>
      </c>
      <c r="L113" s="4" t="s">
        <v>46</v>
      </c>
      <c r="M113" s="6" t="s">
        <v>591</v>
      </c>
      <c r="N113" s="4" t="s">
        <v>253</v>
      </c>
    </row>
    <row r="114" spans="1:14">
      <c r="A114" s="6" t="s">
        <v>594</v>
      </c>
      <c r="B114" s="5" t="s">
        <v>595</v>
      </c>
      <c r="C114" s="5" t="s">
        <v>588</v>
      </c>
      <c r="D114" s="5" t="s">
        <v>530</v>
      </c>
      <c r="E114" s="6">
        <v>9211</v>
      </c>
      <c r="F114" s="5" t="s">
        <v>589</v>
      </c>
      <c r="G114" s="4" t="s">
        <v>253</v>
      </c>
      <c r="H114" s="4" t="s">
        <v>254</v>
      </c>
      <c r="I114" s="4" t="s">
        <v>317</v>
      </c>
      <c r="J114" s="4" t="s">
        <v>318</v>
      </c>
      <c r="K114" s="4" t="s">
        <v>596</v>
      </c>
      <c r="L114" s="4" t="s">
        <v>46</v>
      </c>
      <c r="M114" s="6" t="s">
        <v>594</v>
      </c>
      <c r="N114" s="4" t="s">
        <v>253</v>
      </c>
    </row>
    <row r="115" spans="1:14">
      <c r="A115" s="6" t="s">
        <v>597</v>
      </c>
      <c r="B115" s="5" t="s">
        <v>598</v>
      </c>
      <c r="C115" s="5" t="s">
        <v>588</v>
      </c>
      <c r="D115" s="5" t="s">
        <v>530</v>
      </c>
      <c r="E115" s="6">
        <v>9228</v>
      </c>
      <c r="F115" s="5" t="s">
        <v>589</v>
      </c>
      <c r="G115" s="4" t="s">
        <v>253</v>
      </c>
      <c r="H115" s="4" t="s">
        <v>254</v>
      </c>
      <c r="I115" s="4" t="s">
        <v>347</v>
      </c>
      <c r="J115" s="4" t="s">
        <v>348</v>
      </c>
      <c r="K115" s="4" t="s">
        <v>599</v>
      </c>
      <c r="L115" s="4" t="s">
        <v>46</v>
      </c>
      <c r="M115" s="6" t="s">
        <v>597</v>
      </c>
      <c r="N115" s="4" t="s">
        <v>253</v>
      </c>
    </row>
    <row r="116" spans="1:14">
      <c r="A116" s="6" t="s">
        <v>600</v>
      </c>
      <c r="B116" s="5" t="s">
        <v>601</v>
      </c>
      <c r="C116" s="5" t="s">
        <v>588</v>
      </c>
      <c r="D116" s="5" t="s">
        <v>530</v>
      </c>
      <c r="E116" s="6">
        <v>9227</v>
      </c>
      <c r="F116" s="5" t="s">
        <v>589</v>
      </c>
      <c r="G116" s="4" t="s">
        <v>253</v>
      </c>
      <c r="H116" s="4" t="s">
        <v>254</v>
      </c>
      <c r="I116" s="4" t="s">
        <v>347</v>
      </c>
      <c r="J116" s="4" t="s">
        <v>348</v>
      </c>
      <c r="K116" s="4" t="s">
        <v>599</v>
      </c>
      <c r="L116" s="4" t="s">
        <v>46</v>
      </c>
      <c r="M116" s="6" t="s">
        <v>600</v>
      </c>
      <c r="N116" s="4" t="s">
        <v>253</v>
      </c>
    </row>
    <row r="117" spans="1:14">
      <c r="A117" s="6" t="s">
        <v>602</v>
      </c>
      <c r="B117" s="5" t="s">
        <v>603</v>
      </c>
      <c r="C117" s="5" t="s">
        <v>588</v>
      </c>
      <c r="D117" s="5" t="s">
        <v>530</v>
      </c>
      <c r="E117" s="6">
        <v>9241</v>
      </c>
      <c r="F117" s="5" t="s">
        <v>589</v>
      </c>
      <c r="G117" s="4" t="s">
        <v>253</v>
      </c>
      <c r="H117" s="4" t="s">
        <v>254</v>
      </c>
      <c r="I117" s="4" t="s">
        <v>377</v>
      </c>
      <c r="J117" s="4" t="s">
        <v>378</v>
      </c>
      <c r="K117" s="4" t="s">
        <v>604</v>
      </c>
      <c r="L117" s="4" t="s">
        <v>46</v>
      </c>
      <c r="M117" s="6" t="s">
        <v>602</v>
      </c>
      <c r="N117" s="4" t="s">
        <v>253</v>
      </c>
    </row>
    <row r="118" spans="1:14">
      <c r="A118" s="6" t="s">
        <v>605</v>
      </c>
      <c r="B118" s="5" t="s">
        <v>606</v>
      </c>
      <c r="C118" s="5" t="s">
        <v>588</v>
      </c>
      <c r="D118" s="5" t="s">
        <v>530</v>
      </c>
      <c r="E118" s="6">
        <v>9236</v>
      </c>
      <c r="F118" s="5" t="s">
        <v>589</v>
      </c>
      <c r="G118" s="4" t="s">
        <v>253</v>
      </c>
      <c r="H118" s="4" t="s">
        <v>254</v>
      </c>
      <c r="I118" s="4" t="s">
        <v>367</v>
      </c>
      <c r="J118" s="4" t="s">
        <v>368</v>
      </c>
      <c r="K118" s="4" t="s">
        <v>607</v>
      </c>
      <c r="L118" s="4" t="s">
        <v>46</v>
      </c>
      <c r="M118" s="6" t="s">
        <v>605</v>
      </c>
      <c r="N118" s="4" t="s">
        <v>253</v>
      </c>
    </row>
    <row r="119" spans="1:14">
      <c r="A119" s="3" t="s">
        <v>36</v>
      </c>
      <c r="B119" s="4" t="s">
        <v>37</v>
      </c>
      <c r="C119" s="4" t="s">
        <v>38</v>
      </c>
      <c r="D119" s="4" t="s">
        <v>39</v>
      </c>
      <c r="E119" s="3">
        <v>9332</v>
      </c>
      <c r="F119" s="4" t="s">
        <v>40</v>
      </c>
      <c r="G119" s="4" t="s">
        <v>41</v>
      </c>
      <c r="H119" s="4" t="s">
        <v>42</v>
      </c>
      <c r="I119" s="4" t="s">
        <v>43</v>
      </c>
      <c r="J119" s="4" t="s">
        <v>44</v>
      </c>
      <c r="K119" s="4" t="s">
        <v>608</v>
      </c>
      <c r="L119" s="4" t="s">
        <v>46</v>
      </c>
      <c r="M119" s="3" t="s">
        <v>36</v>
      </c>
      <c r="N119" s="4" t="s">
        <v>41</v>
      </c>
    </row>
    <row r="120" spans="1:14">
      <c r="A120" s="3" t="s">
        <v>47</v>
      </c>
      <c r="B120" s="4" t="s">
        <v>48</v>
      </c>
      <c r="C120" s="4" t="s">
        <v>38</v>
      </c>
      <c r="D120" s="4" t="s">
        <v>39</v>
      </c>
      <c r="E120" s="3">
        <v>9335</v>
      </c>
      <c r="F120" s="4" t="s">
        <v>40</v>
      </c>
      <c r="G120" s="4" t="s">
        <v>41</v>
      </c>
      <c r="H120" s="4" t="s">
        <v>42</v>
      </c>
      <c r="I120" s="4" t="s">
        <v>49</v>
      </c>
      <c r="J120" s="4" t="s">
        <v>50</v>
      </c>
      <c r="K120" s="4" t="s">
        <v>609</v>
      </c>
      <c r="L120" s="4" t="s">
        <v>52</v>
      </c>
      <c r="M120" s="3" t="s">
        <v>47</v>
      </c>
      <c r="N120" s="4" t="s">
        <v>41</v>
      </c>
    </row>
    <row r="121" spans="1:14">
      <c r="A121" s="3" t="s">
        <v>53</v>
      </c>
      <c r="B121" s="4" t="s">
        <v>54</v>
      </c>
      <c r="C121" s="4" t="s">
        <v>38</v>
      </c>
      <c r="D121" s="4" t="s">
        <v>39</v>
      </c>
      <c r="E121" s="3">
        <v>9333</v>
      </c>
      <c r="F121" s="4" t="s">
        <v>40</v>
      </c>
      <c r="G121" s="4" t="s">
        <v>41</v>
      </c>
      <c r="H121" s="4" t="s">
        <v>42</v>
      </c>
      <c r="I121" s="4" t="s">
        <v>55</v>
      </c>
      <c r="J121" s="4" t="s">
        <v>56</v>
      </c>
      <c r="K121" s="4" t="s">
        <v>610</v>
      </c>
      <c r="L121" s="4" t="s">
        <v>52</v>
      </c>
      <c r="M121" s="3" t="s">
        <v>53</v>
      </c>
      <c r="N121" s="4" t="s">
        <v>41</v>
      </c>
    </row>
    <row r="122" spans="1:14">
      <c r="A122" s="3" t="s">
        <v>58</v>
      </c>
      <c r="B122" s="4" t="s">
        <v>59</v>
      </c>
      <c r="C122" s="4" t="s">
        <v>38</v>
      </c>
      <c r="D122" s="4" t="s">
        <v>39</v>
      </c>
      <c r="E122" s="3">
        <v>9337</v>
      </c>
      <c r="F122" s="4" t="s">
        <v>40</v>
      </c>
      <c r="G122" s="4" t="s">
        <v>41</v>
      </c>
      <c r="H122" s="4" t="s">
        <v>42</v>
      </c>
      <c r="I122" s="4" t="s">
        <v>60</v>
      </c>
      <c r="J122" s="4" t="s">
        <v>61</v>
      </c>
      <c r="K122" s="4" t="s">
        <v>611</v>
      </c>
      <c r="L122" s="4" t="s">
        <v>52</v>
      </c>
      <c r="M122" s="3" t="s">
        <v>58</v>
      </c>
      <c r="N122" s="4" t="s">
        <v>41</v>
      </c>
    </row>
    <row r="123" spans="1:14">
      <c r="A123" s="3" t="s">
        <v>63</v>
      </c>
      <c r="B123" s="4" t="s">
        <v>64</v>
      </c>
      <c r="C123" s="4" t="s">
        <v>38</v>
      </c>
      <c r="D123" s="4" t="s">
        <v>39</v>
      </c>
      <c r="E123" s="3">
        <v>9344</v>
      </c>
      <c r="F123" s="4" t="s">
        <v>40</v>
      </c>
      <c r="G123" s="4" t="s">
        <v>41</v>
      </c>
      <c r="H123" s="4" t="s">
        <v>42</v>
      </c>
      <c r="I123" s="4" t="s">
        <v>65</v>
      </c>
      <c r="J123" s="4" t="s">
        <v>66</v>
      </c>
      <c r="K123" s="4" t="s">
        <v>612</v>
      </c>
      <c r="L123" s="4" t="s">
        <v>52</v>
      </c>
      <c r="M123" s="3" t="s">
        <v>63</v>
      </c>
      <c r="N123" s="4" t="s">
        <v>41</v>
      </c>
    </row>
    <row r="124" spans="1:14">
      <c r="A124" s="3" t="s">
        <v>68</v>
      </c>
      <c r="B124" s="4" t="s">
        <v>69</v>
      </c>
      <c r="C124" s="4" t="s">
        <v>38</v>
      </c>
      <c r="D124" s="4" t="s">
        <v>39</v>
      </c>
      <c r="E124" s="3">
        <v>9346</v>
      </c>
      <c r="F124" s="4" t="s">
        <v>40</v>
      </c>
      <c r="G124" s="4" t="s">
        <v>41</v>
      </c>
      <c r="H124" s="4" t="s">
        <v>42</v>
      </c>
      <c r="I124" s="4" t="s">
        <v>70</v>
      </c>
      <c r="J124" s="4" t="s">
        <v>71</v>
      </c>
      <c r="K124" s="4" t="s">
        <v>613</v>
      </c>
      <c r="L124" s="4" t="s">
        <v>52</v>
      </c>
      <c r="M124" s="3" t="s">
        <v>68</v>
      </c>
      <c r="N124" s="4" t="s">
        <v>41</v>
      </c>
    </row>
    <row r="125" spans="1:14">
      <c r="A125" s="3" t="s">
        <v>73</v>
      </c>
      <c r="B125" s="4" t="s">
        <v>74</v>
      </c>
      <c r="C125" s="4" t="s">
        <v>38</v>
      </c>
      <c r="D125" s="4" t="s">
        <v>39</v>
      </c>
      <c r="E125" s="3">
        <v>9345</v>
      </c>
      <c r="F125" s="4" t="s">
        <v>40</v>
      </c>
      <c r="G125" s="4" t="s">
        <v>41</v>
      </c>
      <c r="H125" s="4" t="s">
        <v>42</v>
      </c>
      <c r="I125" s="4" t="s">
        <v>75</v>
      </c>
      <c r="J125" s="4" t="s">
        <v>76</v>
      </c>
      <c r="K125" s="4" t="s">
        <v>614</v>
      </c>
      <c r="L125" s="4" t="s">
        <v>46</v>
      </c>
      <c r="M125" s="3" t="s">
        <v>73</v>
      </c>
      <c r="N125" s="4" t="s">
        <v>41</v>
      </c>
    </row>
    <row r="126" spans="1:14">
      <c r="A126" s="3" t="s">
        <v>78</v>
      </c>
      <c r="B126" s="4" t="s">
        <v>79</v>
      </c>
      <c r="C126" s="4" t="s">
        <v>38</v>
      </c>
      <c r="D126" s="4" t="s">
        <v>39</v>
      </c>
      <c r="E126" s="3">
        <v>9343</v>
      </c>
      <c r="F126" s="4" t="s">
        <v>40</v>
      </c>
      <c r="G126" s="4" t="s">
        <v>41</v>
      </c>
      <c r="H126" s="4" t="s">
        <v>42</v>
      </c>
      <c r="I126" s="4" t="s">
        <v>80</v>
      </c>
      <c r="J126" s="4" t="s">
        <v>81</v>
      </c>
      <c r="K126" s="4" t="s">
        <v>615</v>
      </c>
      <c r="L126" s="4" t="s">
        <v>52</v>
      </c>
      <c r="M126" s="3" t="s">
        <v>78</v>
      </c>
      <c r="N126" s="4" t="s">
        <v>41</v>
      </c>
    </row>
    <row r="127" spans="1:14">
      <c r="A127" s="3" t="s">
        <v>83</v>
      </c>
      <c r="B127" s="4" t="s">
        <v>84</v>
      </c>
      <c r="C127" s="4" t="s">
        <v>85</v>
      </c>
      <c r="D127" s="4" t="s">
        <v>39</v>
      </c>
      <c r="E127" s="3">
        <v>9338</v>
      </c>
      <c r="F127" s="4" t="s">
        <v>86</v>
      </c>
      <c r="G127" s="4" t="s">
        <v>41</v>
      </c>
      <c r="H127" s="4" t="s">
        <v>42</v>
      </c>
      <c r="I127" s="4" t="s">
        <v>87</v>
      </c>
      <c r="J127" s="4" t="s">
        <v>88</v>
      </c>
      <c r="K127" s="4" t="s">
        <v>616</v>
      </c>
      <c r="L127" s="4" t="s">
        <v>52</v>
      </c>
      <c r="M127" s="3" t="s">
        <v>83</v>
      </c>
      <c r="N127" s="4" t="s">
        <v>41</v>
      </c>
    </row>
    <row r="128" spans="1:14">
      <c r="A128" s="3" t="s">
        <v>90</v>
      </c>
      <c r="B128" s="4" t="s">
        <v>91</v>
      </c>
      <c r="C128" s="4" t="s">
        <v>85</v>
      </c>
      <c r="D128" s="4" t="s">
        <v>39</v>
      </c>
      <c r="E128" s="3">
        <v>9339</v>
      </c>
      <c r="F128" s="4" t="s">
        <v>86</v>
      </c>
      <c r="G128" s="4" t="s">
        <v>41</v>
      </c>
      <c r="H128" s="4" t="s">
        <v>42</v>
      </c>
      <c r="I128" s="4" t="s">
        <v>92</v>
      </c>
      <c r="J128" s="4" t="s">
        <v>93</v>
      </c>
      <c r="K128" s="4" t="s">
        <v>617</v>
      </c>
      <c r="L128" s="4" t="s">
        <v>46</v>
      </c>
      <c r="M128" s="3" t="s">
        <v>90</v>
      </c>
      <c r="N128" s="4" t="s">
        <v>41</v>
      </c>
    </row>
    <row r="129" spans="1:14">
      <c r="A129" s="3" t="s">
        <v>95</v>
      </c>
      <c r="B129" s="4" t="s">
        <v>96</v>
      </c>
      <c r="C129" s="4" t="s">
        <v>85</v>
      </c>
      <c r="D129" s="4" t="s">
        <v>39</v>
      </c>
      <c r="E129" s="3">
        <v>9336</v>
      </c>
      <c r="F129" s="4" t="s">
        <v>86</v>
      </c>
      <c r="G129" s="4" t="s">
        <v>41</v>
      </c>
      <c r="H129" s="4" t="s">
        <v>42</v>
      </c>
      <c r="I129" s="4" t="s">
        <v>97</v>
      </c>
      <c r="J129" s="4" t="s">
        <v>98</v>
      </c>
      <c r="K129" s="4" t="s">
        <v>618</v>
      </c>
      <c r="L129" s="4" t="s">
        <v>52</v>
      </c>
      <c r="M129" s="3" t="s">
        <v>95</v>
      </c>
      <c r="N129" s="4" t="s">
        <v>41</v>
      </c>
    </row>
    <row r="130" spans="1:14">
      <c r="A130" s="3" t="s">
        <v>100</v>
      </c>
      <c r="B130" s="4" t="s">
        <v>101</v>
      </c>
      <c r="C130" s="4" t="s">
        <v>85</v>
      </c>
      <c r="D130" s="4" t="s">
        <v>39</v>
      </c>
      <c r="E130" s="3">
        <v>9340</v>
      </c>
      <c r="F130" s="4" t="s">
        <v>86</v>
      </c>
      <c r="G130" s="4" t="s">
        <v>41</v>
      </c>
      <c r="H130" s="4" t="s">
        <v>42</v>
      </c>
      <c r="I130" s="4" t="s">
        <v>102</v>
      </c>
      <c r="J130" s="4" t="s">
        <v>103</v>
      </c>
      <c r="K130" s="4" t="s">
        <v>619</v>
      </c>
      <c r="L130" s="4" t="s">
        <v>52</v>
      </c>
      <c r="M130" s="3" t="s">
        <v>100</v>
      </c>
      <c r="N130" s="4" t="s">
        <v>41</v>
      </c>
    </row>
    <row r="131" spans="1:14">
      <c r="A131" s="3" t="s">
        <v>105</v>
      </c>
      <c r="B131" s="4" t="s">
        <v>106</v>
      </c>
      <c r="C131" s="4" t="s">
        <v>85</v>
      </c>
      <c r="D131" s="4" t="s">
        <v>39</v>
      </c>
      <c r="E131" s="3">
        <v>9341</v>
      </c>
      <c r="F131" s="4" t="s">
        <v>86</v>
      </c>
      <c r="G131" s="4" t="s">
        <v>41</v>
      </c>
      <c r="H131" s="4" t="s">
        <v>42</v>
      </c>
      <c r="I131" s="4" t="s">
        <v>107</v>
      </c>
      <c r="J131" s="4" t="s">
        <v>108</v>
      </c>
      <c r="K131" s="4" t="s">
        <v>620</v>
      </c>
      <c r="L131" s="4" t="s">
        <v>52</v>
      </c>
      <c r="M131" s="3" t="s">
        <v>105</v>
      </c>
      <c r="N131" s="4" t="s">
        <v>41</v>
      </c>
    </row>
    <row r="132" spans="1:14">
      <c r="A132" s="3" t="s">
        <v>110</v>
      </c>
      <c r="B132" s="4" t="s">
        <v>111</v>
      </c>
      <c r="C132" s="4" t="s">
        <v>85</v>
      </c>
      <c r="D132" s="4" t="s">
        <v>39</v>
      </c>
      <c r="E132" s="3">
        <v>9342</v>
      </c>
      <c r="F132" s="4" t="s">
        <v>86</v>
      </c>
      <c r="G132" s="4" t="s">
        <v>41</v>
      </c>
      <c r="H132" s="4" t="s">
        <v>42</v>
      </c>
      <c r="I132" s="4" t="s">
        <v>112</v>
      </c>
      <c r="J132" s="4" t="s">
        <v>113</v>
      </c>
      <c r="K132" s="4" t="s">
        <v>621</v>
      </c>
      <c r="L132" s="4" t="s">
        <v>46</v>
      </c>
      <c r="M132" s="3" t="s">
        <v>110</v>
      </c>
      <c r="N132" s="4" t="s">
        <v>41</v>
      </c>
    </row>
    <row r="133" spans="1:14">
      <c r="A133" s="3" t="s">
        <v>115</v>
      </c>
      <c r="B133" s="4" t="s">
        <v>116</v>
      </c>
      <c r="C133" s="4" t="s">
        <v>85</v>
      </c>
      <c r="D133" s="4" t="s">
        <v>39</v>
      </c>
      <c r="E133" s="3">
        <v>9334</v>
      </c>
      <c r="F133" s="4" t="s">
        <v>86</v>
      </c>
      <c r="G133" s="4" t="s">
        <v>41</v>
      </c>
      <c r="H133" s="4" t="s">
        <v>42</v>
      </c>
      <c r="I133" s="4" t="s">
        <v>117</v>
      </c>
      <c r="J133" s="4" t="s">
        <v>118</v>
      </c>
      <c r="K133" s="4" t="s">
        <v>622</v>
      </c>
      <c r="L133" s="4" t="s">
        <v>52</v>
      </c>
      <c r="M133" s="3" t="s">
        <v>115</v>
      </c>
      <c r="N133" s="4" t="s">
        <v>41</v>
      </c>
    </row>
    <row r="134" spans="1:14">
      <c r="A134" s="3" t="s">
        <v>120</v>
      </c>
      <c r="B134" s="4" t="s">
        <v>121</v>
      </c>
      <c r="C134" s="4" t="s">
        <v>122</v>
      </c>
      <c r="D134" s="4" t="s">
        <v>39</v>
      </c>
      <c r="E134" s="3">
        <v>9390</v>
      </c>
      <c r="F134" s="4" t="s">
        <v>123</v>
      </c>
      <c r="G134" s="4" t="s">
        <v>124</v>
      </c>
      <c r="H134" s="4" t="s">
        <v>125</v>
      </c>
      <c r="I134" s="4" t="s">
        <v>126</v>
      </c>
      <c r="J134" s="4" t="s">
        <v>127</v>
      </c>
      <c r="K134" s="4" t="s">
        <v>623</v>
      </c>
      <c r="L134" s="4" t="s">
        <v>46</v>
      </c>
      <c r="M134" s="3" t="s">
        <v>120</v>
      </c>
      <c r="N134" s="4" t="s">
        <v>124</v>
      </c>
    </row>
    <row r="135" spans="1:14">
      <c r="A135" s="3" t="s">
        <v>129</v>
      </c>
      <c r="B135" s="4" t="s">
        <v>130</v>
      </c>
      <c r="C135" s="4" t="s">
        <v>122</v>
      </c>
      <c r="D135" s="4" t="s">
        <v>39</v>
      </c>
      <c r="E135" s="3">
        <v>9313</v>
      </c>
      <c r="F135" s="4" t="s">
        <v>123</v>
      </c>
      <c r="G135" s="4" t="s">
        <v>124</v>
      </c>
      <c r="H135" s="4" t="s">
        <v>125</v>
      </c>
      <c r="I135" s="4" t="s">
        <v>131</v>
      </c>
      <c r="J135" s="4" t="s">
        <v>132</v>
      </c>
      <c r="K135" s="4" t="s">
        <v>624</v>
      </c>
      <c r="L135" s="4" t="s">
        <v>52</v>
      </c>
      <c r="M135" s="3" t="s">
        <v>129</v>
      </c>
      <c r="N135" s="4" t="s">
        <v>124</v>
      </c>
    </row>
    <row r="136" spans="1:14">
      <c r="A136" s="3" t="s">
        <v>134</v>
      </c>
      <c r="B136" s="4" t="s">
        <v>135</v>
      </c>
      <c r="C136" s="4" t="s">
        <v>122</v>
      </c>
      <c r="D136" s="4" t="s">
        <v>39</v>
      </c>
      <c r="E136" s="3">
        <v>9311</v>
      </c>
      <c r="F136" s="4" t="s">
        <v>123</v>
      </c>
      <c r="G136" s="4" t="s">
        <v>124</v>
      </c>
      <c r="H136" s="4" t="s">
        <v>125</v>
      </c>
      <c r="I136" s="4" t="s">
        <v>136</v>
      </c>
      <c r="J136" s="4" t="s">
        <v>137</v>
      </c>
      <c r="K136" s="4" t="s">
        <v>625</v>
      </c>
      <c r="L136" s="4" t="s">
        <v>52</v>
      </c>
      <c r="M136" s="3" t="s">
        <v>134</v>
      </c>
      <c r="N136" s="4" t="s">
        <v>124</v>
      </c>
    </row>
    <row r="137" spans="1:14">
      <c r="A137" s="3" t="s">
        <v>139</v>
      </c>
      <c r="B137" s="4" t="s">
        <v>140</v>
      </c>
      <c r="C137" s="4" t="s">
        <v>122</v>
      </c>
      <c r="D137" s="4" t="s">
        <v>39</v>
      </c>
      <c r="E137" s="3">
        <v>9323</v>
      </c>
      <c r="F137" s="4" t="s">
        <v>123</v>
      </c>
      <c r="G137" s="4" t="s">
        <v>124</v>
      </c>
      <c r="H137" s="4" t="s">
        <v>125</v>
      </c>
      <c r="I137" s="4" t="s">
        <v>141</v>
      </c>
      <c r="J137" s="4" t="s">
        <v>142</v>
      </c>
      <c r="K137" s="4" t="s">
        <v>626</v>
      </c>
      <c r="L137" s="4" t="s">
        <v>52</v>
      </c>
      <c r="M137" s="3" t="s">
        <v>139</v>
      </c>
      <c r="N137" s="4" t="s">
        <v>124</v>
      </c>
    </row>
    <row r="138" spans="1:14">
      <c r="A138" s="3" t="s">
        <v>144</v>
      </c>
      <c r="B138" s="4" t="s">
        <v>145</v>
      </c>
      <c r="C138" s="4" t="s">
        <v>122</v>
      </c>
      <c r="D138" s="4" t="s">
        <v>39</v>
      </c>
      <c r="E138" s="3">
        <v>9314</v>
      </c>
      <c r="F138" s="4" t="s">
        <v>123</v>
      </c>
      <c r="G138" s="4" t="s">
        <v>124</v>
      </c>
      <c r="H138" s="4" t="s">
        <v>125</v>
      </c>
      <c r="I138" s="4" t="s">
        <v>146</v>
      </c>
      <c r="J138" s="4" t="s">
        <v>147</v>
      </c>
      <c r="K138" s="4" t="s">
        <v>627</v>
      </c>
      <c r="L138" s="4" t="s">
        <v>52</v>
      </c>
      <c r="M138" s="3" t="s">
        <v>144</v>
      </c>
      <c r="N138" s="4" t="s">
        <v>124</v>
      </c>
    </row>
    <row r="139" spans="1:14">
      <c r="A139" s="3" t="s">
        <v>149</v>
      </c>
      <c r="B139" s="4" t="s">
        <v>150</v>
      </c>
      <c r="C139" s="4" t="s">
        <v>122</v>
      </c>
      <c r="D139" s="4" t="s">
        <v>39</v>
      </c>
      <c r="E139" s="3">
        <v>9308</v>
      </c>
      <c r="F139" s="4" t="s">
        <v>123</v>
      </c>
      <c r="G139" s="4" t="s">
        <v>124</v>
      </c>
      <c r="H139" s="4" t="s">
        <v>125</v>
      </c>
      <c r="I139" s="4" t="s">
        <v>151</v>
      </c>
      <c r="J139" s="4" t="s">
        <v>152</v>
      </c>
      <c r="K139" s="4" t="s">
        <v>628</v>
      </c>
      <c r="L139" s="4" t="s">
        <v>52</v>
      </c>
      <c r="M139" s="3" t="s">
        <v>149</v>
      </c>
      <c r="N139" s="4" t="s">
        <v>124</v>
      </c>
    </row>
    <row r="140" spans="1:14">
      <c r="A140" s="3" t="s">
        <v>154</v>
      </c>
      <c r="B140" s="4" t="s">
        <v>155</v>
      </c>
      <c r="C140" s="4" t="s">
        <v>122</v>
      </c>
      <c r="D140" s="4" t="s">
        <v>39</v>
      </c>
      <c r="E140" s="3">
        <v>9317</v>
      </c>
      <c r="F140" s="4" t="s">
        <v>123</v>
      </c>
      <c r="G140" s="4" t="s">
        <v>124</v>
      </c>
      <c r="H140" s="4" t="s">
        <v>125</v>
      </c>
      <c r="I140" s="4" t="s">
        <v>156</v>
      </c>
      <c r="J140" s="4" t="s">
        <v>157</v>
      </c>
      <c r="K140" s="4" t="s">
        <v>629</v>
      </c>
      <c r="L140" s="4" t="s">
        <v>52</v>
      </c>
      <c r="M140" s="3" t="s">
        <v>154</v>
      </c>
      <c r="N140" s="4" t="s">
        <v>124</v>
      </c>
    </row>
    <row r="141" spans="1:14">
      <c r="A141" s="3" t="s">
        <v>159</v>
      </c>
      <c r="B141" s="4" t="s">
        <v>160</v>
      </c>
      <c r="C141" s="4" t="s">
        <v>122</v>
      </c>
      <c r="D141" s="4" t="s">
        <v>39</v>
      </c>
      <c r="E141" s="3">
        <v>9321</v>
      </c>
      <c r="F141" s="4" t="s">
        <v>123</v>
      </c>
      <c r="G141" s="4" t="s">
        <v>124</v>
      </c>
      <c r="H141" s="4" t="s">
        <v>125</v>
      </c>
      <c r="I141" s="4" t="s">
        <v>161</v>
      </c>
      <c r="J141" s="4" t="s">
        <v>162</v>
      </c>
      <c r="K141" s="4" t="s">
        <v>630</v>
      </c>
      <c r="L141" s="4" t="s">
        <v>52</v>
      </c>
      <c r="M141" s="3" t="s">
        <v>159</v>
      </c>
      <c r="N141" s="4" t="s">
        <v>124</v>
      </c>
    </row>
    <row r="142" spans="1:14">
      <c r="A142" s="3" t="s">
        <v>164</v>
      </c>
      <c r="B142" s="4" t="s">
        <v>165</v>
      </c>
      <c r="C142" s="4" t="s">
        <v>122</v>
      </c>
      <c r="D142" s="4" t="s">
        <v>39</v>
      </c>
      <c r="E142" s="3">
        <v>9315</v>
      </c>
      <c r="F142" s="4" t="s">
        <v>123</v>
      </c>
      <c r="G142" s="4" t="s">
        <v>124</v>
      </c>
      <c r="H142" s="4" t="s">
        <v>125</v>
      </c>
      <c r="I142" s="4" t="s">
        <v>166</v>
      </c>
      <c r="J142" s="4" t="s">
        <v>167</v>
      </c>
      <c r="K142" s="4" t="s">
        <v>631</v>
      </c>
      <c r="L142" s="4" t="s">
        <v>46</v>
      </c>
      <c r="M142" s="3" t="s">
        <v>164</v>
      </c>
      <c r="N142" s="4" t="s">
        <v>124</v>
      </c>
    </row>
    <row r="143" spans="1:14">
      <c r="A143" s="3" t="s">
        <v>169</v>
      </c>
      <c r="B143" s="4" t="s">
        <v>170</v>
      </c>
      <c r="C143" s="4" t="s">
        <v>122</v>
      </c>
      <c r="D143" s="4" t="s">
        <v>39</v>
      </c>
      <c r="E143" s="3">
        <v>9307</v>
      </c>
      <c r="F143" s="4" t="s">
        <v>123</v>
      </c>
      <c r="G143" s="4" t="s">
        <v>124</v>
      </c>
      <c r="H143" s="4" t="s">
        <v>125</v>
      </c>
      <c r="I143" s="4" t="s">
        <v>171</v>
      </c>
      <c r="J143" s="4" t="s">
        <v>172</v>
      </c>
      <c r="K143" s="4" t="s">
        <v>632</v>
      </c>
      <c r="L143" s="4" t="s">
        <v>46</v>
      </c>
      <c r="M143" s="3" t="s">
        <v>169</v>
      </c>
      <c r="N143" s="4" t="s">
        <v>124</v>
      </c>
    </row>
    <row r="144" spans="1:14">
      <c r="A144" s="3" t="s">
        <v>174</v>
      </c>
      <c r="B144" s="4" t="s">
        <v>175</v>
      </c>
      <c r="C144" s="4" t="s">
        <v>122</v>
      </c>
      <c r="D144" s="4" t="s">
        <v>39</v>
      </c>
      <c r="E144" s="3">
        <v>9316</v>
      </c>
      <c r="F144" s="4" t="s">
        <v>123</v>
      </c>
      <c r="G144" s="4" t="s">
        <v>124</v>
      </c>
      <c r="H144" s="4" t="s">
        <v>125</v>
      </c>
      <c r="I144" s="4" t="s">
        <v>176</v>
      </c>
      <c r="J144" s="4" t="s">
        <v>177</v>
      </c>
      <c r="K144" s="4" t="s">
        <v>633</v>
      </c>
      <c r="L144" s="4" t="s">
        <v>52</v>
      </c>
      <c r="M144" s="3" t="s">
        <v>174</v>
      </c>
      <c r="N144" s="4" t="s">
        <v>124</v>
      </c>
    </row>
    <row r="145" spans="1:14">
      <c r="A145" s="3" t="s">
        <v>179</v>
      </c>
      <c r="B145" s="4" t="s">
        <v>180</v>
      </c>
      <c r="C145" s="4" t="s">
        <v>122</v>
      </c>
      <c r="D145" s="4" t="s">
        <v>39</v>
      </c>
      <c r="E145" s="3">
        <v>9318</v>
      </c>
      <c r="F145" s="4" t="s">
        <v>123</v>
      </c>
      <c r="G145" s="4" t="s">
        <v>124</v>
      </c>
      <c r="H145" s="4" t="s">
        <v>125</v>
      </c>
      <c r="I145" s="4" t="s">
        <v>181</v>
      </c>
      <c r="J145" s="4" t="s">
        <v>182</v>
      </c>
      <c r="K145" s="4" t="s">
        <v>634</v>
      </c>
      <c r="L145" s="4" t="s">
        <v>52</v>
      </c>
      <c r="M145" s="3" t="s">
        <v>179</v>
      </c>
      <c r="N145" s="4" t="s">
        <v>124</v>
      </c>
    </row>
    <row r="146" spans="1:14">
      <c r="A146" s="3" t="s">
        <v>184</v>
      </c>
      <c r="B146" s="4" t="s">
        <v>185</v>
      </c>
      <c r="C146" s="4" t="s">
        <v>122</v>
      </c>
      <c r="D146" s="4" t="s">
        <v>39</v>
      </c>
      <c r="E146" s="3">
        <v>9319</v>
      </c>
      <c r="F146" s="4" t="s">
        <v>123</v>
      </c>
      <c r="G146" s="4" t="s">
        <v>124</v>
      </c>
      <c r="H146" s="4" t="s">
        <v>125</v>
      </c>
      <c r="I146" s="4" t="s">
        <v>186</v>
      </c>
      <c r="J146" s="4" t="s">
        <v>187</v>
      </c>
      <c r="K146" s="4" t="s">
        <v>635</v>
      </c>
      <c r="L146" s="4" t="s">
        <v>52</v>
      </c>
      <c r="M146" s="3" t="s">
        <v>184</v>
      </c>
      <c r="N146" s="4" t="s">
        <v>124</v>
      </c>
    </row>
    <row r="147" spans="1:14">
      <c r="A147" s="3" t="s">
        <v>189</v>
      </c>
      <c r="B147" s="4" t="s">
        <v>190</v>
      </c>
      <c r="C147" s="4" t="s">
        <v>122</v>
      </c>
      <c r="D147" s="4" t="s">
        <v>39</v>
      </c>
      <c r="E147" s="3">
        <v>9306</v>
      </c>
      <c r="F147" s="4" t="s">
        <v>123</v>
      </c>
      <c r="G147" s="4" t="s">
        <v>124</v>
      </c>
      <c r="H147" s="4" t="s">
        <v>125</v>
      </c>
      <c r="I147" s="4" t="s">
        <v>191</v>
      </c>
      <c r="J147" s="4" t="s">
        <v>192</v>
      </c>
      <c r="K147" s="4" t="s">
        <v>636</v>
      </c>
      <c r="L147" s="4" t="s">
        <v>52</v>
      </c>
      <c r="M147" s="3" t="s">
        <v>189</v>
      </c>
      <c r="N147" s="4" t="s">
        <v>124</v>
      </c>
    </row>
    <row r="148" spans="1:14">
      <c r="A148" s="3" t="s">
        <v>194</v>
      </c>
      <c r="B148" s="4" t="s">
        <v>195</v>
      </c>
      <c r="C148" s="4" t="s">
        <v>122</v>
      </c>
      <c r="D148" s="4" t="s">
        <v>39</v>
      </c>
      <c r="E148" s="3">
        <v>9310</v>
      </c>
      <c r="F148" s="4" t="s">
        <v>123</v>
      </c>
      <c r="G148" s="4" t="s">
        <v>124</v>
      </c>
      <c r="H148" s="4" t="s">
        <v>125</v>
      </c>
      <c r="I148" s="4" t="s">
        <v>196</v>
      </c>
      <c r="J148" s="4" t="s">
        <v>197</v>
      </c>
      <c r="K148" s="4" t="s">
        <v>637</v>
      </c>
      <c r="L148" s="4" t="s">
        <v>52</v>
      </c>
      <c r="M148" s="3" t="s">
        <v>194</v>
      </c>
      <c r="N148" s="4" t="s">
        <v>124</v>
      </c>
    </row>
    <row r="149" spans="1:14">
      <c r="A149" s="3" t="s">
        <v>199</v>
      </c>
      <c r="B149" s="4" t="s">
        <v>200</v>
      </c>
      <c r="C149" s="4" t="s">
        <v>122</v>
      </c>
      <c r="D149" s="4" t="s">
        <v>39</v>
      </c>
      <c r="E149" s="3">
        <v>9320</v>
      </c>
      <c r="F149" s="4" t="s">
        <v>123</v>
      </c>
      <c r="G149" s="4" t="s">
        <v>124</v>
      </c>
      <c r="H149" s="4" t="s">
        <v>125</v>
      </c>
      <c r="I149" s="4" t="s">
        <v>201</v>
      </c>
      <c r="J149" s="4" t="s">
        <v>202</v>
      </c>
      <c r="K149" s="4" t="s">
        <v>638</v>
      </c>
      <c r="L149" s="4" t="s">
        <v>52</v>
      </c>
      <c r="M149" s="3" t="s">
        <v>199</v>
      </c>
      <c r="N149" s="4" t="s">
        <v>124</v>
      </c>
    </row>
    <row r="150" spans="1:14">
      <c r="A150" s="3" t="s">
        <v>204</v>
      </c>
      <c r="B150" s="4" t="s">
        <v>205</v>
      </c>
      <c r="C150" s="4" t="s">
        <v>122</v>
      </c>
      <c r="D150" s="4" t="s">
        <v>39</v>
      </c>
      <c r="E150" s="3">
        <v>9301</v>
      </c>
      <c r="F150" s="4" t="s">
        <v>123</v>
      </c>
      <c r="G150" s="4" t="s">
        <v>124</v>
      </c>
      <c r="H150" s="4" t="s">
        <v>125</v>
      </c>
      <c r="I150" s="4" t="s">
        <v>206</v>
      </c>
      <c r="J150" s="4" t="s">
        <v>207</v>
      </c>
      <c r="K150" s="4" t="s">
        <v>639</v>
      </c>
      <c r="L150" s="4" t="s">
        <v>52</v>
      </c>
      <c r="M150" s="3" t="s">
        <v>204</v>
      </c>
      <c r="N150" s="4" t="s">
        <v>124</v>
      </c>
    </row>
    <row r="151" spans="1:14">
      <c r="A151" s="3" t="s">
        <v>209</v>
      </c>
      <c r="B151" s="4" t="s">
        <v>210</v>
      </c>
      <c r="C151" s="4" t="s">
        <v>122</v>
      </c>
      <c r="D151" s="4" t="s">
        <v>39</v>
      </c>
      <c r="E151" s="3">
        <v>9305</v>
      </c>
      <c r="F151" s="4" t="s">
        <v>123</v>
      </c>
      <c r="G151" s="4" t="s">
        <v>124</v>
      </c>
      <c r="H151" s="4" t="s">
        <v>125</v>
      </c>
      <c r="I151" s="4" t="s">
        <v>211</v>
      </c>
      <c r="J151" s="4" t="s">
        <v>212</v>
      </c>
      <c r="K151" s="4" t="s">
        <v>640</v>
      </c>
      <c r="L151" s="4" t="s">
        <v>46</v>
      </c>
      <c r="M151" s="3" t="s">
        <v>209</v>
      </c>
      <c r="N151" s="4" t="s">
        <v>124</v>
      </c>
    </row>
    <row r="152" spans="1:14">
      <c r="A152" s="3" t="s">
        <v>214</v>
      </c>
      <c r="B152" s="4" t="s">
        <v>215</v>
      </c>
      <c r="C152" s="4" t="s">
        <v>122</v>
      </c>
      <c r="D152" s="4" t="s">
        <v>39</v>
      </c>
      <c r="E152" s="3">
        <v>9312</v>
      </c>
      <c r="F152" s="4" t="s">
        <v>123</v>
      </c>
      <c r="G152" s="4" t="s">
        <v>124</v>
      </c>
      <c r="H152" s="4" t="s">
        <v>125</v>
      </c>
      <c r="I152" s="4" t="s">
        <v>216</v>
      </c>
      <c r="J152" s="4" t="s">
        <v>217</v>
      </c>
      <c r="K152" s="4" t="s">
        <v>641</v>
      </c>
      <c r="L152" s="4" t="s">
        <v>52</v>
      </c>
      <c r="M152" s="3" t="s">
        <v>214</v>
      </c>
      <c r="N152" s="4" t="s">
        <v>124</v>
      </c>
    </row>
    <row r="153" spans="1:14">
      <c r="A153" s="3" t="s">
        <v>219</v>
      </c>
      <c r="B153" s="4" t="s">
        <v>220</v>
      </c>
      <c r="C153" s="4" t="s">
        <v>122</v>
      </c>
      <c r="D153" s="4" t="s">
        <v>39</v>
      </c>
      <c r="E153" s="3">
        <v>9325</v>
      </c>
      <c r="F153" s="4" t="s">
        <v>123</v>
      </c>
      <c r="G153" s="4" t="s">
        <v>124</v>
      </c>
      <c r="H153" s="4" t="s">
        <v>125</v>
      </c>
      <c r="I153" s="4" t="s">
        <v>221</v>
      </c>
      <c r="J153" s="4" t="s">
        <v>222</v>
      </c>
      <c r="K153" s="4" t="s">
        <v>642</v>
      </c>
      <c r="L153" s="4" t="s">
        <v>52</v>
      </c>
      <c r="M153" s="3" t="s">
        <v>219</v>
      </c>
      <c r="N153" s="4" t="s">
        <v>124</v>
      </c>
    </row>
    <row r="154" spans="1:14">
      <c r="A154" s="3" t="s">
        <v>224</v>
      </c>
      <c r="B154" s="4" t="s">
        <v>225</v>
      </c>
      <c r="C154" s="4" t="s">
        <v>122</v>
      </c>
      <c r="D154" s="4" t="s">
        <v>39</v>
      </c>
      <c r="E154" s="3">
        <v>9304</v>
      </c>
      <c r="F154" s="4" t="s">
        <v>123</v>
      </c>
      <c r="G154" s="4" t="s">
        <v>124</v>
      </c>
      <c r="H154" s="4" t="s">
        <v>125</v>
      </c>
      <c r="I154" s="4" t="s">
        <v>226</v>
      </c>
      <c r="J154" s="4" t="s">
        <v>227</v>
      </c>
      <c r="K154" s="4" t="s">
        <v>643</v>
      </c>
      <c r="L154" s="4" t="s">
        <v>52</v>
      </c>
      <c r="M154" s="3" t="s">
        <v>224</v>
      </c>
      <c r="N154" s="4" t="s">
        <v>124</v>
      </c>
    </row>
    <row r="155" spans="1:14">
      <c r="A155" s="3" t="s">
        <v>229</v>
      </c>
      <c r="B155" s="4" t="s">
        <v>230</v>
      </c>
      <c r="C155" s="4" t="s">
        <v>122</v>
      </c>
      <c r="D155" s="4" t="s">
        <v>39</v>
      </c>
      <c r="E155" s="3">
        <v>9303</v>
      </c>
      <c r="F155" s="4" t="s">
        <v>123</v>
      </c>
      <c r="G155" s="4" t="s">
        <v>124</v>
      </c>
      <c r="H155" s="4" t="s">
        <v>125</v>
      </c>
      <c r="I155" s="4" t="s">
        <v>231</v>
      </c>
      <c r="J155" s="4" t="s">
        <v>232</v>
      </c>
      <c r="K155" s="4" t="s">
        <v>644</v>
      </c>
      <c r="L155" s="4" t="s">
        <v>52</v>
      </c>
      <c r="M155" s="3" t="s">
        <v>229</v>
      </c>
      <c r="N155" s="4" t="s">
        <v>124</v>
      </c>
    </row>
    <row r="156" spans="1:14">
      <c r="A156" s="3" t="s">
        <v>234</v>
      </c>
      <c r="B156" s="4" t="s">
        <v>235</v>
      </c>
      <c r="C156" s="4" t="s">
        <v>122</v>
      </c>
      <c r="D156" s="4" t="s">
        <v>39</v>
      </c>
      <c r="E156" s="3">
        <v>9302</v>
      </c>
      <c r="F156" s="4" t="s">
        <v>123</v>
      </c>
      <c r="G156" s="4" t="s">
        <v>124</v>
      </c>
      <c r="H156" s="4" t="s">
        <v>125</v>
      </c>
      <c r="I156" s="4" t="s">
        <v>236</v>
      </c>
      <c r="J156" s="4" t="s">
        <v>237</v>
      </c>
      <c r="K156" s="4" t="s">
        <v>645</v>
      </c>
      <c r="L156" s="4" t="s">
        <v>52</v>
      </c>
      <c r="M156" s="3" t="s">
        <v>234</v>
      </c>
      <c r="N156" s="4" t="s">
        <v>124</v>
      </c>
    </row>
    <row r="157" spans="1:14">
      <c r="A157" s="3" t="s">
        <v>239</v>
      </c>
      <c r="B157" s="4" t="s">
        <v>240</v>
      </c>
      <c r="C157" s="4" t="s">
        <v>122</v>
      </c>
      <c r="D157" s="4" t="s">
        <v>39</v>
      </c>
      <c r="E157" s="3">
        <v>9324</v>
      </c>
      <c r="F157" s="4" t="s">
        <v>123</v>
      </c>
      <c r="G157" s="4" t="s">
        <v>124</v>
      </c>
      <c r="H157" s="4" t="s">
        <v>125</v>
      </c>
      <c r="I157" s="4" t="s">
        <v>241</v>
      </c>
      <c r="J157" s="4" t="s">
        <v>242</v>
      </c>
      <c r="K157" s="4" t="s">
        <v>646</v>
      </c>
      <c r="L157" s="4" t="s">
        <v>52</v>
      </c>
      <c r="M157" s="3" t="s">
        <v>239</v>
      </c>
      <c r="N157" s="4" t="s">
        <v>124</v>
      </c>
    </row>
    <row r="158" spans="1:14">
      <c r="A158" s="3" t="s">
        <v>244</v>
      </c>
      <c r="B158" s="4" t="s">
        <v>245</v>
      </c>
      <c r="C158" s="4" t="s">
        <v>122</v>
      </c>
      <c r="D158" s="4" t="s">
        <v>39</v>
      </c>
      <c r="E158" s="3">
        <v>9309</v>
      </c>
      <c r="F158" s="4" t="s">
        <v>123</v>
      </c>
      <c r="G158" s="4" t="s">
        <v>124</v>
      </c>
      <c r="H158" s="4" t="s">
        <v>125</v>
      </c>
      <c r="I158" s="4" t="s">
        <v>246</v>
      </c>
      <c r="J158" s="4" t="s">
        <v>247</v>
      </c>
      <c r="K158" s="4" t="s">
        <v>647</v>
      </c>
      <c r="L158" s="4" t="s">
        <v>52</v>
      </c>
      <c r="M158" s="3" t="s">
        <v>244</v>
      </c>
      <c r="N158" s="4" t="s">
        <v>124</v>
      </c>
    </row>
    <row r="159" spans="1:14">
      <c r="A159" s="3" t="s">
        <v>249</v>
      </c>
      <c r="B159" s="4" t="s">
        <v>250</v>
      </c>
      <c r="C159" s="4" t="s">
        <v>251</v>
      </c>
      <c r="D159" s="4" t="s">
        <v>39</v>
      </c>
      <c r="E159" s="3">
        <v>9369</v>
      </c>
      <c r="F159" s="4" t="s">
        <v>252</v>
      </c>
      <c r="G159" s="4" t="s">
        <v>253</v>
      </c>
      <c r="H159" s="4" t="s">
        <v>254</v>
      </c>
      <c r="I159" s="4" t="s">
        <v>255</v>
      </c>
      <c r="J159" s="4" t="s">
        <v>256</v>
      </c>
      <c r="K159" s="4" t="s">
        <v>648</v>
      </c>
      <c r="L159" s="4" t="s">
        <v>46</v>
      </c>
      <c r="M159" s="3" t="s">
        <v>249</v>
      </c>
      <c r="N159" s="4" t="s">
        <v>253</v>
      </c>
    </row>
    <row r="160" spans="1:14">
      <c r="A160" s="3" t="s">
        <v>258</v>
      </c>
      <c r="B160" s="4" t="s">
        <v>259</v>
      </c>
      <c r="C160" s="4" t="s">
        <v>251</v>
      </c>
      <c r="D160" s="4" t="s">
        <v>39</v>
      </c>
      <c r="E160" s="3">
        <v>9370</v>
      </c>
      <c r="F160" s="4" t="s">
        <v>252</v>
      </c>
      <c r="G160" s="4" t="s">
        <v>253</v>
      </c>
      <c r="H160" s="4" t="s">
        <v>254</v>
      </c>
      <c r="I160" s="4" t="s">
        <v>260</v>
      </c>
      <c r="J160" s="4" t="s">
        <v>261</v>
      </c>
      <c r="K160" s="4" t="s">
        <v>649</v>
      </c>
      <c r="L160" s="4" t="s">
        <v>52</v>
      </c>
      <c r="M160" s="3" t="s">
        <v>258</v>
      </c>
      <c r="N160" s="4" t="s">
        <v>253</v>
      </c>
    </row>
    <row r="161" spans="1:14">
      <c r="A161" s="3" t="s">
        <v>263</v>
      </c>
      <c r="B161" s="4" t="s">
        <v>264</v>
      </c>
      <c r="C161" s="4" t="s">
        <v>251</v>
      </c>
      <c r="D161" s="4" t="s">
        <v>39</v>
      </c>
      <c r="E161" s="3">
        <v>9371</v>
      </c>
      <c r="F161" s="4" t="s">
        <v>252</v>
      </c>
      <c r="G161" s="4" t="s">
        <v>253</v>
      </c>
      <c r="H161" s="4" t="s">
        <v>254</v>
      </c>
      <c r="I161" s="4" t="s">
        <v>265</v>
      </c>
      <c r="J161" s="4" t="s">
        <v>266</v>
      </c>
      <c r="K161" s="4" t="s">
        <v>650</v>
      </c>
      <c r="L161" s="4" t="s">
        <v>52</v>
      </c>
      <c r="M161" s="3" t="s">
        <v>263</v>
      </c>
      <c r="N161" s="4" t="s">
        <v>253</v>
      </c>
    </row>
    <row r="162" spans="1:14">
      <c r="A162" s="3" t="s">
        <v>268</v>
      </c>
      <c r="B162" s="4" t="s">
        <v>269</v>
      </c>
      <c r="C162" s="4" t="s">
        <v>251</v>
      </c>
      <c r="D162" s="4" t="s">
        <v>39</v>
      </c>
      <c r="E162" s="3">
        <v>9374</v>
      </c>
      <c r="F162" s="4" t="s">
        <v>252</v>
      </c>
      <c r="G162" s="4" t="s">
        <v>253</v>
      </c>
      <c r="H162" s="4" t="s">
        <v>254</v>
      </c>
      <c r="I162" s="4" t="s">
        <v>270</v>
      </c>
      <c r="J162" s="4" t="s">
        <v>271</v>
      </c>
      <c r="K162" s="4" t="s">
        <v>651</v>
      </c>
      <c r="L162" s="4" t="s">
        <v>46</v>
      </c>
      <c r="M162" s="3" t="s">
        <v>268</v>
      </c>
      <c r="N162" s="4" t="s">
        <v>253</v>
      </c>
    </row>
    <row r="163" spans="1:14">
      <c r="A163" s="3" t="s">
        <v>273</v>
      </c>
      <c r="B163" s="4" t="s">
        <v>274</v>
      </c>
      <c r="C163" s="4" t="s">
        <v>251</v>
      </c>
      <c r="D163" s="4" t="s">
        <v>39</v>
      </c>
      <c r="E163" s="3">
        <v>9375</v>
      </c>
      <c r="F163" s="4" t="s">
        <v>252</v>
      </c>
      <c r="G163" s="4" t="s">
        <v>253</v>
      </c>
      <c r="H163" s="4" t="s">
        <v>254</v>
      </c>
      <c r="I163" s="4" t="s">
        <v>275</v>
      </c>
      <c r="J163" s="4" t="s">
        <v>276</v>
      </c>
      <c r="K163" s="4" t="s">
        <v>652</v>
      </c>
      <c r="L163" s="4" t="s">
        <v>46</v>
      </c>
      <c r="M163" s="3" t="s">
        <v>273</v>
      </c>
      <c r="N163" s="4" t="s">
        <v>253</v>
      </c>
    </row>
    <row r="164" spans="1:14">
      <c r="A164" s="3" t="s">
        <v>278</v>
      </c>
      <c r="B164" s="4" t="s">
        <v>279</v>
      </c>
      <c r="C164" s="4" t="s">
        <v>251</v>
      </c>
      <c r="D164" s="4" t="s">
        <v>39</v>
      </c>
      <c r="E164" s="3">
        <v>9376</v>
      </c>
      <c r="F164" s="4" t="s">
        <v>252</v>
      </c>
      <c r="G164" s="4" t="s">
        <v>253</v>
      </c>
      <c r="H164" s="4" t="s">
        <v>254</v>
      </c>
      <c r="I164" s="4" t="s">
        <v>280</v>
      </c>
      <c r="J164" s="4" t="s">
        <v>281</v>
      </c>
      <c r="K164" s="4" t="s">
        <v>653</v>
      </c>
      <c r="L164" s="4" t="s">
        <v>52</v>
      </c>
      <c r="M164" s="3" t="s">
        <v>278</v>
      </c>
      <c r="N164" s="4" t="s">
        <v>253</v>
      </c>
    </row>
    <row r="165" spans="1:14">
      <c r="A165" s="3" t="s">
        <v>283</v>
      </c>
      <c r="B165" s="4" t="s">
        <v>284</v>
      </c>
      <c r="C165" s="4" t="s">
        <v>251</v>
      </c>
      <c r="D165" s="4" t="s">
        <v>39</v>
      </c>
      <c r="E165" s="3">
        <v>9372</v>
      </c>
      <c r="F165" s="4" t="s">
        <v>252</v>
      </c>
      <c r="G165" s="4" t="s">
        <v>253</v>
      </c>
      <c r="H165" s="4" t="s">
        <v>254</v>
      </c>
      <c r="I165" s="4" t="s">
        <v>285</v>
      </c>
      <c r="J165" s="4" t="s">
        <v>286</v>
      </c>
      <c r="K165" s="4" t="s">
        <v>654</v>
      </c>
      <c r="L165" s="4" t="s">
        <v>46</v>
      </c>
      <c r="M165" s="3" t="s">
        <v>283</v>
      </c>
      <c r="N165" s="4" t="s">
        <v>253</v>
      </c>
    </row>
    <row r="166" spans="1:14">
      <c r="A166" s="3" t="s">
        <v>288</v>
      </c>
      <c r="B166" s="4" t="s">
        <v>289</v>
      </c>
      <c r="C166" s="4" t="s">
        <v>251</v>
      </c>
      <c r="D166" s="4" t="s">
        <v>39</v>
      </c>
      <c r="E166" s="3">
        <v>9373</v>
      </c>
      <c r="F166" s="4" t="s">
        <v>252</v>
      </c>
      <c r="G166" s="4" t="s">
        <v>253</v>
      </c>
      <c r="H166" s="4" t="s">
        <v>254</v>
      </c>
      <c r="I166" s="4" t="s">
        <v>290</v>
      </c>
      <c r="J166" s="4" t="s">
        <v>291</v>
      </c>
      <c r="K166" s="4" t="s">
        <v>655</v>
      </c>
      <c r="L166" s="4" t="s">
        <v>52</v>
      </c>
      <c r="M166" s="3" t="s">
        <v>288</v>
      </c>
      <c r="N166" s="4" t="s">
        <v>253</v>
      </c>
    </row>
    <row r="167" spans="1:14">
      <c r="A167" s="3" t="s">
        <v>293</v>
      </c>
      <c r="B167" s="4" t="s">
        <v>294</v>
      </c>
      <c r="C167" s="4" t="s">
        <v>251</v>
      </c>
      <c r="D167" s="4" t="s">
        <v>39</v>
      </c>
      <c r="E167" s="3">
        <v>9377</v>
      </c>
      <c r="F167" s="4" t="s">
        <v>252</v>
      </c>
      <c r="G167" s="4" t="s">
        <v>253</v>
      </c>
      <c r="H167" s="4" t="s">
        <v>254</v>
      </c>
      <c r="I167" s="4" t="s">
        <v>295</v>
      </c>
      <c r="J167" s="4" t="s">
        <v>296</v>
      </c>
      <c r="K167" s="4" t="s">
        <v>656</v>
      </c>
      <c r="L167" s="4" t="s">
        <v>46</v>
      </c>
      <c r="M167" s="3" t="s">
        <v>293</v>
      </c>
      <c r="N167" s="4" t="s">
        <v>253</v>
      </c>
    </row>
    <row r="168" spans="1:14">
      <c r="A168" s="3" t="s">
        <v>298</v>
      </c>
      <c r="B168" s="4" t="s">
        <v>299</v>
      </c>
      <c r="C168" s="4" t="s">
        <v>251</v>
      </c>
      <c r="D168" s="4" t="s">
        <v>39</v>
      </c>
      <c r="E168" s="3">
        <v>9378</v>
      </c>
      <c r="F168" s="4" t="s">
        <v>252</v>
      </c>
      <c r="G168" s="4" t="s">
        <v>253</v>
      </c>
      <c r="H168" s="4" t="s">
        <v>254</v>
      </c>
      <c r="I168" s="4" t="s">
        <v>300</v>
      </c>
      <c r="J168" s="4" t="s">
        <v>301</v>
      </c>
      <c r="K168" s="4" t="s">
        <v>657</v>
      </c>
      <c r="L168" s="4" t="s">
        <v>46</v>
      </c>
      <c r="M168" s="3" t="s">
        <v>298</v>
      </c>
      <c r="N168" s="4" t="s">
        <v>253</v>
      </c>
    </row>
    <row r="169" spans="1:14">
      <c r="A169" s="3" t="s">
        <v>303</v>
      </c>
      <c r="B169" s="4" t="s">
        <v>304</v>
      </c>
      <c r="C169" s="4" t="s">
        <v>251</v>
      </c>
      <c r="D169" s="4" t="s">
        <v>39</v>
      </c>
      <c r="E169" s="3">
        <v>9382</v>
      </c>
      <c r="F169" s="4" t="s">
        <v>252</v>
      </c>
      <c r="G169" s="4" t="s">
        <v>253</v>
      </c>
      <c r="H169" s="4" t="s">
        <v>254</v>
      </c>
      <c r="I169" s="4" t="s">
        <v>305</v>
      </c>
      <c r="J169" s="4" t="s">
        <v>306</v>
      </c>
      <c r="K169" s="4" t="s">
        <v>658</v>
      </c>
      <c r="L169" s="4" t="s">
        <v>46</v>
      </c>
      <c r="M169" s="3" t="s">
        <v>303</v>
      </c>
      <c r="N169" s="4" t="s">
        <v>253</v>
      </c>
    </row>
    <row r="170" spans="1:14">
      <c r="A170" s="3" t="s">
        <v>308</v>
      </c>
      <c r="B170" s="4" t="s">
        <v>309</v>
      </c>
      <c r="C170" s="4" t="s">
        <v>251</v>
      </c>
      <c r="D170" s="4" t="s">
        <v>39</v>
      </c>
      <c r="E170" s="3">
        <v>9383</v>
      </c>
      <c r="F170" s="4" t="s">
        <v>252</v>
      </c>
      <c r="G170" s="4" t="s">
        <v>253</v>
      </c>
      <c r="H170" s="4" t="s">
        <v>254</v>
      </c>
      <c r="I170" s="4" t="s">
        <v>310</v>
      </c>
      <c r="J170" s="4" t="s">
        <v>311</v>
      </c>
      <c r="K170" s="4" t="s">
        <v>659</v>
      </c>
      <c r="L170" s="4" t="s">
        <v>52</v>
      </c>
      <c r="M170" s="3" t="s">
        <v>308</v>
      </c>
      <c r="N170" s="4" t="s">
        <v>253</v>
      </c>
    </row>
    <row r="171" spans="1:14">
      <c r="A171" s="3" t="s">
        <v>313</v>
      </c>
      <c r="B171" s="4" t="s">
        <v>314</v>
      </c>
      <c r="C171" s="4" t="s">
        <v>315</v>
      </c>
      <c r="D171" s="4" t="s">
        <v>39</v>
      </c>
      <c r="E171" s="3">
        <v>9326</v>
      </c>
      <c r="F171" s="4" t="s">
        <v>316</v>
      </c>
      <c r="G171" s="4" t="s">
        <v>253</v>
      </c>
      <c r="H171" s="4" t="s">
        <v>254</v>
      </c>
      <c r="I171" s="4" t="s">
        <v>317</v>
      </c>
      <c r="J171" s="4" t="s">
        <v>318</v>
      </c>
      <c r="K171" s="4" t="s">
        <v>660</v>
      </c>
      <c r="L171" s="4" t="s">
        <v>46</v>
      </c>
      <c r="M171" s="3" t="s">
        <v>313</v>
      </c>
      <c r="N171" s="4" t="s">
        <v>253</v>
      </c>
    </row>
    <row r="172" spans="1:14">
      <c r="A172" s="3" t="s">
        <v>320</v>
      </c>
      <c r="B172" s="4" t="s">
        <v>321</v>
      </c>
      <c r="C172" s="4" t="s">
        <v>315</v>
      </c>
      <c r="D172" s="4" t="s">
        <v>39</v>
      </c>
      <c r="E172" s="3">
        <v>9328</v>
      </c>
      <c r="F172" s="4" t="s">
        <v>316</v>
      </c>
      <c r="G172" s="4" t="s">
        <v>253</v>
      </c>
      <c r="H172" s="4" t="s">
        <v>254</v>
      </c>
      <c r="I172" s="4" t="s">
        <v>322</v>
      </c>
      <c r="J172" s="4" t="s">
        <v>323</v>
      </c>
      <c r="K172" s="4" t="s">
        <v>661</v>
      </c>
      <c r="L172" s="4" t="s">
        <v>52</v>
      </c>
      <c r="M172" s="3" t="s">
        <v>320</v>
      </c>
      <c r="N172" s="4" t="s">
        <v>253</v>
      </c>
    </row>
    <row r="173" spans="1:14">
      <c r="A173" s="3" t="s">
        <v>325</v>
      </c>
      <c r="B173" s="4" t="s">
        <v>326</v>
      </c>
      <c r="C173" s="4" t="s">
        <v>315</v>
      </c>
      <c r="D173" s="4" t="s">
        <v>39</v>
      </c>
      <c r="E173" s="3">
        <v>9329</v>
      </c>
      <c r="F173" s="4" t="s">
        <v>316</v>
      </c>
      <c r="G173" s="4" t="s">
        <v>253</v>
      </c>
      <c r="H173" s="4" t="s">
        <v>254</v>
      </c>
      <c r="I173" s="4" t="s">
        <v>327</v>
      </c>
      <c r="J173" s="4" t="s">
        <v>328</v>
      </c>
      <c r="K173" s="4" t="s">
        <v>662</v>
      </c>
      <c r="L173" s="4" t="s">
        <v>52</v>
      </c>
      <c r="M173" s="3" t="s">
        <v>325</v>
      </c>
      <c r="N173" s="4" t="s">
        <v>253</v>
      </c>
    </row>
    <row r="174" spans="1:14">
      <c r="A174" s="3" t="s">
        <v>330</v>
      </c>
      <c r="B174" s="4" t="s">
        <v>331</v>
      </c>
      <c r="C174" s="4" t="s">
        <v>315</v>
      </c>
      <c r="D174" s="4" t="s">
        <v>39</v>
      </c>
      <c r="E174" s="3">
        <v>9330</v>
      </c>
      <c r="F174" s="4" t="s">
        <v>316</v>
      </c>
      <c r="G174" s="4" t="s">
        <v>253</v>
      </c>
      <c r="H174" s="4" t="s">
        <v>254</v>
      </c>
      <c r="I174" s="4" t="s">
        <v>332</v>
      </c>
      <c r="J174" s="4" t="s">
        <v>333</v>
      </c>
      <c r="K174" s="4" t="s">
        <v>663</v>
      </c>
      <c r="L174" s="4" t="s">
        <v>52</v>
      </c>
      <c r="M174" s="3" t="s">
        <v>330</v>
      </c>
      <c r="N174" s="4" t="s">
        <v>253</v>
      </c>
    </row>
    <row r="175" spans="1:14">
      <c r="A175" s="3" t="s">
        <v>335</v>
      </c>
      <c r="B175" s="4" t="s">
        <v>336</v>
      </c>
      <c r="C175" s="4" t="s">
        <v>315</v>
      </c>
      <c r="D175" s="4" t="s">
        <v>39</v>
      </c>
      <c r="E175" s="3">
        <v>9327</v>
      </c>
      <c r="F175" s="4" t="s">
        <v>316</v>
      </c>
      <c r="G175" s="4" t="s">
        <v>253</v>
      </c>
      <c r="H175" s="4" t="s">
        <v>254</v>
      </c>
      <c r="I175" s="4" t="s">
        <v>337</v>
      </c>
      <c r="J175" s="4" t="s">
        <v>338</v>
      </c>
      <c r="K175" s="4" t="s">
        <v>664</v>
      </c>
      <c r="L175" s="4" t="s">
        <v>52</v>
      </c>
      <c r="M175" s="3" t="s">
        <v>335</v>
      </c>
      <c r="N175" s="4" t="s">
        <v>253</v>
      </c>
    </row>
    <row r="176" spans="1:14">
      <c r="A176" s="3" t="s">
        <v>340</v>
      </c>
      <c r="B176" s="4" t="s">
        <v>341</v>
      </c>
      <c r="C176" s="4" t="s">
        <v>315</v>
      </c>
      <c r="D176" s="4" t="s">
        <v>39</v>
      </c>
      <c r="E176" s="3">
        <v>9331</v>
      </c>
      <c r="F176" s="4" t="s">
        <v>316</v>
      </c>
      <c r="G176" s="4" t="s">
        <v>253</v>
      </c>
      <c r="H176" s="4" t="s">
        <v>254</v>
      </c>
      <c r="I176" s="4" t="s">
        <v>342</v>
      </c>
      <c r="J176" s="4" t="s">
        <v>343</v>
      </c>
      <c r="K176" s="4" t="s">
        <v>665</v>
      </c>
      <c r="L176" s="4" t="s">
        <v>52</v>
      </c>
      <c r="M176" s="3" t="s">
        <v>340</v>
      </c>
      <c r="N176" s="4" t="s">
        <v>253</v>
      </c>
    </row>
    <row r="177" spans="1:14">
      <c r="A177" s="3" t="s">
        <v>345</v>
      </c>
      <c r="B177" s="4" t="s">
        <v>346</v>
      </c>
      <c r="C177" s="4" t="s">
        <v>315</v>
      </c>
      <c r="D177" s="4" t="s">
        <v>39</v>
      </c>
      <c r="E177" s="3">
        <v>9362</v>
      </c>
      <c r="F177" s="4" t="s">
        <v>316</v>
      </c>
      <c r="G177" s="4" t="s">
        <v>253</v>
      </c>
      <c r="H177" s="4" t="s">
        <v>254</v>
      </c>
      <c r="I177" s="4" t="s">
        <v>347</v>
      </c>
      <c r="J177" s="4" t="s">
        <v>348</v>
      </c>
      <c r="K177" s="4" t="s">
        <v>666</v>
      </c>
      <c r="L177" s="4" t="s">
        <v>46</v>
      </c>
      <c r="M177" s="3" t="s">
        <v>345</v>
      </c>
      <c r="N177" s="4" t="s">
        <v>253</v>
      </c>
    </row>
    <row r="178" spans="1:14">
      <c r="A178" s="3" t="s">
        <v>350</v>
      </c>
      <c r="B178" s="4" t="s">
        <v>351</v>
      </c>
      <c r="C178" s="4" t="s">
        <v>315</v>
      </c>
      <c r="D178" s="4" t="s">
        <v>39</v>
      </c>
      <c r="E178" s="3">
        <v>9363</v>
      </c>
      <c r="F178" s="4" t="s">
        <v>316</v>
      </c>
      <c r="G178" s="4" t="s">
        <v>253</v>
      </c>
      <c r="H178" s="4" t="s">
        <v>254</v>
      </c>
      <c r="I178" s="4" t="s">
        <v>352</v>
      </c>
      <c r="J178" s="4" t="s">
        <v>353</v>
      </c>
      <c r="K178" s="4" t="s">
        <v>667</v>
      </c>
      <c r="L178" s="4" t="s">
        <v>52</v>
      </c>
      <c r="M178" s="3" t="s">
        <v>350</v>
      </c>
      <c r="N178" s="4" t="s">
        <v>253</v>
      </c>
    </row>
    <row r="179" spans="1:14">
      <c r="A179" s="3" t="s">
        <v>355</v>
      </c>
      <c r="B179" s="4" t="s">
        <v>356</v>
      </c>
      <c r="C179" s="4" t="s">
        <v>315</v>
      </c>
      <c r="D179" s="4" t="s">
        <v>39</v>
      </c>
      <c r="E179" s="3">
        <v>9364</v>
      </c>
      <c r="F179" s="4" t="s">
        <v>316</v>
      </c>
      <c r="G179" s="4" t="s">
        <v>253</v>
      </c>
      <c r="H179" s="4" t="s">
        <v>254</v>
      </c>
      <c r="I179" s="4" t="s">
        <v>357</v>
      </c>
      <c r="J179" s="4" t="s">
        <v>358</v>
      </c>
      <c r="K179" s="4" t="s">
        <v>668</v>
      </c>
      <c r="L179" s="4" t="s">
        <v>52</v>
      </c>
      <c r="M179" s="3" t="s">
        <v>355</v>
      </c>
      <c r="N179" s="4" t="s">
        <v>253</v>
      </c>
    </row>
    <row r="180" spans="1:14">
      <c r="A180" s="3" t="s">
        <v>360</v>
      </c>
      <c r="B180" s="4" t="s">
        <v>361</v>
      </c>
      <c r="C180" s="4" t="s">
        <v>315</v>
      </c>
      <c r="D180" s="4" t="s">
        <v>39</v>
      </c>
      <c r="E180" s="3">
        <v>9365</v>
      </c>
      <c r="F180" s="4" t="s">
        <v>316</v>
      </c>
      <c r="G180" s="4" t="s">
        <v>253</v>
      </c>
      <c r="H180" s="4" t="s">
        <v>254</v>
      </c>
      <c r="I180" s="4" t="s">
        <v>362</v>
      </c>
      <c r="J180" s="4" t="s">
        <v>363</v>
      </c>
      <c r="K180" s="4" t="s">
        <v>669</v>
      </c>
      <c r="L180" s="4" t="s">
        <v>52</v>
      </c>
      <c r="M180" s="3" t="s">
        <v>360</v>
      </c>
      <c r="N180" s="4" t="s">
        <v>253</v>
      </c>
    </row>
    <row r="181" spans="1:14">
      <c r="A181" s="3" t="s">
        <v>365</v>
      </c>
      <c r="B181" s="4" t="s">
        <v>366</v>
      </c>
      <c r="C181" s="4" t="s">
        <v>315</v>
      </c>
      <c r="D181" s="4" t="s">
        <v>39</v>
      </c>
      <c r="E181" s="3">
        <v>9381</v>
      </c>
      <c r="F181" s="4" t="s">
        <v>316</v>
      </c>
      <c r="G181" s="4" t="s">
        <v>253</v>
      </c>
      <c r="H181" s="4" t="s">
        <v>254</v>
      </c>
      <c r="I181" s="4" t="s">
        <v>367</v>
      </c>
      <c r="J181" s="4" t="s">
        <v>368</v>
      </c>
      <c r="K181" s="4" t="s">
        <v>670</v>
      </c>
      <c r="L181" s="4" t="s">
        <v>46</v>
      </c>
      <c r="M181" s="3" t="s">
        <v>365</v>
      </c>
      <c r="N181" s="4" t="s">
        <v>253</v>
      </c>
    </row>
    <row r="182" spans="1:14">
      <c r="A182" s="3" t="s">
        <v>370</v>
      </c>
      <c r="B182" s="4" t="s">
        <v>371</v>
      </c>
      <c r="C182" s="4" t="s">
        <v>315</v>
      </c>
      <c r="D182" s="4" t="s">
        <v>39</v>
      </c>
      <c r="E182" s="3">
        <v>9384</v>
      </c>
      <c r="F182" s="4" t="s">
        <v>316</v>
      </c>
      <c r="G182" s="4" t="s">
        <v>253</v>
      </c>
      <c r="H182" s="4" t="s">
        <v>254</v>
      </c>
      <c r="I182" s="4" t="s">
        <v>372</v>
      </c>
      <c r="J182" s="4" t="s">
        <v>373</v>
      </c>
      <c r="K182" s="4" t="s">
        <v>671</v>
      </c>
      <c r="L182" s="4" t="s">
        <v>52</v>
      </c>
      <c r="M182" s="3" t="s">
        <v>370</v>
      </c>
      <c r="N182" s="4" t="s">
        <v>253</v>
      </c>
    </row>
    <row r="183" spans="1:14">
      <c r="A183" s="3" t="s">
        <v>375</v>
      </c>
      <c r="B183" s="4" t="s">
        <v>376</v>
      </c>
      <c r="C183" s="4" t="s">
        <v>315</v>
      </c>
      <c r="D183" s="4" t="s">
        <v>39</v>
      </c>
      <c r="E183" s="3">
        <v>9387</v>
      </c>
      <c r="F183" s="4" t="s">
        <v>316</v>
      </c>
      <c r="G183" s="4" t="s">
        <v>253</v>
      </c>
      <c r="H183" s="4" t="s">
        <v>254</v>
      </c>
      <c r="I183" s="4" t="s">
        <v>377</v>
      </c>
      <c r="J183" s="4" t="s">
        <v>378</v>
      </c>
      <c r="K183" s="4" t="s">
        <v>672</v>
      </c>
      <c r="L183" s="4" t="s">
        <v>46</v>
      </c>
      <c r="M183" s="3" t="s">
        <v>375</v>
      </c>
      <c r="N183" s="4" t="s">
        <v>253</v>
      </c>
    </row>
    <row r="184" spans="1:14">
      <c r="A184" s="3" t="s">
        <v>380</v>
      </c>
      <c r="B184" s="4" t="s">
        <v>381</v>
      </c>
      <c r="C184" s="4" t="s">
        <v>382</v>
      </c>
      <c r="D184" s="4" t="s">
        <v>39</v>
      </c>
      <c r="E184" s="3">
        <v>9355</v>
      </c>
      <c r="F184" s="4" t="s">
        <v>383</v>
      </c>
      <c r="G184" s="4" t="s">
        <v>384</v>
      </c>
      <c r="H184" s="4" t="s">
        <v>385</v>
      </c>
      <c r="I184" s="5" t="s">
        <v>386</v>
      </c>
      <c r="J184" s="5" t="s">
        <v>387</v>
      </c>
      <c r="K184" s="4" t="s">
        <v>673</v>
      </c>
      <c r="L184" s="5" t="s">
        <v>46</v>
      </c>
      <c r="M184" s="3" t="s">
        <v>380</v>
      </c>
      <c r="N184" s="4" t="s">
        <v>384</v>
      </c>
    </row>
    <row r="185" spans="1:14">
      <c r="A185" s="3" t="s">
        <v>389</v>
      </c>
      <c r="B185" s="4" t="s">
        <v>390</v>
      </c>
      <c r="C185" s="4" t="s">
        <v>382</v>
      </c>
      <c r="D185" s="4" t="s">
        <v>39</v>
      </c>
      <c r="E185" s="3">
        <v>9356</v>
      </c>
      <c r="F185" s="4" t="s">
        <v>383</v>
      </c>
      <c r="G185" s="4" t="s">
        <v>384</v>
      </c>
      <c r="H185" s="4" t="s">
        <v>385</v>
      </c>
      <c r="I185" s="4" t="s">
        <v>391</v>
      </c>
      <c r="J185" s="4" t="s">
        <v>392</v>
      </c>
      <c r="K185" s="4" t="s">
        <v>674</v>
      </c>
      <c r="L185" s="4" t="s">
        <v>52</v>
      </c>
      <c r="M185" s="3" t="s">
        <v>389</v>
      </c>
      <c r="N185" s="4" t="s">
        <v>384</v>
      </c>
    </row>
    <row r="186" spans="1:14">
      <c r="A186" s="3" t="s">
        <v>394</v>
      </c>
      <c r="B186" s="4" t="s">
        <v>395</v>
      </c>
      <c r="C186" s="4" t="s">
        <v>382</v>
      </c>
      <c r="D186" s="4" t="s">
        <v>39</v>
      </c>
      <c r="E186" s="3">
        <v>9357</v>
      </c>
      <c r="F186" s="4" t="s">
        <v>383</v>
      </c>
      <c r="G186" s="4" t="s">
        <v>384</v>
      </c>
      <c r="H186" s="4" t="s">
        <v>385</v>
      </c>
      <c r="I186" s="4" t="s">
        <v>396</v>
      </c>
      <c r="J186" s="4" t="s">
        <v>397</v>
      </c>
      <c r="K186" s="4" t="s">
        <v>675</v>
      </c>
      <c r="L186" s="4" t="s">
        <v>52</v>
      </c>
      <c r="M186" s="3" t="s">
        <v>394</v>
      </c>
      <c r="N186" s="4" t="s">
        <v>384</v>
      </c>
    </row>
    <row r="187" spans="1:14">
      <c r="A187" s="3" t="s">
        <v>399</v>
      </c>
      <c r="B187" s="4" t="s">
        <v>400</v>
      </c>
      <c r="C187" s="4" t="s">
        <v>382</v>
      </c>
      <c r="D187" s="4" t="s">
        <v>39</v>
      </c>
      <c r="E187" s="3">
        <v>9358</v>
      </c>
      <c r="F187" s="4" t="s">
        <v>383</v>
      </c>
      <c r="G187" s="4" t="s">
        <v>384</v>
      </c>
      <c r="H187" s="4" t="s">
        <v>385</v>
      </c>
      <c r="I187" s="4" t="s">
        <v>401</v>
      </c>
      <c r="J187" s="4" t="s">
        <v>402</v>
      </c>
      <c r="K187" s="4" t="s">
        <v>676</v>
      </c>
      <c r="L187" s="4" t="s">
        <v>52</v>
      </c>
      <c r="M187" s="3" t="s">
        <v>399</v>
      </c>
      <c r="N187" s="4" t="s">
        <v>384</v>
      </c>
    </row>
    <row r="188" spans="1:14">
      <c r="A188" s="3" t="s">
        <v>404</v>
      </c>
      <c r="B188" s="4" t="s">
        <v>405</v>
      </c>
      <c r="C188" s="4" t="s">
        <v>382</v>
      </c>
      <c r="D188" s="4" t="s">
        <v>39</v>
      </c>
      <c r="E188" s="3">
        <v>9359</v>
      </c>
      <c r="F188" s="4" t="s">
        <v>383</v>
      </c>
      <c r="G188" s="4" t="s">
        <v>384</v>
      </c>
      <c r="H188" s="4" t="s">
        <v>385</v>
      </c>
      <c r="I188" s="4" t="s">
        <v>406</v>
      </c>
      <c r="J188" s="4" t="s">
        <v>407</v>
      </c>
      <c r="K188" s="4" t="s">
        <v>677</v>
      </c>
      <c r="L188" s="4" t="s">
        <v>52</v>
      </c>
      <c r="M188" s="3" t="s">
        <v>404</v>
      </c>
      <c r="N188" s="4" t="s">
        <v>384</v>
      </c>
    </row>
    <row r="189" spans="1:14">
      <c r="A189" s="3" t="s">
        <v>409</v>
      </c>
      <c r="B189" s="4" t="s">
        <v>410</v>
      </c>
      <c r="C189" s="4" t="s">
        <v>382</v>
      </c>
      <c r="D189" s="4" t="s">
        <v>39</v>
      </c>
      <c r="E189" s="3">
        <v>9360</v>
      </c>
      <c r="F189" s="4" t="s">
        <v>383</v>
      </c>
      <c r="G189" s="4" t="s">
        <v>384</v>
      </c>
      <c r="H189" s="4" t="s">
        <v>385</v>
      </c>
      <c r="I189" s="4" t="s">
        <v>411</v>
      </c>
      <c r="J189" s="4" t="s">
        <v>412</v>
      </c>
      <c r="K189" s="4" t="s">
        <v>678</v>
      </c>
      <c r="L189" s="4" t="s">
        <v>52</v>
      </c>
      <c r="M189" s="3" t="s">
        <v>409</v>
      </c>
      <c r="N189" s="4" t="s">
        <v>384</v>
      </c>
    </row>
    <row r="190" spans="1:14">
      <c r="A190" s="3" t="s">
        <v>414</v>
      </c>
      <c r="B190" s="4" t="s">
        <v>415</v>
      </c>
      <c r="C190" s="4" t="s">
        <v>382</v>
      </c>
      <c r="D190" s="4" t="s">
        <v>39</v>
      </c>
      <c r="E190" s="3">
        <v>9361</v>
      </c>
      <c r="F190" s="4" t="s">
        <v>383</v>
      </c>
      <c r="G190" s="4" t="s">
        <v>384</v>
      </c>
      <c r="H190" s="4" t="s">
        <v>385</v>
      </c>
      <c r="I190" s="4" t="s">
        <v>416</v>
      </c>
      <c r="J190" s="4" t="s">
        <v>417</v>
      </c>
      <c r="K190" s="4" t="s">
        <v>679</v>
      </c>
      <c r="L190" s="4" t="s">
        <v>52</v>
      </c>
      <c r="M190" s="3" t="s">
        <v>414</v>
      </c>
      <c r="N190" s="4" t="s">
        <v>384</v>
      </c>
    </row>
    <row r="191" spans="1:14">
      <c r="A191" s="3" t="s">
        <v>419</v>
      </c>
      <c r="B191" s="4" t="s">
        <v>420</v>
      </c>
      <c r="C191" s="4" t="s">
        <v>382</v>
      </c>
      <c r="D191" s="4" t="s">
        <v>39</v>
      </c>
      <c r="E191" s="3">
        <v>9366</v>
      </c>
      <c r="F191" s="4" t="s">
        <v>383</v>
      </c>
      <c r="G191" s="4" t="s">
        <v>384</v>
      </c>
      <c r="H191" s="4" t="s">
        <v>385</v>
      </c>
      <c r="I191" s="4" t="s">
        <v>421</v>
      </c>
      <c r="J191" s="4" t="s">
        <v>422</v>
      </c>
      <c r="K191" s="4" t="s">
        <v>680</v>
      </c>
      <c r="L191" s="4" t="s">
        <v>52</v>
      </c>
      <c r="M191" s="3" t="s">
        <v>419</v>
      </c>
      <c r="N191" s="4" t="s">
        <v>384</v>
      </c>
    </row>
    <row r="192" spans="1:14">
      <c r="A192" s="3" t="s">
        <v>424</v>
      </c>
      <c r="B192" s="4" t="s">
        <v>425</v>
      </c>
      <c r="C192" s="4" t="s">
        <v>382</v>
      </c>
      <c r="D192" s="4" t="s">
        <v>39</v>
      </c>
      <c r="E192" s="3">
        <v>9367</v>
      </c>
      <c r="F192" s="4" t="s">
        <v>383</v>
      </c>
      <c r="G192" s="4" t="s">
        <v>384</v>
      </c>
      <c r="H192" s="4" t="s">
        <v>385</v>
      </c>
      <c r="I192" s="4" t="s">
        <v>426</v>
      </c>
      <c r="J192" s="4" t="s">
        <v>427</v>
      </c>
      <c r="K192" s="4" t="s">
        <v>681</v>
      </c>
      <c r="L192" s="4" t="s">
        <v>52</v>
      </c>
      <c r="M192" s="3" t="s">
        <v>424</v>
      </c>
      <c r="N192" s="4" t="s">
        <v>384</v>
      </c>
    </row>
    <row r="193" spans="1:14">
      <c r="A193" s="3" t="s">
        <v>429</v>
      </c>
      <c r="B193" s="4" t="s">
        <v>430</v>
      </c>
      <c r="C193" s="4" t="s">
        <v>382</v>
      </c>
      <c r="D193" s="4" t="s">
        <v>39</v>
      </c>
      <c r="E193" s="3">
        <v>9368</v>
      </c>
      <c r="F193" s="4" t="s">
        <v>383</v>
      </c>
      <c r="G193" s="4" t="s">
        <v>384</v>
      </c>
      <c r="H193" s="4" t="s">
        <v>385</v>
      </c>
      <c r="I193" s="4" t="s">
        <v>431</v>
      </c>
      <c r="J193" s="4" t="s">
        <v>432</v>
      </c>
      <c r="K193" s="4" t="s">
        <v>682</v>
      </c>
      <c r="L193" s="4" t="s">
        <v>52</v>
      </c>
      <c r="M193" s="3" t="s">
        <v>429</v>
      </c>
      <c r="N193" s="4" t="s">
        <v>384</v>
      </c>
    </row>
    <row r="194" spans="1:14">
      <c r="A194" s="3" t="s">
        <v>434</v>
      </c>
      <c r="B194" s="4" t="s">
        <v>435</v>
      </c>
      <c r="C194" s="4" t="s">
        <v>436</v>
      </c>
      <c r="D194" s="4" t="s">
        <v>39</v>
      </c>
      <c r="E194" s="3">
        <v>9347</v>
      </c>
      <c r="F194" s="4" t="s">
        <v>437</v>
      </c>
      <c r="G194" s="4" t="s">
        <v>438</v>
      </c>
      <c r="H194" s="4" t="s">
        <v>439</v>
      </c>
      <c r="I194" s="4" t="s">
        <v>440</v>
      </c>
      <c r="J194" s="4" t="s">
        <v>441</v>
      </c>
      <c r="K194" s="4" t="s">
        <v>683</v>
      </c>
      <c r="L194" s="4" t="s">
        <v>52</v>
      </c>
      <c r="M194" s="3" t="s">
        <v>434</v>
      </c>
      <c r="N194" s="4" t="s">
        <v>438</v>
      </c>
    </row>
    <row r="195" spans="1:14">
      <c r="A195" s="3" t="s">
        <v>443</v>
      </c>
      <c r="B195" s="4" t="s">
        <v>444</v>
      </c>
      <c r="C195" s="4" t="s">
        <v>436</v>
      </c>
      <c r="D195" s="4" t="s">
        <v>39</v>
      </c>
      <c r="E195" s="3">
        <v>9348</v>
      </c>
      <c r="F195" s="4" t="s">
        <v>437</v>
      </c>
      <c r="G195" s="4" t="s">
        <v>438</v>
      </c>
      <c r="H195" s="4" t="s">
        <v>439</v>
      </c>
      <c r="I195" s="4" t="s">
        <v>445</v>
      </c>
      <c r="J195" s="4" t="s">
        <v>446</v>
      </c>
      <c r="K195" s="4" t="s">
        <v>684</v>
      </c>
      <c r="L195" s="4" t="s">
        <v>46</v>
      </c>
      <c r="M195" s="3" t="s">
        <v>443</v>
      </c>
      <c r="N195" s="4" t="s">
        <v>438</v>
      </c>
    </row>
    <row r="196" spans="1:14">
      <c r="A196" s="3" t="s">
        <v>448</v>
      </c>
      <c r="B196" s="4" t="s">
        <v>449</v>
      </c>
      <c r="C196" s="4" t="s">
        <v>436</v>
      </c>
      <c r="D196" s="4" t="s">
        <v>39</v>
      </c>
      <c r="E196" s="3">
        <v>9349</v>
      </c>
      <c r="F196" s="4" t="s">
        <v>437</v>
      </c>
      <c r="G196" s="4" t="s">
        <v>438</v>
      </c>
      <c r="H196" s="4" t="s">
        <v>439</v>
      </c>
      <c r="I196" s="4" t="s">
        <v>450</v>
      </c>
      <c r="J196" s="4" t="s">
        <v>451</v>
      </c>
      <c r="K196" s="4" t="s">
        <v>685</v>
      </c>
      <c r="L196" s="4" t="s">
        <v>52</v>
      </c>
      <c r="M196" s="3" t="s">
        <v>448</v>
      </c>
      <c r="N196" s="4" t="s">
        <v>438</v>
      </c>
    </row>
    <row r="197" spans="1:14">
      <c r="A197" s="3" t="s">
        <v>453</v>
      </c>
      <c r="B197" s="4" t="s">
        <v>454</v>
      </c>
      <c r="C197" s="4" t="s">
        <v>436</v>
      </c>
      <c r="D197" s="4" t="s">
        <v>39</v>
      </c>
      <c r="E197" s="3">
        <v>9350</v>
      </c>
      <c r="F197" s="4" t="s">
        <v>437</v>
      </c>
      <c r="G197" s="4" t="s">
        <v>438</v>
      </c>
      <c r="H197" s="4" t="s">
        <v>439</v>
      </c>
      <c r="I197" s="4" t="s">
        <v>455</v>
      </c>
      <c r="J197" s="4" t="s">
        <v>456</v>
      </c>
      <c r="K197" s="4" t="s">
        <v>686</v>
      </c>
      <c r="L197" s="4" t="s">
        <v>52</v>
      </c>
      <c r="M197" s="3" t="s">
        <v>453</v>
      </c>
      <c r="N197" s="4" t="s">
        <v>438</v>
      </c>
    </row>
    <row r="198" spans="1:14">
      <c r="A198" s="3" t="s">
        <v>458</v>
      </c>
      <c r="B198" s="4" t="s">
        <v>459</v>
      </c>
      <c r="C198" s="4" t="s">
        <v>436</v>
      </c>
      <c r="D198" s="4" t="s">
        <v>39</v>
      </c>
      <c r="E198" s="3">
        <v>9351</v>
      </c>
      <c r="F198" s="4" t="s">
        <v>437</v>
      </c>
      <c r="G198" s="4" t="s">
        <v>438</v>
      </c>
      <c r="H198" s="4" t="s">
        <v>439</v>
      </c>
      <c r="I198" s="4" t="s">
        <v>460</v>
      </c>
      <c r="J198" s="4" t="s">
        <v>461</v>
      </c>
      <c r="K198" s="4" t="s">
        <v>687</v>
      </c>
      <c r="L198" s="4" t="s">
        <v>52</v>
      </c>
      <c r="M198" s="3" t="s">
        <v>458</v>
      </c>
      <c r="N198" s="4" t="s">
        <v>438</v>
      </c>
    </row>
    <row r="199" spans="1:14">
      <c r="A199" s="3" t="s">
        <v>463</v>
      </c>
      <c r="B199" s="4" t="s">
        <v>464</v>
      </c>
      <c r="C199" s="4" t="s">
        <v>436</v>
      </c>
      <c r="D199" s="4" t="s">
        <v>39</v>
      </c>
      <c r="E199" s="3">
        <v>9353</v>
      </c>
      <c r="F199" s="4" t="s">
        <v>437</v>
      </c>
      <c r="G199" s="4" t="s">
        <v>438</v>
      </c>
      <c r="H199" s="4" t="s">
        <v>439</v>
      </c>
      <c r="I199" s="4" t="s">
        <v>465</v>
      </c>
      <c r="J199" s="4" t="s">
        <v>466</v>
      </c>
      <c r="K199" s="4" t="s">
        <v>688</v>
      </c>
      <c r="L199" s="4" t="s">
        <v>46</v>
      </c>
      <c r="M199" s="3" t="s">
        <v>463</v>
      </c>
      <c r="N199" s="4" t="s">
        <v>438</v>
      </c>
    </row>
    <row r="200" spans="1:14">
      <c r="A200" s="3" t="s">
        <v>468</v>
      </c>
      <c r="B200" s="4" t="s">
        <v>469</v>
      </c>
      <c r="C200" s="4" t="s">
        <v>436</v>
      </c>
      <c r="D200" s="4" t="s">
        <v>39</v>
      </c>
      <c r="E200" s="3">
        <v>9352</v>
      </c>
      <c r="F200" s="4" t="s">
        <v>437</v>
      </c>
      <c r="G200" s="4" t="s">
        <v>438</v>
      </c>
      <c r="H200" s="4" t="s">
        <v>439</v>
      </c>
      <c r="I200" s="4" t="s">
        <v>470</v>
      </c>
      <c r="J200" s="4" t="s">
        <v>471</v>
      </c>
      <c r="K200" s="4" t="s">
        <v>689</v>
      </c>
      <c r="L200" s="4" t="s">
        <v>52</v>
      </c>
      <c r="M200" s="3" t="s">
        <v>468</v>
      </c>
      <c r="N200" s="4" t="s">
        <v>438</v>
      </c>
    </row>
    <row r="201" spans="1:14">
      <c r="A201" s="3" t="s">
        <v>473</v>
      </c>
      <c r="B201" s="4" t="s">
        <v>474</v>
      </c>
      <c r="C201" s="4" t="s">
        <v>436</v>
      </c>
      <c r="D201" s="4" t="s">
        <v>39</v>
      </c>
      <c r="E201" s="3">
        <v>9354</v>
      </c>
      <c r="F201" s="4" t="s">
        <v>437</v>
      </c>
      <c r="G201" s="4" t="s">
        <v>438</v>
      </c>
      <c r="H201" s="4" t="s">
        <v>439</v>
      </c>
      <c r="I201" s="4" t="s">
        <v>475</v>
      </c>
      <c r="J201" s="4" t="s">
        <v>476</v>
      </c>
      <c r="K201" s="4" t="s">
        <v>690</v>
      </c>
      <c r="L201" s="4" t="s">
        <v>46</v>
      </c>
      <c r="M201" s="3" t="s">
        <v>473</v>
      </c>
      <c r="N201" s="4" t="s">
        <v>438</v>
      </c>
    </row>
    <row r="202" spans="1:14">
      <c r="A202" s="3" t="s">
        <v>478</v>
      </c>
      <c r="B202" s="4" t="s">
        <v>479</v>
      </c>
      <c r="C202" s="4" t="s">
        <v>436</v>
      </c>
      <c r="D202" s="4" t="s">
        <v>39</v>
      </c>
      <c r="E202" s="3">
        <v>9388</v>
      </c>
      <c r="F202" s="4" t="s">
        <v>437</v>
      </c>
      <c r="G202" s="4" t="s">
        <v>438</v>
      </c>
      <c r="H202" s="4" t="s">
        <v>439</v>
      </c>
      <c r="I202" s="4" t="s">
        <v>480</v>
      </c>
      <c r="J202" s="4" t="s">
        <v>481</v>
      </c>
      <c r="K202" s="4" t="s">
        <v>691</v>
      </c>
      <c r="L202" s="4" t="s">
        <v>46</v>
      </c>
      <c r="M202" s="3" t="s">
        <v>478</v>
      </c>
      <c r="N202" s="4" t="s">
        <v>438</v>
      </c>
    </row>
    <row r="203" spans="1:14">
      <c r="A203" s="3" t="s">
        <v>483</v>
      </c>
      <c r="B203" s="4" t="s">
        <v>484</v>
      </c>
      <c r="C203" s="4" t="s">
        <v>436</v>
      </c>
      <c r="D203" s="4" t="s">
        <v>39</v>
      </c>
      <c r="E203" s="3">
        <v>9389</v>
      </c>
      <c r="F203" s="4" t="s">
        <v>437</v>
      </c>
      <c r="G203" s="4" t="s">
        <v>438</v>
      </c>
      <c r="H203" s="4" t="s">
        <v>439</v>
      </c>
      <c r="I203" s="4" t="s">
        <v>485</v>
      </c>
      <c r="J203" s="4" t="s">
        <v>486</v>
      </c>
      <c r="K203" s="4" t="s">
        <v>692</v>
      </c>
      <c r="L203" s="4" t="s">
        <v>52</v>
      </c>
      <c r="M203" s="3" t="s">
        <v>483</v>
      </c>
      <c r="N203" s="4" t="s">
        <v>438</v>
      </c>
    </row>
    <row r="204" spans="1:14">
      <c r="A204" s="3" t="s">
        <v>488</v>
      </c>
      <c r="B204" s="4" t="s">
        <v>489</v>
      </c>
      <c r="C204" s="4" t="s">
        <v>436</v>
      </c>
      <c r="D204" s="4" t="s">
        <v>39</v>
      </c>
      <c r="E204" s="3">
        <v>9379</v>
      </c>
      <c r="F204" s="4" t="s">
        <v>437</v>
      </c>
      <c r="G204" s="4" t="s">
        <v>438</v>
      </c>
      <c r="H204" s="4" t="s">
        <v>439</v>
      </c>
      <c r="I204" s="4" t="s">
        <v>490</v>
      </c>
      <c r="J204" s="4" t="s">
        <v>491</v>
      </c>
      <c r="K204" s="4" t="s">
        <v>693</v>
      </c>
      <c r="L204" s="4" t="s">
        <v>46</v>
      </c>
      <c r="M204" s="3" t="s">
        <v>488</v>
      </c>
      <c r="N204" s="4" t="s">
        <v>438</v>
      </c>
    </row>
    <row r="205" spans="1:14">
      <c r="A205" s="3" t="s">
        <v>493</v>
      </c>
      <c r="B205" s="4" t="s">
        <v>494</v>
      </c>
      <c r="C205" s="4" t="s">
        <v>436</v>
      </c>
      <c r="D205" s="4" t="s">
        <v>39</v>
      </c>
      <c r="E205" s="3">
        <v>9380</v>
      </c>
      <c r="F205" s="4" t="s">
        <v>437</v>
      </c>
      <c r="G205" s="4" t="s">
        <v>438</v>
      </c>
      <c r="H205" s="4" t="s">
        <v>439</v>
      </c>
      <c r="I205" s="4" t="s">
        <v>495</v>
      </c>
      <c r="J205" s="4" t="s">
        <v>496</v>
      </c>
      <c r="K205" s="4" t="s">
        <v>694</v>
      </c>
      <c r="L205" s="4" t="s">
        <v>52</v>
      </c>
      <c r="M205" s="3" t="s">
        <v>493</v>
      </c>
      <c r="N205" s="4" t="s">
        <v>438</v>
      </c>
    </row>
    <row r="206" spans="1:14">
      <c r="A206" s="3" t="s">
        <v>498</v>
      </c>
      <c r="B206" s="4" t="s">
        <v>499</v>
      </c>
      <c r="C206" s="4" t="s">
        <v>436</v>
      </c>
      <c r="D206" s="4" t="s">
        <v>39</v>
      </c>
      <c r="E206" s="3">
        <v>9385</v>
      </c>
      <c r="F206" s="4" t="s">
        <v>437</v>
      </c>
      <c r="G206" s="4" t="s">
        <v>438</v>
      </c>
      <c r="H206" s="4" t="s">
        <v>439</v>
      </c>
      <c r="I206" s="4" t="s">
        <v>500</v>
      </c>
      <c r="J206" s="4" t="s">
        <v>501</v>
      </c>
      <c r="K206" s="4" t="s">
        <v>695</v>
      </c>
      <c r="L206" s="4" t="s">
        <v>46</v>
      </c>
      <c r="M206" s="3" t="s">
        <v>498</v>
      </c>
      <c r="N206" s="4" t="s">
        <v>438</v>
      </c>
    </row>
    <row r="207" spans="1:14">
      <c r="A207" s="3" t="s">
        <v>503</v>
      </c>
      <c r="B207" s="4" t="s">
        <v>504</v>
      </c>
      <c r="C207" s="4" t="s">
        <v>436</v>
      </c>
      <c r="D207" s="4" t="s">
        <v>39</v>
      </c>
      <c r="E207" s="3">
        <v>9386</v>
      </c>
      <c r="F207" s="4" t="s">
        <v>437</v>
      </c>
      <c r="G207" s="4" t="s">
        <v>438</v>
      </c>
      <c r="H207" s="4" t="s">
        <v>439</v>
      </c>
      <c r="I207" s="4" t="s">
        <v>505</v>
      </c>
      <c r="J207" s="4" t="s">
        <v>506</v>
      </c>
      <c r="K207" s="4" t="s">
        <v>696</v>
      </c>
      <c r="L207" s="4" t="s">
        <v>46</v>
      </c>
      <c r="M207" s="3" t="s">
        <v>503</v>
      </c>
      <c r="N207" s="4" t="s">
        <v>438</v>
      </c>
    </row>
    <row r="208" spans="1:14">
      <c r="A208" s="3" t="s">
        <v>522</v>
      </c>
      <c r="B208" s="4" t="s">
        <v>523</v>
      </c>
      <c r="C208" s="4" t="s">
        <v>122</v>
      </c>
      <c r="D208" s="4" t="s">
        <v>39</v>
      </c>
      <c r="E208" s="3">
        <v>9322</v>
      </c>
      <c r="F208" s="4" t="s">
        <v>123</v>
      </c>
      <c r="G208" s="4" t="s">
        <v>124</v>
      </c>
      <c r="H208" s="4" t="s">
        <v>125</v>
      </c>
      <c r="I208" s="4" t="s">
        <v>524</v>
      </c>
      <c r="J208" s="4" t="s">
        <v>525</v>
      </c>
      <c r="K208" s="4" t="s">
        <v>697</v>
      </c>
      <c r="L208" s="4" t="s">
        <v>52</v>
      </c>
      <c r="M208" s="3" t="s">
        <v>522</v>
      </c>
      <c r="N208" s="4" t="s">
        <v>124</v>
      </c>
    </row>
    <row r="209" spans="1:14">
      <c r="A209" s="3" t="s">
        <v>698</v>
      </c>
      <c r="B209" s="4"/>
      <c r="C209" s="4"/>
      <c r="D209" s="4"/>
      <c r="E209" s="3">
        <v>9600</v>
      </c>
      <c r="F209" s="4"/>
      <c r="G209" s="4" t="s">
        <v>699</v>
      </c>
      <c r="H209" s="4"/>
      <c r="I209" s="4" t="s">
        <v>700</v>
      </c>
      <c r="J209" s="4" t="s">
        <v>701</v>
      </c>
      <c r="K209" s="4" t="s">
        <v>702</v>
      </c>
      <c r="L209" s="4"/>
      <c r="M209" s="3" t="s">
        <v>698</v>
      </c>
      <c r="N209" s="4" t="s">
        <v>699</v>
      </c>
    </row>
    <row r="210" spans="1:14">
      <c r="A210" s="3" t="s">
        <v>703</v>
      </c>
      <c r="B210" s="4"/>
      <c r="C210" s="4"/>
      <c r="D210" s="4"/>
      <c r="E210" s="3">
        <v>9601</v>
      </c>
      <c r="F210" s="4"/>
      <c r="G210" s="4" t="s">
        <v>699</v>
      </c>
      <c r="H210" s="4"/>
      <c r="I210" s="4" t="s">
        <v>700</v>
      </c>
      <c r="J210" s="4" t="s">
        <v>701</v>
      </c>
      <c r="K210" s="4" t="s">
        <v>704</v>
      </c>
      <c r="L210" s="4"/>
      <c r="M210" s="3" t="s">
        <v>703</v>
      </c>
      <c r="N210" s="4" t="s">
        <v>699</v>
      </c>
    </row>
    <row r="211" spans="1:14">
      <c r="A211" s="7" t="s">
        <v>705</v>
      </c>
      <c r="D211" s="8" t="s">
        <v>530</v>
      </c>
      <c r="E211" s="7">
        <v>9254</v>
      </c>
      <c r="F211" s="4" t="s">
        <v>123</v>
      </c>
      <c r="G211" s="4" t="s">
        <v>124</v>
      </c>
      <c r="H211" s="4" t="s">
        <v>125</v>
      </c>
      <c r="I211" s="4" t="s">
        <v>171</v>
      </c>
      <c r="J211" s="4" t="s">
        <v>172</v>
      </c>
      <c r="K211" s="8" t="s">
        <v>706</v>
      </c>
      <c r="L211" s="4" t="s">
        <v>46</v>
      </c>
      <c r="M211" s="9" t="s">
        <v>705</v>
      </c>
      <c r="N211" s="4"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000"/>
  <sheetViews>
    <sheetView topLeftCell="E1" workbookViewId="0">
      <selection activeCell="E16" sqref="E16"/>
    </sheetView>
    <sheetView workbookViewId="1"/>
  </sheetViews>
  <sheetFormatPr defaultColWidth="14.44140625" defaultRowHeight="15" customHeight="1"/>
  <cols>
    <col min="1" max="1" width="17.44140625" customWidth="1"/>
    <col min="2" max="2" width="31" customWidth="1"/>
    <col min="3" max="8" width="17.44140625" customWidth="1"/>
    <col min="9" max="9" width="28.21875" customWidth="1"/>
    <col min="10" max="10" width="17.44140625" customWidth="1"/>
    <col min="11" max="11" width="27" customWidth="1"/>
    <col min="12" max="14" width="17.44140625" customWidth="1"/>
    <col min="15" max="16" width="8.6640625" customWidth="1"/>
    <col min="17" max="17" width="28.44140625" customWidth="1"/>
    <col min="18" max="18" width="30.6640625" customWidth="1"/>
    <col min="19" max="19" width="8.6640625" customWidth="1"/>
    <col min="20" max="20" width="34.33203125" customWidth="1"/>
    <col min="21" max="26" width="8.6640625" customWidth="1"/>
  </cols>
  <sheetData>
    <row r="1" spans="1:20" ht="14.4">
      <c r="A1" s="14" t="s">
        <v>26</v>
      </c>
      <c r="B1" s="13" t="s">
        <v>27</v>
      </c>
      <c r="C1" s="13" t="s">
        <v>28</v>
      </c>
      <c r="D1" s="13" t="s">
        <v>29</v>
      </c>
      <c r="E1" s="14" t="s">
        <v>26</v>
      </c>
      <c r="F1" s="13" t="s">
        <v>30</v>
      </c>
      <c r="G1" s="13" t="s">
        <v>31</v>
      </c>
      <c r="H1" s="13" t="s">
        <v>32</v>
      </c>
      <c r="I1" s="13" t="s">
        <v>33</v>
      </c>
      <c r="J1" s="13" t="s">
        <v>33</v>
      </c>
      <c r="K1" s="13" t="s">
        <v>34</v>
      </c>
      <c r="L1" s="13" t="s">
        <v>35</v>
      </c>
      <c r="M1" s="14" t="s">
        <v>26</v>
      </c>
      <c r="N1" s="13" t="s">
        <v>31</v>
      </c>
    </row>
    <row r="2" spans="1:20" ht="14.4">
      <c r="A2" s="14" t="s">
        <v>36</v>
      </c>
      <c r="B2" s="13" t="s">
        <v>37</v>
      </c>
      <c r="C2" s="13" t="s">
        <v>38</v>
      </c>
      <c r="D2" s="13" t="s">
        <v>39</v>
      </c>
      <c r="E2" s="14">
        <v>9332</v>
      </c>
      <c r="F2" s="13" t="s">
        <v>40</v>
      </c>
      <c r="G2" s="13" t="s">
        <v>41</v>
      </c>
      <c r="H2" s="13" t="s">
        <v>42</v>
      </c>
      <c r="I2" s="13" t="s">
        <v>43</v>
      </c>
      <c r="J2" s="13" t="s">
        <v>44</v>
      </c>
      <c r="K2" s="13" t="s">
        <v>45</v>
      </c>
      <c r="L2" s="13" t="s">
        <v>46</v>
      </c>
      <c r="M2" s="14" t="s">
        <v>36</v>
      </c>
      <c r="N2" s="13" t="s">
        <v>41</v>
      </c>
      <c r="Q2" s="12" t="s">
        <v>16</v>
      </c>
      <c r="R2" s="12" t="s">
        <v>741</v>
      </c>
      <c r="S2" s="2" t="s">
        <v>707</v>
      </c>
      <c r="T2" s="12" t="s">
        <v>709</v>
      </c>
    </row>
    <row r="3" spans="1:20" ht="14.4">
      <c r="A3" s="14" t="s">
        <v>47</v>
      </c>
      <c r="B3" s="13" t="s">
        <v>48</v>
      </c>
      <c r="C3" s="13" t="s">
        <v>38</v>
      </c>
      <c r="D3" s="13" t="s">
        <v>39</v>
      </c>
      <c r="E3" s="14">
        <v>9335</v>
      </c>
      <c r="F3" s="13" t="s">
        <v>40</v>
      </c>
      <c r="G3" s="13" t="s">
        <v>41</v>
      </c>
      <c r="H3" s="13" t="s">
        <v>42</v>
      </c>
      <c r="I3" s="13" t="s">
        <v>49</v>
      </c>
      <c r="J3" s="13" t="s">
        <v>50</v>
      </c>
      <c r="K3" s="13" t="s">
        <v>51</v>
      </c>
      <c r="L3" s="13" t="s">
        <v>52</v>
      </c>
      <c r="M3" s="14" t="s">
        <v>47</v>
      </c>
      <c r="N3" s="13" t="s">
        <v>41</v>
      </c>
      <c r="Q3" s="12" t="s">
        <v>17</v>
      </c>
      <c r="R3" s="12" t="s">
        <v>765</v>
      </c>
      <c r="S3" s="2" t="s">
        <v>708</v>
      </c>
      <c r="T3" s="12" t="s">
        <v>710</v>
      </c>
    </row>
    <row r="4" spans="1:20" ht="14.4">
      <c r="A4" s="14" t="s">
        <v>53</v>
      </c>
      <c r="B4" s="13" t="s">
        <v>54</v>
      </c>
      <c r="C4" s="13" t="s">
        <v>38</v>
      </c>
      <c r="D4" s="13" t="s">
        <v>39</v>
      </c>
      <c r="E4" s="14">
        <v>9333</v>
      </c>
      <c r="F4" s="13" t="s">
        <v>40</v>
      </c>
      <c r="G4" s="13" t="s">
        <v>41</v>
      </c>
      <c r="H4" s="13" t="s">
        <v>42</v>
      </c>
      <c r="I4" s="13" t="s">
        <v>55</v>
      </c>
      <c r="J4" s="13" t="s">
        <v>56</v>
      </c>
      <c r="K4" s="13" t="s">
        <v>57</v>
      </c>
      <c r="L4" s="13" t="s">
        <v>52</v>
      </c>
      <c r="M4" s="14" t="s">
        <v>53</v>
      </c>
      <c r="N4" s="13" t="s">
        <v>41</v>
      </c>
      <c r="Q4" s="12" t="s">
        <v>18</v>
      </c>
      <c r="R4" s="12" t="s">
        <v>21</v>
      </c>
      <c r="S4" s="2"/>
      <c r="T4" s="12" t="s">
        <v>711</v>
      </c>
    </row>
    <row r="5" spans="1:20" ht="14.4">
      <c r="A5" s="14" t="s">
        <v>58</v>
      </c>
      <c r="B5" s="13" t="s">
        <v>59</v>
      </c>
      <c r="C5" s="13" t="s">
        <v>38</v>
      </c>
      <c r="D5" s="13" t="s">
        <v>39</v>
      </c>
      <c r="E5" s="14">
        <v>9337</v>
      </c>
      <c r="F5" s="13" t="s">
        <v>40</v>
      </c>
      <c r="G5" s="13" t="s">
        <v>41</v>
      </c>
      <c r="H5" s="13" t="s">
        <v>42</v>
      </c>
      <c r="I5" s="13" t="s">
        <v>60</v>
      </c>
      <c r="J5" s="13" t="s">
        <v>61</v>
      </c>
      <c r="K5" s="13" t="s">
        <v>62</v>
      </c>
      <c r="L5" s="13" t="s">
        <v>52</v>
      </c>
      <c r="M5" s="14" t="s">
        <v>58</v>
      </c>
      <c r="N5" s="13" t="s">
        <v>41</v>
      </c>
      <c r="Q5" s="12" t="s">
        <v>19</v>
      </c>
      <c r="R5" s="12" t="s">
        <v>766</v>
      </c>
      <c r="S5" s="12"/>
      <c r="T5" s="12" t="s">
        <v>712</v>
      </c>
    </row>
    <row r="6" spans="1:20" ht="14.4">
      <c r="A6" s="14" t="s">
        <v>63</v>
      </c>
      <c r="B6" s="13" t="s">
        <v>64</v>
      </c>
      <c r="C6" s="13" t="s">
        <v>38</v>
      </c>
      <c r="D6" s="13" t="s">
        <v>39</v>
      </c>
      <c r="E6" s="14">
        <v>9344</v>
      </c>
      <c r="F6" s="13" t="s">
        <v>40</v>
      </c>
      <c r="G6" s="13" t="s">
        <v>41</v>
      </c>
      <c r="H6" s="13" t="s">
        <v>42</v>
      </c>
      <c r="I6" s="13" t="s">
        <v>65</v>
      </c>
      <c r="J6" s="13" t="s">
        <v>66</v>
      </c>
      <c r="K6" s="13" t="s">
        <v>67</v>
      </c>
      <c r="L6" s="13" t="s">
        <v>52</v>
      </c>
      <c r="M6" s="14" t="s">
        <v>63</v>
      </c>
      <c r="N6" s="13" t="s">
        <v>41</v>
      </c>
      <c r="Q6" s="12" t="s">
        <v>20</v>
      </c>
      <c r="R6" s="12" t="s">
        <v>22</v>
      </c>
      <c r="S6" s="12"/>
      <c r="T6" s="12" t="s">
        <v>713</v>
      </c>
    </row>
    <row r="7" spans="1:20" ht="14.4">
      <c r="A7" s="14" t="s">
        <v>68</v>
      </c>
      <c r="B7" s="13" t="s">
        <v>69</v>
      </c>
      <c r="C7" s="13" t="s">
        <v>38</v>
      </c>
      <c r="D7" s="13" t="s">
        <v>39</v>
      </c>
      <c r="E7" s="14">
        <v>9346</v>
      </c>
      <c r="F7" s="13" t="s">
        <v>40</v>
      </c>
      <c r="G7" s="13" t="s">
        <v>41</v>
      </c>
      <c r="H7" s="13" t="s">
        <v>42</v>
      </c>
      <c r="I7" s="13" t="s">
        <v>70</v>
      </c>
      <c r="J7" s="13" t="s">
        <v>71</v>
      </c>
      <c r="K7" s="13" t="s">
        <v>72</v>
      </c>
      <c r="L7" s="13" t="s">
        <v>52</v>
      </c>
      <c r="M7" s="14" t="s">
        <v>68</v>
      </c>
      <c r="N7" s="13" t="s">
        <v>41</v>
      </c>
      <c r="Q7" s="12"/>
      <c r="R7" s="12"/>
      <c r="S7" s="12"/>
      <c r="T7" s="12" t="s">
        <v>714</v>
      </c>
    </row>
    <row r="8" spans="1:20" ht="14.4">
      <c r="A8" s="14" t="s">
        <v>73</v>
      </c>
      <c r="B8" s="13" t="s">
        <v>74</v>
      </c>
      <c r="C8" s="13" t="s">
        <v>38</v>
      </c>
      <c r="D8" s="13" t="s">
        <v>39</v>
      </c>
      <c r="E8" s="14">
        <v>9345</v>
      </c>
      <c r="F8" s="13" t="s">
        <v>40</v>
      </c>
      <c r="G8" s="13" t="s">
        <v>41</v>
      </c>
      <c r="H8" s="13" t="s">
        <v>42</v>
      </c>
      <c r="I8" s="13" t="s">
        <v>75</v>
      </c>
      <c r="J8" s="13" t="s">
        <v>76</v>
      </c>
      <c r="K8" s="13" t="s">
        <v>77</v>
      </c>
      <c r="L8" s="13" t="s">
        <v>46</v>
      </c>
      <c r="M8" s="14" t="s">
        <v>73</v>
      </c>
      <c r="N8" s="13" t="s">
        <v>41</v>
      </c>
      <c r="Q8" s="12"/>
      <c r="R8" s="12"/>
      <c r="S8" s="12"/>
      <c r="T8" s="12" t="s">
        <v>715</v>
      </c>
    </row>
    <row r="9" spans="1:20" ht="14.4">
      <c r="A9" s="14" t="s">
        <v>78</v>
      </c>
      <c r="B9" s="13" t="s">
        <v>79</v>
      </c>
      <c r="C9" s="13" t="s">
        <v>38</v>
      </c>
      <c r="D9" s="13" t="s">
        <v>39</v>
      </c>
      <c r="E9" s="14">
        <v>9343</v>
      </c>
      <c r="F9" s="13" t="s">
        <v>40</v>
      </c>
      <c r="G9" s="13" t="s">
        <v>41</v>
      </c>
      <c r="H9" s="13" t="s">
        <v>42</v>
      </c>
      <c r="I9" s="13" t="s">
        <v>80</v>
      </c>
      <c r="J9" s="13" t="s">
        <v>81</v>
      </c>
      <c r="K9" s="13" t="s">
        <v>82</v>
      </c>
      <c r="L9" s="13" t="s">
        <v>52</v>
      </c>
      <c r="M9" s="14" t="s">
        <v>78</v>
      </c>
      <c r="N9" s="13" t="s">
        <v>41</v>
      </c>
      <c r="Q9" s="12"/>
      <c r="R9" s="12"/>
      <c r="S9" s="12"/>
      <c r="T9" s="12" t="s">
        <v>716</v>
      </c>
    </row>
    <row r="10" spans="1:20" ht="14.4">
      <c r="A10" s="14" t="s">
        <v>83</v>
      </c>
      <c r="B10" s="13" t="s">
        <v>84</v>
      </c>
      <c r="C10" s="13" t="s">
        <v>85</v>
      </c>
      <c r="D10" s="13" t="s">
        <v>39</v>
      </c>
      <c r="E10" s="14">
        <v>9338</v>
      </c>
      <c r="F10" s="13" t="s">
        <v>86</v>
      </c>
      <c r="G10" s="13" t="s">
        <v>41</v>
      </c>
      <c r="H10" s="13" t="s">
        <v>42</v>
      </c>
      <c r="I10" s="13" t="s">
        <v>87</v>
      </c>
      <c r="J10" s="13" t="s">
        <v>88</v>
      </c>
      <c r="K10" s="13" t="s">
        <v>89</v>
      </c>
      <c r="L10" s="13" t="s">
        <v>52</v>
      </c>
      <c r="M10" s="14" t="s">
        <v>83</v>
      </c>
      <c r="N10" s="13" t="s">
        <v>41</v>
      </c>
    </row>
    <row r="11" spans="1:20" ht="14.4">
      <c r="A11" s="14" t="s">
        <v>90</v>
      </c>
      <c r="B11" s="13" t="s">
        <v>91</v>
      </c>
      <c r="C11" s="13" t="s">
        <v>85</v>
      </c>
      <c r="D11" s="13" t="s">
        <v>39</v>
      </c>
      <c r="E11" s="14">
        <v>9339</v>
      </c>
      <c r="F11" s="13" t="s">
        <v>86</v>
      </c>
      <c r="G11" s="13" t="s">
        <v>41</v>
      </c>
      <c r="H11" s="13" t="s">
        <v>42</v>
      </c>
      <c r="I11" s="13" t="s">
        <v>92</v>
      </c>
      <c r="J11" s="13" t="s">
        <v>93</v>
      </c>
      <c r="K11" s="13" t="s">
        <v>94</v>
      </c>
      <c r="L11" s="13" t="s">
        <v>46</v>
      </c>
      <c r="M11" s="14" t="s">
        <v>90</v>
      </c>
      <c r="N11" s="13" t="s">
        <v>41</v>
      </c>
    </row>
    <row r="12" spans="1:20" ht="14.4">
      <c r="A12" s="14" t="s">
        <v>95</v>
      </c>
      <c r="B12" s="13" t="s">
        <v>96</v>
      </c>
      <c r="C12" s="13" t="s">
        <v>85</v>
      </c>
      <c r="D12" s="13" t="s">
        <v>39</v>
      </c>
      <c r="E12" s="14">
        <v>9336</v>
      </c>
      <c r="F12" s="13" t="s">
        <v>86</v>
      </c>
      <c r="G12" s="13" t="s">
        <v>41</v>
      </c>
      <c r="H12" s="13" t="s">
        <v>42</v>
      </c>
      <c r="I12" s="13" t="s">
        <v>97</v>
      </c>
      <c r="J12" s="13" t="s">
        <v>98</v>
      </c>
      <c r="K12" s="13" t="s">
        <v>99</v>
      </c>
      <c r="L12" s="13" t="s">
        <v>52</v>
      </c>
      <c r="M12" s="14" t="s">
        <v>95</v>
      </c>
      <c r="N12" s="13" t="s">
        <v>41</v>
      </c>
    </row>
    <row r="13" spans="1:20" ht="14.4">
      <c r="A13" s="14" t="s">
        <v>100</v>
      </c>
      <c r="B13" s="13" t="s">
        <v>101</v>
      </c>
      <c r="C13" s="13" t="s">
        <v>85</v>
      </c>
      <c r="D13" s="13" t="s">
        <v>39</v>
      </c>
      <c r="E13" s="14">
        <v>9340</v>
      </c>
      <c r="F13" s="13" t="s">
        <v>86</v>
      </c>
      <c r="G13" s="13" t="s">
        <v>41</v>
      </c>
      <c r="H13" s="13" t="s">
        <v>42</v>
      </c>
      <c r="I13" s="13" t="s">
        <v>102</v>
      </c>
      <c r="J13" s="13" t="s">
        <v>103</v>
      </c>
      <c r="K13" s="13" t="s">
        <v>104</v>
      </c>
      <c r="L13" s="13" t="s">
        <v>52</v>
      </c>
      <c r="M13" s="14" t="s">
        <v>100</v>
      </c>
      <c r="N13" s="13" t="s">
        <v>41</v>
      </c>
    </row>
    <row r="14" spans="1:20" ht="14.4">
      <c r="A14" s="14" t="s">
        <v>105</v>
      </c>
      <c r="B14" s="13" t="s">
        <v>106</v>
      </c>
      <c r="C14" s="13" t="s">
        <v>85</v>
      </c>
      <c r="D14" s="13" t="s">
        <v>39</v>
      </c>
      <c r="E14" s="14">
        <v>9341</v>
      </c>
      <c r="F14" s="13" t="s">
        <v>86</v>
      </c>
      <c r="G14" s="13" t="s">
        <v>41</v>
      </c>
      <c r="H14" s="13" t="s">
        <v>42</v>
      </c>
      <c r="I14" s="13" t="s">
        <v>107</v>
      </c>
      <c r="J14" s="13" t="s">
        <v>108</v>
      </c>
      <c r="K14" s="13" t="s">
        <v>109</v>
      </c>
      <c r="L14" s="13" t="s">
        <v>52</v>
      </c>
      <c r="M14" s="14" t="s">
        <v>105</v>
      </c>
      <c r="N14" s="13" t="s">
        <v>41</v>
      </c>
    </row>
    <row r="15" spans="1:20" ht="14.4">
      <c r="A15" s="14" t="s">
        <v>110</v>
      </c>
      <c r="B15" s="13" t="s">
        <v>111</v>
      </c>
      <c r="C15" s="13" t="s">
        <v>85</v>
      </c>
      <c r="D15" s="13" t="s">
        <v>39</v>
      </c>
      <c r="E15" s="14">
        <v>9342</v>
      </c>
      <c r="F15" s="13" t="s">
        <v>86</v>
      </c>
      <c r="G15" s="13" t="s">
        <v>41</v>
      </c>
      <c r="H15" s="13" t="s">
        <v>42</v>
      </c>
      <c r="I15" s="13" t="s">
        <v>112</v>
      </c>
      <c r="J15" s="13" t="s">
        <v>113</v>
      </c>
      <c r="K15" s="13" t="s">
        <v>114</v>
      </c>
      <c r="L15" s="13" t="s">
        <v>46</v>
      </c>
      <c r="M15" s="14" t="s">
        <v>110</v>
      </c>
      <c r="N15" s="13" t="s">
        <v>41</v>
      </c>
    </row>
    <row r="16" spans="1:20" ht="14.4">
      <c r="A16" s="14" t="s">
        <v>115</v>
      </c>
      <c r="B16" s="13" t="s">
        <v>116</v>
      </c>
      <c r="C16" s="13" t="s">
        <v>85</v>
      </c>
      <c r="D16" s="13" t="s">
        <v>39</v>
      </c>
      <c r="E16" s="14">
        <v>9334</v>
      </c>
      <c r="F16" s="13" t="s">
        <v>86</v>
      </c>
      <c r="G16" s="13" t="s">
        <v>41</v>
      </c>
      <c r="H16" s="13" t="s">
        <v>42</v>
      </c>
      <c r="I16" s="13" t="s">
        <v>117</v>
      </c>
      <c r="J16" s="13" t="s">
        <v>118</v>
      </c>
      <c r="K16" s="13" t="s">
        <v>119</v>
      </c>
      <c r="L16" s="13" t="s">
        <v>52</v>
      </c>
      <c r="M16" s="14" t="s">
        <v>115</v>
      </c>
      <c r="N16" s="13" t="s">
        <v>41</v>
      </c>
    </row>
    <row r="17" spans="1:14" ht="14.4">
      <c r="A17" s="14" t="s">
        <v>120</v>
      </c>
      <c r="B17" s="13" t="s">
        <v>121</v>
      </c>
      <c r="C17" s="13" t="s">
        <v>122</v>
      </c>
      <c r="D17" s="13" t="s">
        <v>39</v>
      </c>
      <c r="E17" s="14">
        <v>9390</v>
      </c>
      <c r="F17" s="13" t="s">
        <v>123</v>
      </c>
      <c r="G17" s="13" t="s">
        <v>124</v>
      </c>
      <c r="H17" s="13" t="s">
        <v>125</v>
      </c>
      <c r="I17" s="13" t="s">
        <v>126</v>
      </c>
      <c r="J17" s="13" t="s">
        <v>127</v>
      </c>
      <c r="K17" s="13" t="s">
        <v>128</v>
      </c>
      <c r="L17" s="13" t="s">
        <v>46</v>
      </c>
      <c r="M17" s="14" t="s">
        <v>120</v>
      </c>
      <c r="N17" s="13" t="s">
        <v>124</v>
      </c>
    </row>
    <row r="18" spans="1:14" ht="14.4">
      <c r="A18" s="14" t="s">
        <v>129</v>
      </c>
      <c r="B18" s="13" t="s">
        <v>130</v>
      </c>
      <c r="C18" s="13" t="s">
        <v>122</v>
      </c>
      <c r="D18" s="13" t="s">
        <v>39</v>
      </c>
      <c r="E18" s="14">
        <v>9313</v>
      </c>
      <c r="F18" s="13" t="s">
        <v>123</v>
      </c>
      <c r="G18" s="13" t="s">
        <v>124</v>
      </c>
      <c r="H18" s="13" t="s">
        <v>125</v>
      </c>
      <c r="I18" s="13" t="s">
        <v>131</v>
      </c>
      <c r="J18" s="13" t="s">
        <v>132</v>
      </c>
      <c r="K18" s="13" t="s">
        <v>133</v>
      </c>
      <c r="L18" s="13" t="s">
        <v>52</v>
      </c>
      <c r="M18" s="14" t="s">
        <v>129</v>
      </c>
      <c r="N18" s="13" t="s">
        <v>124</v>
      </c>
    </row>
    <row r="19" spans="1:14" ht="14.4">
      <c r="A19" s="14" t="s">
        <v>134</v>
      </c>
      <c r="B19" s="13" t="s">
        <v>135</v>
      </c>
      <c r="C19" s="13" t="s">
        <v>122</v>
      </c>
      <c r="D19" s="13" t="s">
        <v>39</v>
      </c>
      <c r="E19" s="14">
        <v>9311</v>
      </c>
      <c r="F19" s="13" t="s">
        <v>123</v>
      </c>
      <c r="G19" s="13" t="s">
        <v>124</v>
      </c>
      <c r="H19" s="13" t="s">
        <v>125</v>
      </c>
      <c r="I19" s="13" t="s">
        <v>136</v>
      </c>
      <c r="J19" s="13" t="s">
        <v>137</v>
      </c>
      <c r="K19" s="13" t="s">
        <v>138</v>
      </c>
      <c r="L19" s="13" t="s">
        <v>52</v>
      </c>
      <c r="M19" s="14" t="s">
        <v>134</v>
      </c>
      <c r="N19" s="13" t="s">
        <v>124</v>
      </c>
    </row>
    <row r="20" spans="1:14" ht="14.4">
      <c r="A20" s="14" t="s">
        <v>139</v>
      </c>
      <c r="B20" s="13" t="s">
        <v>140</v>
      </c>
      <c r="C20" s="13" t="s">
        <v>122</v>
      </c>
      <c r="D20" s="13" t="s">
        <v>39</v>
      </c>
      <c r="E20" s="14">
        <v>9323</v>
      </c>
      <c r="F20" s="13" t="s">
        <v>123</v>
      </c>
      <c r="G20" s="13" t="s">
        <v>124</v>
      </c>
      <c r="H20" s="13" t="s">
        <v>125</v>
      </c>
      <c r="I20" s="13" t="s">
        <v>141</v>
      </c>
      <c r="J20" s="13" t="s">
        <v>142</v>
      </c>
      <c r="K20" s="13" t="s">
        <v>143</v>
      </c>
      <c r="L20" s="13" t="s">
        <v>52</v>
      </c>
      <c r="M20" s="14" t="s">
        <v>139</v>
      </c>
      <c r="N20" s="13" t="s">
        <v>124</v>
      </c>
    </row>
    <row r="21" spans="1:14" ht="15.75" customHeight="1">
      <c r="A21" s="14" t="s">
        <v>144</v>
      </c>
      <c r="B21" s="13" t="s">
        <v>145</v>
      </c>
      <c r="C21" s="13" t="s">
        <v>122</v>
      </c>
      <c r="D21" s="13" t="s">
        <v>39</v>
      </c>
      <c r="E21" s="14">
        <v>9314</v>
      </c>
      <c r="F21" s="13" t="s">
        <v>123</v>
      </c>
      <c r="G21" s="13" t="s">
        <v>124</v>
      </c>
      <c r="H21" s="13" t="s">
        <v>125</v>
      </c>
      <c r="I21" s="13" t="s">
        <v>146</v>
      </c>
      <c r="J21" s="13" t="s">
        <v>147</v>
      </c>
      <c r="K21" s="13" t="s">
        <v>148</v>
      </c>
      <c r="L21" s="13" t="s">
        <v>52</v>
      </c>
      <c r="M21" s="14" t="s">
        <v>144</v>
      </c>
      <c r="N21" s="13" t="s">
        <v>124</v>
      </c>
    </row>
    <row r="22" spans="1:14" ht="15.75" customHeight="1">
      <c r="A22" s="14" t="s">
        <v>149</v>
      </c>
      <c r="B22" s="13" t="s">
        <v>150</v>
      </c>
      <c r="C22" s="13" t="s">
        <v>122</v>
      </c>
      <c r="D22" s="13" t="s">
        <v>39</v>
      </c>
      <c r="E22" s="14">
        <v>9308</v>
      </c>
      <c r="F22" s="13" t="s">
        <v>123</v>
      </c>
      <c r="G22" s="13" t="s">
        <v>124</v>
      </c>
      <c r="H22" s="13" t="s">
        <v>125</v>
      </c>
      <c r="I22" s="13" t="s">
        <v>151</v>
      </c>
      <c r="J22" s="13" t="s">
        <v>152</v>
      </c>
      <c r="K22" s="13" t="s">
        <v>153</v>
      </c>
      <c r="L22" s="13" t="s">
        <v>52</v>
      </c>
      <c r="M22" s="14" t="s">
        <v>149</v>
      </c>
      <c r="N22" s="13" t="s">
        <v>124</v>
      </c>
    </row>
    <row r="23" spans="1:14" ht="15.75" customHeight="1">
      <c r="A23" s="14" t="s">
        <v>154</v>
      </c>
      <c r="B23" s="13" t="s">
        <v>155</v>
      </c>
      <c r="C23" s="13" t="s">
        <v>122</v>
      </c>
      <c r="D23" s="13" t="s">
        <v>39</v>
      </c>
      <c r="E23" s="14">
        <v>9317</v>
      </c>
      <c r="F23" s="13" t="s">
        <v>123</v>
      </c>
      <c r="G23" s="13" t="s">
        <v>124</v>
      </c>
      <c r="H23" s="13" t="s">
        <v>125</v>
      </c>
      <c r="I23" s="13" t="s">
        <v>156</v>
      </c>
      <c r="J23" s="13" t="s">
        <v>157</v>
      </c>
      <c r="K23" s="13" t="s">
        <v>158</v>
      </c>
      <c r="L23" s="13" t="s">
        <v>52</v>
      </c>
      <c r="M23" s="14" t="s">
        <v>154</v>
      </c>
      <c r="N23" s="13" t="s">
        <v>124</v>
      </c>
    </row>
    <row r="24" spans="1:14" ht="15.75" customHeight="1">
      <c r="A24" s="14" t="s">
        <v>159</v>
      </c>
      <c r="B24" s="13" t="s">
        <v>160</v>
      </c>
      <c r="C24" s="13" t="s">
        <v>122</v>
      </c>
      <c r="D24" s="13" t="s">
        <v>39</v>
      </c>
      <c r="E24" s="14">
        <v>9321</v>
      </c>
      <c r="F24" s="13" t="s">
        <v>123</v>
      </c>
      <c r="G24" s="13" t="s">
        <v>124</v>
      </c>
      <c r="H24" s="13" t="s">
        <v>125</v>
      </c>
      <c r="I24" s="13" t="s">
        <v>161</v>
      </c>
      <c r="J24" s="13" t="s">
        <v>162</v>
      </c>
      <c r="K24" s="13" t="s">
        <v>163</v>
      </c>
      <c r="L24" s="13" t="s">
        <v>52</v>
      </c>
      <c r="M24" s="14" t="s">
        <v>159</v>
      </c>
      <c r="N24" s="13" t="s">
        <v>124</v>
      </c>
    </row>
    <row r="25" spans="1:14" ht="15.75" customHeight="1">
      <c r="A25" s="14" t="s">
        <v>164</v>
      </c>
      <c r="B25" s="13" t="s">
        <v>165</v>
      </c>
      <c r="C25" s="13" t="s">
        <v>122</v>
      </c>
      <c r="D25" s="13" t="s">
        <v>39</v>
      </c>
      <c r="E25" s="14">
        <v>9315</v>
      </c>
      <c r="F25" s="13" t="s">
        <v>123</v>
      </c>
      <c r="G25" s="13" t="s">
        <v>124</v>
      </c>
      <c r="H25" s="13" t="s">
        <v>125</v>
      </c>
      <c r="I25" s="13" t="s">
        <v>166</v>
      </c>
      <c r="J25" s="13" t="s">
        <v>167</v>
      </c>
      <c r="K25" s="13" t="s">
        <v>168</v>
      </c>
      <c r="L25" s="13" t="s">
        <v>46</v>
      </c>
      <c r="M25" s="14" t="s">
        <v>164</v>
      </c>
      <c r="N25" s="13" t="s">
        <v>124</v>
      </c>
    </row>
    <row r="26" spans="1:14" ht="15.75" customHeight="1">
      <c r="A26" s="14" t="s">
        <v>169</v>
      </c>
      <c r="B26" s="13" t="s">
        <v>170</v>
      </c>
      <c r="C26" s="13" t="s">
        <v>122</v>
      </c>
      <c r="D26" s="13" t="s">
        <v>39</v>
      </c>
      <c r="E26" s="14">
        <v>9307</v>
      </c>
      <c r="F26" s="13" t="s">
        <v>123</v>
      </c>
      <c r="G26" s="13" t="s">
        <v>124</v>
      </c>
      <c r="H26" s="13" t="s">
        <v>125</v>
      </c>
      <c r="I26" s="13" t="s">
        <v>171</v>
      </c>
      <c r="J26" s="13" t="s">
        <v>172</v>
      </c>
      <c r="K26" s="13" t="s">
        <v>173</v>
      </c>
      <c r="L26" s="13" t="s">
        <v>46</v>
      </c>
      <c r="M26" s="14" t="s">
        <v>169</v>
      </c>
      <c r="N26" s="13" t="s">
        <v>124</v>
      </c>
    </row>
    <row r="27" spans="1:14" ht="15.75" customHeight="1">
      <c r="A27" s="14" t="s">
        <v>174</v>
      </c>
      <c r="B27" s="13" t="s">
        <v>175</v>
      </c>
      <c r="C27" s="13" t="s">
        <v>122</v>
      </c>
      <c r="D27" s="13" t="s">
        <v>39</v>
      </c>
      <c r="E27" s="14">
        <v>9316</v>
      </c>
      <c r="F27" s="13" t="s">
        <v>123</v>
      </c>
      <c r="G27" s="13" t="s">
        <v>124</v>
      </c>
      <c r="H27" s="13" t="s">
        <v>125</v>
      </c>
      <c r="I27" s="13" t="s">
        <v>176</v>
      </c>
      <c r="J27" s="13" t="s">
        <v>177</v>
      </c>
      <c r="K27" s="13" t="s">
        <v>178</v>
      </c>
      <c r="L27" s="13" t="s">
        <v>52</v>
      </c>
      <c r="M27" s="14" t="s">
        <v>174</v>
      </c>
      <c r="N27" s="13" t="s">
        <v>124</v>
      </c>
    </row>
    <row r="28" spans="1:14" ht="15.75" customHeight="1">
      <c r="A28" s="14" t="s">
        <v>179</v>
      </c>
      <c r="B28" s="13" t="s">
        <v>180</v>
      </c>
      <c r="C28" s="13" t="s">
        <v>122</v>
      </c>
      <c r="D28" s="13" t="s">
        <v>39</v>
      </c>
      <c r="E28" s="14">
        <v>9318</v>
      </c>
      <c r="F28" s="13" t="s">
        <v>123</v>
      </c>
      <c r="G28" s="13" t="s">
        <v>124</v>
      </c>
      <c r="H28" s="13" t="s">
        <v>125</v>
      </c>
      <c r="I28" s="13" t="s">
        <v>181</v>
      </c>
      <c r="J28" s="13" t="s">
        <v>182</v>
      </c>
      <c r="K28" s="13" t="s">
        <v>183</v>
      </c>
      <c r="L28" s="13" t="s">
        <v>52</v>
      </c>
      <c r="M28" s="14" t="s">
        <v>179</v>
      </c>
      <c r="N28" s="13" t="s">
        <v>124</v>
      </c>
    </row>
    <row r="29" spans="1:14" ht="15.75" customHeight="1">
      <c r="A29" s="14" t="s">
        <v>184</v>
      </c>
      <c r="B29" s="13" t="s">
        <v>185</v>
      </c>
      <c r="C29" s="13" t="s">
        <v>122</v>
      </c>
      <c r="D29" s="13" t="s">
        <v>39</v>
      </c>
      <c r="E29" s="14">
        <v>9319</v>
      </c>
      <c r="F29" s="13" t="s">
        <v>123</v>
      </c>
      <c r="G29" s="13" t="s">
        <v>124</v>
      </c>
      <c r="H29" s="13" t="s">
        <v>125</v>
      </c>
      <c r="I29" s="13" t="s">
        <v>186</v>
      </c>
      <c r="J29" s="13" t="s">
        <v>187</v>
      </c>
      <c r="K29" s="13" t="s">
        <v>188</v>
      </c>
      <c r="L29" s="13" t="s">
        <v>52</v>
      </c>
      <c r="M29" s="14" t="s">
        <v>184</v>
      </c>
      <c r="N29" s="13" t="s">
        <v>124</v>
      </c>
    </row>
    <row r="30" spans="1:14" ht="15.75" customHeight="1">
      <c r="A30" s="14" t="s">
        <v>189</v>
      </c>
      <c r="B30" s="13" t="s">
        <v>190</v>
      </c>
      <c r="C30" s="13" t="s">
        <v>122</v>
      </c>
      <c r="D30" s="13" t="s">
        <v>39</v>
      </c>
      <c r="E30" s="14">
        <v>9306</v>
      </c>
      <c r="F30" s="13" t="s">
        <v>123</v>
      </c>
      <c r="G30" s="13" t="s">
        <v>124</v>
      </c>
      <c r="H30" s="13" t="s">
        <v>125</v>
      </c>
      <c r="I30" s="13" t="s">
        <v>191</v>
      </c>
      <c r="J30" s="13" t="s">
        <v>192</v>
      </c>
      <c r="K30" s="13" t="s">
        <v>193</v>
      </c>
      <c r="L30" s="13" t="s">
        <v>52</v>
      </c>
      <c r="M30" s="14" t="s">
        <v>189</v>
      </c>
      <c r="N30" s="13" t="s">
        <v>124</v>
      </c>
    </row>
    <row r="31" spans="1:14" ht="15.75" customHeight="1">
      <c r="A31" s="14" t="s">
        <v>194</v>
      </c>
      <c r="B31" s="13" t="s">
        <v>195</v>
      </c>
      <c r="C31" s="13" t="s">
        <v>122</v>
      </c>
      <c r="D31" s="13" t="s">
        <v>39</v>
      </c>
      <c r="E31" s="14">
        <v>9310</v>
      </c>
      <c r="F31" s="13" t="s">
        <v>123</v>
      </c>
      <c r="G31" s="13" t="s">
        <v>124</v>
      </c>
      <c r="H31" s="13" t="s">
        <v>125</v>
      </c>
      <c r="I31" s="13" t="s">
        <v>196</v>
      </c>
      <c r="J31" s="13" t="s">
        <v>197</v>
      </c>
      <c r="K31" s="13" t="s">
        <v>198</v>
      </c>
      <c r="L31" s="13" t="s">
        <v>52</v>
      </c>
      <c r="M31" s="14" t="s">
        <v>194</v>
      </c>
      <c r="N31" s="13" t="s">
        <v>124</v>
      </c>
    </row>
    <row r="32" spans="1:14" ht="15.75" customHeight="1">
      <c r="A32" s="14" t="s">
        <v>199</v>
      </c>
      <c r="B32" s="13" t="s">
        <v>200</v>
      </c>
      <c r="C32" s="13" t="s">
        <v>122</v>
      </c>
      <c r="D32" s="13" t="s">
        <v>39</v>
      </c>
      <c r="E32" s="14">
        <v>9320</v>
      </c>
      <c r="F32" s="13" t="s">
        <v>123</v>
      </c>
      <c r="G32" s="13" t="s">
        <v>124</v>
      </c>
      <c r="H32" s="13" t="s">
        <v>125</v>
      </c>
      <c r="I32" s="13" t="s">
        <v>201</v>
      </c>
      <c r="J32" s="13" t="s">
        <v>202</v>
      </c>
      <c r="K32" s="13" t="s">
        <v>203</v>
      </c>
      <c r="L32" s="13" t="s">
        <v>52</v>
      </c>
      <c r="M32" s="14" t="s">
        <v>199</v>
      </c>
      <c r="N32" s="13" t="s">
        <v>124</v>
      </c>
    </row>
    <row r="33" spans="1:14" ht="15.75" customHeight="1">
      <c r="A33" s="14" t="s">
        <v>204</v>
      </c>
      <c r="B33" s="13" t="s">
        <v>205</v>
      </c>
      <c r="C33" s="13" t="s">
        <v>122</v>
      </c>
      <c r="D33" s="13" t="s">
        <v>39</v>
      </c>
      <c r="E33" s="14">
        <v>9301</v>
      </c>
      <c r="F33" s="13" t="s">
        <v>123</v>
      </c>
      <c r="G33" s="13" t="s">
        <v>124</v>
      </c>
      <c r="H33" s="13" t="s">
        <v>125</v>
      </c>
      <c r="I33" s="13" t="s">
        <v>206</v>
      </c>
      <c r="J33" s="13" t="s">
        <v>207</v>
      </c>
      <c r="K33" s="13" t="s">
        <v>208</v>
      </c>
      <c r="L33" s="13" t="s">
        <v>52</v>
      </c>
      <c r="M33" s="14" t="s">
        <v>204</v>
      </c>
      <c r="N33" s="13" t="s">
        <v>124</v>
      </c>
    </row>
    <row r="34" spans="1:14" ht="15.75" customHeight="1">
      <c r="A34" s="14" t="s">
        <v>209</v>
      </c>
      <c r="B34" s="13" t="s">
        <v>210</v>
      </c>
      <c r="C34" s="13" t="s">
        <v>122</v>
      </c>
      <c r="D34" s="13" t="s">
        <v>39</v>
      </c>
      <c r="E34" s="14">
        <v>9305</v>
      </c>
      <c r="F34" s="13" t="s">
        <v>123</v>
      </c>
      <c r="G34" s="13" t="s">
        <v>124</v>
      </c>
      <c r="H34" s="13" t="s">
        <v>125</v>
      </c>
      <c r="I34" s="13" t="s">
        <v>211</v>
      </c>
      <c r="J34" s="13" t="s">
        <v>212</v>
      </c>
      <c r="K34" s="13" t="s">
        <v>213</v>
      </c>
      <c r="L34" s="13" t="s">
        <v>46</v>
      </c>
      <c r="M34" s="14" t="s">
        <v>209</v>
      </c>
      <c r="N34" s="13" t="s">
        <v>124</v>
      </c>
    </row>
    <row r="35" spans="1:14" ht="15.75" customHeight="1">
      <c r="A35" s="14" t="s">
        <v>214</v>
      </c>
      <c r="B35" s="13" t="s">
        <v>215</v>
      </c>
      <c r="C35" s="13" t="s">
        <v>122</v>
      </c>
      <c r="D35" s="13" t="s">
        <v>39</v>
      </c>
      <c r="E35" s="14">
        <v>9312</v>
      </c>
      <c r="F35" s="13" t="s">
        <v>123</v>
      </c>
      <c r="G35" s="13" t="s">
        <v>124</v>
      </c>
      <c r="H35" s="13" t="s">
        <v>125</v>
      </c>
      <c r="I35" s="13" t="s">
        <v>216</v>
      </c>
      <c r="J35" s="13" t="s">
        <v>217</v>
      </c>
      <c r="K35" s="13" t="s">
        <v>218</v>
      </c>
      <c r="L35" s="13" t="s">
        <v>52</v>
      </c>
      <c r="M35" s="14" t="s">
        <v>214</v>
      </c>
      <c r="N35" s="13" t="s">
        <v>124</v>
      </c>
    </row>
    <row r="36" spans="1:14" ht="15.75" customHeight="1">
      <c r="A36" s="14" t="s">
        <v>219</v>
      </c>
      <c r="B36" s="13" t="s">
        <v>220</v>
      </c>
      <c r="C36" s="13" t="s">
        <v>122</v>
      </c>
      <c r="D36" s="13" t="s">
        <v>39</v>
      </c>
      <c r="E36" s="14">
        <v>9325</v>
      </c>
      <c r="F36" s="13" t="s">
        <v>123</v>
      </c>
      <c r="G36" s="13" t="s">
        <v>124</v>
      </c>
      <c r="H36" s="13" t="s">
        <v>125</v>
      </c>
      <c r="I36" s="13" t="s">
        <v>221</v>
      </c>
      <c r="J36" s="13" t="s">
        <v>222</v>
      </c>
      <c r="K36" s="13" t="s">
        <v>223</v>
      </c>
      <c r="L36" s="13" t="s">
        <v>52</v>
      </c>
      <c r="M36" s="14" t="s">
        <v>219</v>
      </c>
      <c r="N36" s="13" t="s">
        <v>124</v>
      </c>
    </row>
    <row r="37" spans="1:14" ht="15.75" customHeight="1">
      <c r="A37" s="14" t="s">
        <v>224</v>
      </c>
      <c r="B37" s="13" t="s">
        <v>225</v>
      </c>
      <c r="C37" s="13" t="s">
        <v>122</v>
      </c>
      <c r="D37" s="13" t="s">
        <v>39</v>
      </c>
      <c r="E37" s="14">
        <v>9304</v>
      </c>
      <c r="F37" s="13" t="s">
        <v>123</v>
      </c>
      <c r="G37" s="13" t="s">
        <v>124</v>
      </c>
      <c r="H37" s="13" t="s">
        <v>125</v>
      </c>
      <c r="I37" s="13" t="s">
        <v>226</v>
      </c>
      <c r="J37" s="13" t="s">
        <v>227</v>
      </c>
      <c r="K37" s="13" t="s">
        <v>228</v>
      </c>
      <c r="L37" s="13" t="s">
        <v>52</v>
      </c>
      <c r="M37" s="14" t="s">
        <v>224</v>
      </c>
      <c r="N37" s="13" t="s">
        <v>124</v>
      </c>
    </row>
    <row r="38" spans="1:14" ht="15.75" customHeight="1">
      <c r="A38" s="14" t="s">
        <v>229</v>
      </c>
      <c r="B38" s="13" t="s">
        <v>230</v>
      </c>
      <c r="C38" s="13" t="s">
        <v>122</v>
      </c>
      <c r="D38" s="13" t="s">
        <v>39</v>
      </c>
      <c r="E38" s="14">
        <v>9303</v>
      </c>
      <c r="F38" s="13" t="s">
        <v>123</v>
      </c>
      <c r="G38" s="13" t="s">
        <v>124</v>
      </c>
      <c r="H38" s="13" t="s">
        <v>125</v>
      </c>
      <c r="I38" s="13" t="s">
        <v>231</v>
      </c>
      <c r="J38" s="13" t="s">
        <v>232</v>
      </c>
      <c r="K38" s="13" t="s">
        <v>233</v>
      </c>
      <c r="L38" s="13" t="s">
        <v>52</v>
      </c>
      <c r="M38" s="14" t="s">
        <v>229</v>
      </c>
      <c r="N38" s="13" t="s">
        <v>124</v>
      </c>
    </row>
    <row r="39" spans="1:14" ht="15.75" customHeight="1">
      <c r="A39" s="14" t="s">
        <v>234</v>
      </c>
      <c r="B39" s="13" t="s">
        <v>235</v>
      </c>
      <c r="C39" s="13" t="s">
        <v>122</v>
      </c>
      <c r="D39" s="13" t="s">
        <v>39</v>
      </c>
      <c r="E39" s="14">
        <v>9302</v>
      </c>
      <c r="F39" s="13" t="s">
        <v>123</v>
      </c>
      <c r="G39" s="13" t="s">
        <v>124</v>
      </c>
      <c r="H39" s="13" t="s">
        <v>125</v>
      </c>
      <c r="I39" s="13" t="s">
        <v>236</v>
      </c>
      <c r="J39" s="13" t="s">
        <v>237</v>
      </c>
      <c r="K39" s="13" t="s">
        <v>238</v>
      </c>
      <c r="L39" s="13" t="s">
        <v>52</v>
      </c>
      <c r="M39" s="14" t="s">
        <v>234</v>
      </c>
      <c r="N39" s="13" t="s">
        <v>124</v>
      </c>
    </row>
    <row r="40" spans="1:14" ht="15.75" customHeight="1">
      <c r="A40" s="14" t="s">
        <v>239</v>
      </c>
      <c r="B40" s="13" t="s">
        <v>240</v>
      </c>
      <c r="C40" s="13" t="s">
        <v>122</v>
      </c>
      <c r="D40" s="13" t="s">
        <v>39</v>
      </c>
      <c r="E40" s="14">
        <v>9324</v>
      </c>
      <c r="F40" s="13" t="s">
        <v>123</v>
      </c>
      <c r="G40" s="13" t="s">
        <v>124</v>
      </c>
      <c r="H40" s="13" t="s">
        <v>125</v>
      </c>
      <c r="I40" s="13" t="s">
        <v>241</v>
      </c>
      <c r="J40" s="13" t="s">
        <v>242</v>
      </c>
      <c r="K40" s="13" t="s">
        <v>243</v>
      </c>
      <c r="L40" s="13" t="s">
        <v>52</v>
      </c>
      <c r="M40" s="14" t="s">
        <v>239</v>
      </c>
      <c r="N40" s="13" t="s">
        <v>124</v>
      </c>
    </row>
    <row r="41" spans="1:14" ht="15.75" customHeight="1">
      <c r="A41" s="14" t="s">
        <v>244</v>
      </c>
      <c r="B41" s="13" t="s">
        <v>245</v>
      </c>
      <c r="C41" s="13" t="s">
        <v>122</v>
      </c>
      <c r="D41" s="13" t="s">
        <v>39</v>
      </c>
      <c r="E41" s="14">
        <v>9309</v>
      </c>
      <c r="F41" s="13" t="s">
        <v>123</v>
      </c>
      <c r="G41" s="13" t="s">
        <v>124</v>
      </c>
      <c r="H41" s="13" t="s">
        <v>125</v>
      </c>
      <c r="I41" s="13" t="s">
        <v>246</v>
      </c>
      <c r="J41" s="13" t="s">
        <v>247</v>
      </c>
      <c r="K41" s="13" t="s">
        <v>248</v>
      </c>
      <c r="L41" s="13" t="s">
        <v>52</v>
      </c>
      <c r="M41" s="14" t="s">
        <v>244</v>
      </c>
      <c r="N41" s="13" t="s">
        <v>124</v>
      </c>
    </row>
    <row r="42" spans="1:14" ht="15.75" customHeight="1">
      <c r="A42" s="14" t="s">
        <v>249</v>
      </c>
      <c r="B42" s="13" t="s">
        <v>250</v>
      </c>
      <c r="C42" s="13" t="s">
        <v>251</v>
      </c>
      <c r="D42" s="13" t="s">
        <v>39</v>
      </c>
      <c r="E42" s="14">
        <v>9369</v>
      </c>
      <c r="F42" s="13" t="s">
        <v>252</v>
      </c>
      <c r="G42" s="13" t="s">
        <v>253</v>
      </c>
      <c r="H42" s="13" t="s">
        <v>254</v>
      </c>
      <c r="I42" s="13" t="s">
        <v>255</v>
      </c>
      <c r="J42" s="13" t="s">
        <v>256</v>
      </c>
      <c r="K42" s="13" t="s">
        <v>257</v>
      </c>
      <c r="L42" s="13" t="s">
        <v>46</v>
      </c>
      <c r="M42" s="14" t="s">
        <v>249</v>
      </c>
      <c r="N42" s="13" t="s">
        <v>253</v>
      </c>
    </row>
    <row r="43" spans="1:14" ht="15.75" customHeight="1">
      <c r="A43" s="14" t="s">
        <v>258</v>
      </c>
      <c r="B43" s="13" t="s">
        <v>259</v>
      </c>
      <c r="C43" s="13" t="s">
        <v>251</v>
      </c>
      <c r="D43" s="13" t="s">
        <v>39</v>
      </c>
      <c r="E43" s="14">
        <v>9370</v>
      </c>
      <c r="F43" s="13" t="s">
        <v>252</v>
      </c>
      <c r="G43" s="13" t="s">
        <v>253</v>
      </c>
      <c r="H43" s="13" t="s">
        <v>254</v>
      </c>
      <c r="I43" s="13" t="s">
        <v>260</v>
      </c>
      <c r="J43" s="13" t="s">
        <v>261</v>
      </c>
      <c r="K43" s="13" t="s">
        <v>262</v>
      </c>
      <c r="L43" s="13" t="s">
        <v>52</v>
      </c>
      <c r="M43" s="14" t="s">
        <v>258</v>
      </c>
      <c r="N43" s="13" t="s">
        <v>253</v>
      </c>
    </row>
    <row r="44" spans="1:14" ht="15.75" customHeight="1">
      <c r="A44" s="14" t="s">
        <v>263</v>
      </c>
      <c r="B44" s="13" t="s">
        <v>264</v>
      </c>
      <c r="C44" s="13" t="s">
        <v>251</v>
      </c>
      <c r="D44" s="13" t="s">
        <v>39</v>
      </c>
      <c r="E44" s="14">
        <v>9371</v>
      </c>
      <c r="F44" s="13" t="s">
        <v>252</v>
      </c>
      <c r="G44" s="13" t="s">
        <v>253</v>
      </c>
      <c r="H44" s="13" t="s">
        <v>254</v>
      </c>
      <c r="I44" s="13" t="s">
        <v>265</v>
      </c>
      <c r="J44" s="13" t="s">
        <v>266</v>
      </c>
      <c r="K44" s="13" t="s">
        <v>267</v>
      </c>
      <c r="L44" s="13" t="s">
        <v>52</v>
      </c>
      <c r="M44" s="14" t="s">
        <v>263</v>
      </c>
      <c r="N44" s="13" t="s">
        <v>253</v>
      </c>
    </row>
    <row r="45" spans="1:14" ht="15.75" customHeight="1">
      <c r="A45" s="14" t="s">
        <v>268</v>
      </c>
      <c r="B45" s="13" t="s">
        <v>269</v>
      </c>
      <c r="C45" s="13" t="s">
        <v>251</v>
      </c>
      <c r="D45" s="13" t="s">
        <v>39</v>
      </c>
      <c r="E45" s="14">
        <v>9374</v>
      </c>
      <c r="F45" s="13" t="s">
        <v>252</v>
      </c>
      <c r="G45" s="13" t="s">
        <v>253</v>
      </c>
      <c r="H45" s="13" t="s">
        <v>254</v>
      </c>
      <c r="I45" s="13" t="s">
        <v>270</v>
      </c>
      <c r="J45" s="13" t="s">
        <v>271</v>
      </c>
      <c r="K45" s="13" t="s">
        <v>272</v>
      </c>
      <c r="L45" s="13" t="s">
        <v>46</v>
      </c>
      <c r="M45" s="14" t="s">
        <v>268</v>
      </c>
      <c r="N45" s="13" t="s">
        <v>253</v>
      </c>
    </row>
    <row r="46" spans="1:14" ht="15.75" customHeight="1">
      <c r="A46" s="14" t="s">
        <v>273</v>
      </c>
      <c r="B46" s="13" t="s">
        <v>274</v>
      </c>
      <c r="C46" s="13" t="s">
        <v>251</v>
      </c>
      <c r="D46" s="13" t="s">
        <v>39</v>
      </c>
      <c r="E46" s="14">
        <v>9375</v>
      </c>
      <c r="F46" s="13" t="s">
        <v>252</v>
      </c>
      <c r="G46" s="13" t="s">
        <v>253</v>
      </c>
      <c r="H46" s="13" t="s">
        <v>254</v>
      </c>
      <c r="I46" s="13" t="s">
        <v>275</v>
      </c>
      <c r="J46" s="13" t="s">
        <v>276</v>
      </c>
      <c r="K46" s="13" t="s">
        <v>277</v>
      </c>
      <c r="L46" s="13" t="s">
        <v>46</v>
      </c>
      <c r="M46" s="14" t="s">
        <v>273</v>
      </c>
      <c r="N46" s="13" t="s">
        <v>253</v>
      </c>
    </row>
    <row r="47" spans="1:14" ht="15.75" customHeight="1">
      <c r="A47" s="14" t="s">
        <v>278</v>
      </c>
      <c r="B47" s="13" t="s">
        <v>279</v>
      </c>
      <c r="C47" s="13" t="s">
        <v>251</v>
      </c>
      <c r="D47" s="13" t="s">
        <v>39</v>
      </c>
      <c r="E47" s="14">
        <v>9376</v>
      </c>
      <c r="F47" s="13" t="s">
        <v>252</v>
      </c>
      <c r="G47" s="13" t="s">
        <v>253</v>
      </c>
      <c r="H47" s="13" t="s">
        <v>254</v>
      </c>
      <c r="I47" s="13" t="s">
        <v>280</v>
      </c>
      <c r="J47" s="13" t="s">
        <v>281</v>
      </c>
      <c r="K47" s="13" t="s">
        <v>282</v>
      </c>
      <c r="L47" s="13" t="s">
        <v>52</v>
      </c>
      <c r="M47" s="14" t="s">
        <v>278</v>
      </c>
      <c r="N47" s="13" t="s">
        <v>253</v>
      </c>
    </row>
    <row r="48" spans="1:14" ht="15.75" customHeight="1">
      <c r="A48" s="14" t="s">
        <v>283</v>
      </c>
      <c r="B48" s="13" t="s">
        <v>284</v>
      </c>
      <c r="C48" s="13" t="s">
        <v>251</v>
      </c>
      <c r="D48" s="13" t="s">
        <v>39</v>
      </c>
      <c r="E48" s="14">
        <v>9372</v>
      </c>
      <c r="F48" s="13" t="s">
        <v>252</v>
      </c>
      <c r="G48" s="13" t="s">
        <v>253</v>
      </c>
      <c r="H48" s="13" t="s">
        <v>254</v>
      </c>
      <c r="I48" s="13" t="s">
        <v>285</v>
      </c>
      <c r="J48" s="13" t="s">
        <v>286</v>
      </c>
      <c r="K48" s="13" t="s">
        <v>287</v>
      </c>
      <c r="L48" s="13" t="s">
        <v>46</v>
      </c>
      <c r="M48" s="14" t="s">
        <v>283</v>
      </c>
      <c r="N48" s="13" t="s">
        <v>253</v>
      </c>
    </row>
    <row r="49" spans="1:14" ht="15.75" customHeight="1">
      <c r="A49" s="14" t="s">
        <v>288</v>
      </c>
      <c r="B49" s="13" t="s">
        <v>289</v>
      </c>
      <c r="C49" s="13" t="s">
        <v>251</v>
      </c>
      <c r="D49" s="13" t="s">
        <v>39</v>
      </c>
      <c r="E49" s="14">
        <v>9373</v>
      </c>
      <c r="F49" s="13" t="s">
        <v>252</v>
      </c>
      <c r="G49" s="13" t="s">
        <v>253</v>
      </c>
      <c r="H49" s="13" t="s">
        <v>254</v>
      </c>
      <c r="I49" s="13" t="s">
        <v>290</v>
      </c>
      <c r="J49" s="13" t="s">
        <v>291</v>
      </c>
      <c r="K49" s="13" t="s">
        <v>292</v>
      </c>
      <c r="L49" s="13" t="s">
        <v>52</v>
      </c>
      <c r="M49" s="14" t="s">
        <v>288</v>
      </c>
      <c r="N49" s="13" t="s">
        <v>253</v>
      </c>
    </row>
    <row r="50" spans="1:14" ht="15.75" customHeight="1">
      <c r="A50" s="14" t="s">
        <v>293</v>
      </c>
      <c r="B50" s="13" t="s">
        <v>294</v>
      </c>
      <c r="C50" s="13" t="s">
        <v>251</v>
      </c>
      <c r="D50" s="13" t="s">
        <v>39</v>
      </c>
      <c r="E50" s="14">
        <v>9377</v>
      </c>
      <c r="F50" s="13" t="s">
        <v>252</v>
      </c>
      <c r="G50" s="13" t="s">
        <v>253</v>
      </c>
      <c r="H50" s="13" t="s">
        <v>254</v>
      </c>
      <c r="I50" s="13" t="s">
        <v>295</v>
      </c>
      <c r="J50" s="13" t="s">
        <v>296</v>
      </c>
      <c r="K50" s="13" t="s">
        <v>297</v>
      </c>
      <c r="L50" s="13" t="s">
        <v>46</v>
      </c>
      <c r="M50" s="14" t="s">
        <v>293</v>
      </c>
      <c r="N50" s="13" t="s">
        <v>253</v>
      </c>
    </row>
    <row r="51" spans="1:14" ht="15.75" customHeight="1">
      <c r="A51" s="14" t="s">
        <v>298</v>
      </c>
      <c r="B51" s="13" t="s">
        <v>299</v>
      </c>
      <c r="C51" s="13" t="s">
        <v>251</v>
      </c>
      <c r="D51" s="13" t="s">
        <v>39</v>
      </c>
      <c r="E51" s="14">
        <v>9378</v>
      </c>
      <c r="F51" s="13" t="s">
        <v>252</v>
      </c>
      <c r="G51" s="13" t="s">
        <v>253</v>
      </c>
      <c r="H51" s="13" t="s">
        <v>254</v>
      </c>
      <c r="I51" s="13" t="s">
        <v>300</v>
      </c>
      <c r="J51" s="13" t="s">
        <v>301</v>
      </c>
      <c r="K51" s="13" t="s">
        <v>302</v>
      </c>
      <c r="L51" s="13" t="s">
        <v>46</v>
      </c>
      <c r="M51" s="14" t="s">
        <v>298</v>
      </c>
      <c r="N51" s="13" t="s">
        <v>253</v>
      </c>
    </row>
    <row r="52" spans="1:14" ht="15.75" customHeight="1">
      <c r="A52" s="14" t="s">
        <v>303</v>
      </c>
      <c r="B52" s="13" t="s">
        <v>304</v>
      </c>
      <c r="C52" s="13" t="s">
        <v>251</v>
      </c>
      <c r="D52" s="13" t="s">
        <v>39</v>
      </c>
      <c r="E52" s="14">
        <v>9382</v>
      </c>
      <c r="F52" s="13" t="s">
        <v>252</v>
      </c>
      <c r="G52" s="13" t="s">
        <v>253</v>
      </c>
      <c r="H52" s="13" t="s">
        <v>254</v>
      </c>
      <c r="I52" s="13" t="s">
        <v>305</v>
      </c>
      <c r="J52" s="13" t="s">
        <v>306</v>
      </c>
      <c r="K52" s="13" t="s">
        <v>307</v>
      </c>
      <c r="L52" s="13" t="s">
        <v>46</v>
      </c>
      <c r="M52" s="14" t="s">
        <v>303</v>
      </c>
      <c r="N52" s="13" t="s">
        <v>253</v>
      </c>
    </row>
    <row r="53" spans="1:14" ht="15.75" customHeight="1">
      <c r="A53" s="14" t="s">
        <v>308</v>
      </c>
      <c r="B53" s="13" t="s">
        <v>309</v>
      </c>
      <c r="C53" s="13" t="s">
        <v>251</v>
      </c>
      <c r="D53" s="13" t="s">
        <v>39</v>
      </c>
      <c r="E53" s="14">
        <v>9383</v>
      </c>
      <c r="F53" s="13" t="s">
        <v>252</v>
      </c>
      <c r="G53" s="13" t="s">
        <v>253</v>
      </c>
      <c r="H53" s="13" t="s">
        <v>254</v>
      </c>
      <c r="I53" s="13" t="s">
        <v>310</v>
      </c>
      <c r="J53" s="13" t="s">
        <v>311</v>
      </c>
      <c r="K53" s="13" t="s">
        <v>312</v>
      </c>
      <c r="L53" s="13" t="s">
        <v>52</v>
      </c>
      <c r="M53" s="14" t="s">
        <v>308</v>
      </c>
      <c r="N53" s="13" t="s">
        <v>253</v>
      </c>
    </row>
    <row r="54" spans="1:14" ht="15.75" customHeight="1">
      <c r="A54" s="14" t="s">
        <v>313</v>
      </c>
      <c r="B54" s="13" t="s">
        <v>314</v>
      </c>
      <c r="C54" s="13" t="s">
        <v>315</v>
      </c>
      <c r="D54" s="13" t="s">
        <v>39</v>
      </c>
      <c r="E54" s="14">
        <v>9326</v>
      </c>
      <c r="F54" s="13" t="s">
        <v>316</v>
      </c>
      <c r="G54" s="13" t="s">
        <v>253</v>
      </c>
      <c r="H54" s="13" t="s">
        <v>254</v>
      </c>
      <c r="I54" s="13" t="s">
        <v>317</v>
      </c>
      <c r="J54" s="13" t="s">
        <v>318</v>
      </c>
      <c r="K54" s="13" t="s">
        <v>319</v>
      </c>
      <c r="L54" s="13" t="s">
        <v>46</v>
      </c>
      <c r="M54" s="14" t="s">
        <v>313</v>
      </c>
      <c r="N54" s="13" t="s">
        <v>253</v>
      </c>
    </row>
    <row r="55" spans="1:14" ht="15.75" customHeight="1">
      <c r="A55" s="14" t="s">
        <v>320</v>
      </c>
      <c r="B55" s="13" t="s">
        <v>321</v>
      </c>
      <c r="C55" s="13" t="s">
        <v>315</v>
      </c>
      <c r="D55" s="13" t="s">
        <v>39</v>
      </c>
      <c r="E55" s="14">
        <v>9328</v>
      </c>
      <c r="F55" s="13" t="s">
        <v>316</v>
      </c>
      <c r="G55" s="13" t="s">
        <v>253</v>
      </c>
      <c r="H55" s="13" t="s">
        <v>254</v>
      </c>
      <c r="I55" s="13" t="s">
        <v>322</v>
      </c>
      <c r="J55" s="13" t="s">
        <v>323</v>
      </c>
      <c r="K55" s="13" t="s">
        <v>324</v>
      </c>
      <c r="L55" s="13" t="s">
        <v>52</v>
      </c>
      <c r="M55" s="14" t="s">
        <v>320</v>
      </c>
      <c r="N55" s="13" t="s">
        <v>253</v>
      </c>
    </row>
    <row r="56" spans="1:14" ht="15.75" customHeight="1">
      <c r="A56" s="14" t="s">
        <v>325</v>
      </c>
      <c r="B56" s="13" t="s">
        <v>326</v>
      </c>
      <c r="C56" s="13" t="s">
        <v>315</v>
      </c>
      <c r="D56" s="13" t="s">
        <v>39</v>
      </c>
      <c r="E56" s="14">
        <v>9329</v>
      </c>
      <c r="F56" s="13" t="s">
        <v>316</v>
      </c>
      <c r="G56" s="13" t="s">
        <v>253</v>
      </c>
      <c r="H56" s="13" t="s">
        <v>254</v>
      </c>
      <c r="I56" s="13" t="s">
        <v>327</v>
      </c>
      <c r="J56" s="13" t="s">
        <v>328</v>
      </c>
      <c r="K56" s="13" t="s">
        <v>329</v>
      </c>
      <c r="L56" s="13" t="s">
        <v>52</v>
      </c>
      <c r="M56" s="14" t="s">
        <v>325</v>
      </c>
      <c r="N56" s="13" t="s">
        <v>253</v>
      </c>
    </row>
    <row r="57" spans="1:14" ht="15.75" customHeight="1">
      <c r="A57" s="14" t="s">
        <v>330</v>
      </c>
      <c r="B57" s="13" t="s">
        <v>331</v>
      </c>
      <c r="C57" s="13" t="s">
        <v>315</v>
      </c>
      <c r="D57" s="13" t="s">
        <v>39</v>
      </c>
      <c r="E57" s="14">
        <v>9330</v>
      </c>
      <c r="F57" s="13" t="s">
        <v>316</v>
      </c>
      <c r="G57" s="13" t="s">
        <v>253</v>
      </c>
      <c r="H57" s="13" t="s">
        <v>254</v>
      </c>
      <c r="I57" s="13" t="s">
        <v>332</v>
      </c>
      <c r="J57" s="13" t="s">
        <v>333</v>
      </c>
      <c r="K57" s="13" t="s">
        <v>334</v>
      </c>
      <c r="L57" s="13" t="s">
        <v>52</v>
      </c>
      <c r="M57" s="14" t="s">
        <v>330</v>
      </c>
      <c r="N57" s="13" t="s">
        <v>253</v>
      </c>
    </row>
    <row r="58" spans="1:14" ht="15.75" customHeight="1">
      <c r="A58" s="14" t="s">
        <v>335</v>
      </c>
      <c r="B58" s="13" t="s">
        <v>336</v>
      </c>
      <c r="C58" s="13" t="s">
        <v>315</v>
      </c>
      <c r="D58" s="13" t="s">
        <v>39</v>
      </c>
      <c r="E58" s="14">
        <v>9327</v>
      </c>
      <c r="F58" s="13" t="s">
        <v>316</v>
      </c>
      <c r="G58" s="13" t="s">
        <v>253</v>
      </c>
      <c r="H58" s="13" t="s">
        <v>254</v>
      </c>
      <c r="I58" s="13" t="s">
        <v>337</v>
      </c>
      <c r="J58" s="13" t="s">
        <v>338</v>
      </c>
      <c r="K58" s="13" t="s">
        <v>339</v>
      </c>
      <c r="L58" s="13" t="s">
        <v>52</v>
      </c>
      <c r="M58" s="14" t="s">
        <v>335</v>
      </c>
      <c r="N58" s="13" t="s">
        <v>253</v>
      </c>
    </row>
    <row r="59" spans="1:14" ht="15.75" customHeight="1">
      <c r="A59" s="14" t="s">
        <v>340</v>
      </c>
      <c r="B59" s="13" t="s">
        <v>341</v>
      </c>
      <c r="C59" s="13" t="s">
        <v>315</v>
      </c>
      <c r="D59" s="13" t="s">
        <v>39</v>
      </c>
      <c r="E59" s="14">
        <v>9331</v>
      </c>
      <c r="F59" s="13" t="s">
        <v>316</v>
      </c>
      <c r="G59" s="13" t="s">
        <v>253</v>
      </c>
      <c r="H59" s="13" t="s">
        <v>254</v>
      </c>
      <c r="I59" s="13" t="s">
        <v>342</v>
      </c>
      <c r="J59" s="13" t="s">
        <v>343</v>
      </c>
      <c r="K59" s="13" t="s">
        <v>344</v>
      </c>
      <c r="L59" s="13" t="s">
        <v>52</v>
      </c>
      <c r="M59" s="14" t="s">
        <v>340</v>
      </c>
      <c r="N59" s="13" t="s">
        <v>253</v>
      </c>
    </row>
    <row r="60" spans="1:14" ht="15.75" customHeight="1">
      <c r="A60" s="14" t="s">
        <v>345</v>
      </c>
      <c r="B60" s="13" t="s">
        <v>346</v>
      </c>
      <c r="C60" s="13" t="s">
        <v>315</v>
      </c>
      <c r="D60" s="13" t="s">
        <v>39</v>
      </c>
      <c r="E60" s="14">
        <v>9362</v>
      </c>
      <c r="F60" s="13" t="s">
        <v>316</v>
      </c>
      <c r="G60" s="13" t="s">
        <v>253</v>
      </c>
      <c r="H60" s="13" t="s">
        <v>254</v>
      </c>
      <c r="I60" s="13" t="s">
        <v>347</v>
      </c>
      <c r="J60" s="13" t="s">
        <v>348</v>
      </c>
      <c r="K60" s="13" t="s">
        <v>349</v>
      </c>
      <c r="L60" s="13" t="s">
        <v>46</v>
      </c>
      <c r="M60" s="14" t="s">
        <v>345</v>
      </c>
      <c r="N60" s="13" t="s">
        <v>253</v>
      </c>
    </row>
    <row r="61" spans="1:14" ht="15.75" customHeight="1">
      <c r="A61" s="14" t="s">
        <v>350</v>
      </c>
      <c r="B61" s="13" t="s">
        <v>351</v>
      </c>
      <c r="C61" s="13" t="s">
        <v>315</v>
      </c>
      <c r="D61" s="13" t="s">
        <v>39</v>
      </c>
      <c r="E61" s="14">
        <v>9363</v>
      </c>
      <c r="F61" s="13" t="s">
        <v>316</v>
      </c>
      <c r="G61" s="13" t="s">
        <v>253</v>
      </c>
      <c r="H61" s="13" t="s">
        <v>254</v>
      </c>
      <c r="I61" s="13" t="s">
        <v>352</v>
      </c>
      <c r="J61" s="13" t="s">
        <v>353</v>
      </c>
      <c r="K61" s="13" t="s">
        <v>354</v>
      </c>
      <c r="L61" s="13" t="s">
        <v>52</v>
      </c>
      <c r="M61" s="14" t="s">
        <v>350</v>
      </c>
      <c r="N61" s="13" t="s">
        <v>253</v>
      </c>
    </row>
    <row r="62" spans="1:14" ht="15.75" customHeight="1">
      <c r="A62" s="14" t="s">
        <v>355</v>
      </c>
      <c r="B62" s="13" t="s">
        <v>356</v>
      </c>
      <c r="C62" s="13" t="s">
        <v>315</v>
      </c>
      <c r="D62" s="13" t="s">
        <v>39</v>
      </c>
      <c r="E62" s="14">
        <v>9364</v>
      </c>
      <c r="F62" s="13" t="s">
        <v>316</v>
      </c>
      <c r="G62" s="13" t="s">
        <v>253</v>
      </c>
      <c r="H62" s="13" t="s">
        <v>254</v>
      </c>
      <c r="I62" s="13" t="s">
        <v>357</v>
      </c>
      <c r="J62" s="13" t="s">
        <v>358</v>
      </c>
      <c r="K62" s="13" t="s">
        <v>359</v>
      </c>
      <c r="L62" s="13" t="s">
        <v>52</v>
      </c>
      <c r="M62" s="14" t="s">
        <v>355</v>
      </c>
      <c r="N62" s="13" t="s">
        <v>253</v>
      </c>
    </row>
    <row r="63" spans="1:14" ht="15.75" customHeight="1">
      <c r="A63" s="14" t="s">
        <v>360</v>
      </c>
      <c r="B63" s="13" t="s">
        <v>361</v>
      </c>
      <c r="C63" s="13" t="s">
        <v>315</v>
      </c>
      <c r="D63" s="13" t="s">
        <v>39</v>
      </c>
      <c r="E63" s="14">
        <v>9365</v>
      </c>
      <c r="F63" s="13" t="s">
        <v>316</v>
      </c>
      <c r="G63" s="13" t="s">
        <v>253</v>
      </c>
      <c r="H63" s="13" t="s">
        <v>254</v>
      </c>
      <c r="I63" s="13" t="s">
        <v>362</v>
      </c>
      <c r="J63" s="13" t="s">
        <v>363</v>
      </c>
      <c r="K63" s="13" t="s">
        <v>364</v>
      </c>
      <c r="L63" s="13" t="s">
        <v>52</v>
      </c>
      <c r="M63" s="14" t="s">
        <v>360</v>
      </c>
      <c r="N63" s="13" t="s">
        <v>253</v>
      </c>
    </row>
    <row r="64" spans="1:14" ht="15.75" customHeight="1">
      <c r="A64" s="14" t="s">
        <v>365</v>
      </c>
      <c r="B64" s="13" t="s">
        <v>366</v>
      </c>
      <c r="C64" s="13" t="s">
        <v>315</v>
      </c>
      <c r="D64" s="13" t="s">
        <v>39</v>
      </c>
      <c r="E64" s="14">
        <v>9381</v>
      </c>
      <c r="F64" s="13" t="s">
        <v>316</v>
      </c>
      <c r="G64" s="13" t="s">
        <v>253</v>
      </c>
      <c r="H64" s="13" t="s">
        <v>254</v>
      </c>
      <c r="I64" s="13" t="s">
        <v>367</v>
      </c>
      <c r="J64" s="13" t="s">
        <v>368</v>
      </c>
      <c r="K64" s="13" t="s">
        <v>369</v>
      </c>
      <c r="L64" s="13" t="s">
        <v>46</v>
      </c>
      <c r="M64" s="14" t="s">
        <v>365</v>
      </c>
      <c r="N64" s="13" t="s">
        <v>253</v>
      </c>
    </row>
    <row r="65" spans="1:14" ht="15.75" customHeight="1">
      <c r="A65" s="14" t="s">
        <v>370</v>
      </c>
      <c r="B65" s="13" t="s">
        <v>371</v>
      </c>
      <c r="C65" s="13" t="s">
        <v>315</v>
      </c>
      <c r="D65" s="13" t="s">
        <v>39</v>
      </c>
      <c r="E65" s="14">
        <v>9384</v>
      </c>
      <c r="F65" s="13" t="s">
        <v>316</v>
      </c>
      <c r="G65" s="13" t="s">
        <v>253</v>
      </c>
      <c r="H65" s="13" t="s">
        <v>254</v>
      </c>
      <c r="I65" s="13" t="s">
        <v>372</v>
      </c>
      <c r="J65" s="13" t="s">
        <v>373</v>
      </c>
      <c r="K65" s="13" t="s">
        <v>374</v>
      </c>
      <c r="L65" s="13" t="s">
        <v>52</v>
      </c>
      <c r="M65" s="14" t="s">
        <v>370</v>
      </c>
      <c r="N65" s="13" t="s">
        <v>253</v>
      </c>
    </row>
    <row r="66" spans="1:14" ht="15.75" customHeight="1">
      <c r="A66" s="14" t="s">
        <v>375</v>
      </c>
      <c r="B66" s="13" t="s">
        <v>376</v>
      </c>
      <c r="C66" s="13" t="s">
        <v>315</v>
      </c>
      <c r="D66" s="13" t="s">
        <v>39</v>
      </c>
      <c r="E66" s="14">
        <v>9387</v>
      </c>
      <c r="F66" s="13" t="s">
        <v>316</v>
      </c>
      <c r="G66" s="13" t="s">
        <v>253</v>
      </c>
      <c r="H66" s="13" t="s">
        <v>254</v>
      </c>
      <c r="I66" s="13" t="s">
        <v>377</v>
      </c>
      <c r="J66" s="13" t="s">
        <v>378</v>
      </c>
      <c r="K66" s="13" t="s">
        <v>379</v>
      </c>
      <c r="L66" s="13" t="s">
        <v>46</v>
      </c>
      <c r="M66" s="14" t="s">
        <v>375</v>
      </c>
      <c r="N66" s="13" t="s">
        <v>253</v>
      </c>
    </row>
    <row r="67" spans="1:14" ht="15.75" customHeight="1">
      <c r="A67" s="14" t="s">
        <v>380</v>
      </c>
      <c r="B67" s="13" t="s">
        <v>381</v>
      </c>
      <c r="C67" s="13" t="s">
        <v>382</v>
      </c>
      <c r="D67" s="13" t="s">
        <v>39</v>
      </c>
      <c r="E67" s="14">
        <v>9355</v>
      </c>
      <c r="F67" s="13" t="s">
        <v>383</v>
      </c>
      <c r="G67" s="13" t="s">
        <v>384</v>
      </c>
      <c r="H67" s="13" t="s">
        <v>385</v>
      </c>
      <c r="I67" s="15" t="s">
        <v>386</v>
      </c>
      <c r="J67" s="15" t="s">
        <v>387</v>
      </c>
      <c r="K67" s="13" t="s">
        <v>388</v>
      </c>
      <c r="L67" s="15" t="s">
        <v>46</v>
      </c>
      <c r="M67" s="14" t="s">
        <v>380</v>
      </c>
      <c r="N67" s="13" t="s">
        <v>384</v>
      </c>
    </row>
    <row r="68" spans="1:14" ht="15.75" customHeight="1">
      <c r="A68" s="14" t="s">
        <v>389</v>
      </c>
      <c r="B68" s="13" t="s">
        <v>390</v>
      </c>
      <c r="C68" s="13" t="s">
        <v>382</v>
      </c>
      <c r="D68" s="13" t="s">
        <v>39</v>
      </c>
      <c r="E68" s="14">
        <v>9356</v>
      </c>
      <c r="F68" s="13" t="s">
        <v>383</v>
      </c>
      <c r="G68" s="13" t="s">
        <v>384</v>
      </c>
      <c r="H68" s="13" t="s">
        <v>385</v>
      </c>
      <c r="I68" s="13" t="s">
        <v>391</v>
      </c>
      <c r="J68" s="13" t="s">
        <v>392</v>
      </c>
      <c r="K68" s="13" t="s">
        <v>393</v>
      </c>
      <c r="L68" s="13" t="s">
        <v>52</v>
      </c>
      <c r="M68" s="14" t="s">
        <v>389</v>
      </c>
      <c r="N68" s="13" t="s">
        <v>384</v>
      </c>
    </row>
    <row r="69" spans="1:14" ht="15.75" customHeight="1">
      <c r="A69" s="14" t="s">
        <v>394</v>
      </c>
      <c r="B69" s="13" t="s">
        <v>395</v>
      </c>
      <c r="C69" s="13" t="s">
        <v>382</v>
      </c>
      <c r="D69" s="13" t="s">
        <v>39</v>
      </c>
      <c r="E69" s="14">
        <v>9357</v>
      </c>
      <c r="F69" s="13" t="s">
        <v>383</v>
      </c>
      <c r="G69" s="13" t="s">
        <v>384</v>
      </c>
      <c r="H69" s="13" t="s">
        <v>385</v>
      </c>
      <c r="I69" s="13" t="s">
        <v>396</v>
      </c>
      <c r="J69" s="13" t="s">
        <v>397</v>
      </c>
      <c r="K69" s="13" t="s">
        <v>398</v>
      </c>
      <c r="L69" s="13" t="s">
        <v>52</v>
      </c>
      <c r="M69" s="14" t="s">
        <v>394</v>
      </c>
      <c r="N69" s="13" t="s">
        <v>384</v>
      </c>
    </row>
    <row r="70" spans="1:14" ht="15.75" customHeight="1">
      <c r="A70" s="14" t="s">
        <v>399</v>
      </c>
      <c r="B70" s="13" t="s">
        <v>400</v>
      </c>
      <c r="C70" s="13" t="s">
        <v>382</v>
      </c>
      <c r="D70" s="13" t="s">
        <v>39</v>
      </c>
      <c r="E70" s="14">
        <v>9358</v>
      </c>
      <c r="F70" s="13" t="s">
        <v>383</v>
      </c>
      <c r="G70" s="13" t="s">
        <v>384</v>
      </c>
      <c r="H70" s="13" t="s">
        <v>385</v>
      </c>
      <c r="I70" s="13" t="s">
        <v>401</v>
      </c>
      <c r="J70" s="13" t="s">
        <v>402</v>
      </c>
      <c r="K70" s="13" t="s">
        <v>403</v>
      </c>
      <c r="L70" s="13" t="s">
        <v>52</v>
      </c>
      <c r="M70" s="14" t="s">
        <v>399</v>
      </c>
      <c r="N70" s="13" t="s">
        <v>384</v>
      </c>
    </row>
    <row r="71" spans="1:14" ht="15.75" customHeight="1">
      <c r="A71" s="14" t="s">
        <v>404</v>
      </c>
      <c r="B71" s="13" t="s">
        <v>405</v>
      </c>
      <c r="C71" s="13" t="s">
        <v>382</v>
      </c>
      <c r="D71" s="13" t="s">
        <v>39</v>
      </c>
      <c r="E71" s="14">
        <v>9359</v>
      </c>
      <c r="F71" s="13" t="s">
        <v>383</v>
      </c>
      <c r="G71" s="13" t="s">
        <v>384</v>
      </c>
      <c r="H71" s="13" t="s">
        <v>385</v>
      </c>
      <c r="I71" s="13" t="s">
        <v>406</v>
      </c>
      <c r="J71" s="13" t="s">
        <v>407</v>
      </c>
      <c r="K71" s="13" t="s">
        <v>408</v>
      </c>
      <c r="L71" s="13" t="s">
        <v>52</v>
      </c>
      <c r="M71" s="14" t="s">
        <v>404</v>
      </c>
      <c r="N71" s="13" t="s">
        <v>384</v>
      </c>
    </row>
    <row r="72" spans="1:14" ht="15.75" customHeight="1">
      <c r="A72" s="14" t="s">
        <v>409</v>
      </c>
      <c r="B72" s="13" t="s">
        <v>410</v>
      </c>
      <c r="C72" s="13" t="s">
        <v>382</v>
      </c>
      <c r="D72" s="13" t="s">
        <v>39</v>
      </c>
      <c r="E72" s="14">
        <v>9360</v>
      </c>
      <c r="F72" s="13" t="s">
        <v>383</v>
      </c>
      <c r="G72" s="13" t="s">
        <v>384</v>
      </c>
      <c r="H72" s="13" t="s">
        <v>385</v>
      </c>
      <c r="I72" s="13" t="s">
        <v>411</v>
      </c>
      <c r="J72" s="13" t="s">
        <v>412</v>
      </c>
      <c r="K72" s="13" t="s">
        <v>413</v>
      </c>
      <c r="L72" s="13" t="s">
        <v>52</v>
      </c>
      <c r="M72" s="14" t="s">
        <v>409</v>
      </c>
      <c r="N72" s="13" t="s">
        <v>384</v>
      </c>
    </row>
    <row r="73" spans="1:14" ht="15.75" customHeight="1">
      <c r="A73" s="14" t="s">
        <v>414</v>
      </c>
      <c r="B73" s="13" t="s">
        <v>415</v>
      </c>
      <c r="C73" s="13" t="s">
        <v>382</v>
      </c>
      <c r="D73" s="13" t="s">
        <v>39</v>
      </c>
      <c r="E73" s="14">
        <v>9361</v>
      </c>
      <c r="F73" s="13" t="s">
        <v>383</v>
      </c>
      <c r="G73" s="13" t="s">
        <v>384</v>
      </c>
      <c r="H73" s="13" t="s">
        <v>385</v>
      </c>
      <c r="I73" s="13" t="s">
        <v>416</v>
      </c>
      <c r="J73" s="13" t="s">
        <v>417</v>
      </c>
      <c r="K73" s="13" t="s">
        <v>418</v>
      </c>
      <c r="L73" s="13" t="s">
        <v>52</v>
      </c>
      <c r="M73" s="14" t="s">
        <v>414</v>
      </c>
      <c r="N73" s="13" t="s">
        <v>384</v>
      </c>
    </row>
    <row r="74" spans="1:14" ht="15.75" customHeight="1">
      <c r="A74" s="14" t="s">
        <v>419</v>
      </c>
      <c r="B74" s="13" t="s">
        <v>420</v>
      </c>
      <c r="C74" s="13" t="s">
        <v>382</v>
      </c>
      <c r="D74" s="13" t="s">
        <v>39</v>
      </c>
      <c r="E74" s="14">
        <v>9366</v>
      </c>
      <c r="F74" s="13" t="s">
        <v>383</v>
      </c>
      <c r="G74" s="13" t="s">
        <v>384</v>
      </c>
      <c r="H74" s="13" t="s">
        <v>385</v>
      </c>
      <c r="I74" s="13" t="s">
        <v>421</v>
      </c>
      <c r="J74" s="13" t="s">
        <v>422</v>
      </c>
      <c r="K74" s="13" t="s">
        <v>423</v>
      </c>
      <c r="L74" s="13" t="s">
        <v>52</v>
      </c>
      <c r="M74" s="14" t="s">
        <v>419</v>
      </c>
      <c r="N74" s="13" t="s">
        <v>384</v>
      </c>
    </row>
    <row r="75" spans="1:14" ht="15.75" customHeight="1">
      <c r="A75" s="14" t="s">
        <v>424</v>
      </c>
      <c r="B75" s="13" t="s">
        <v>425</v>
      </c>
      <c r="C75" s="13" t="s">
        <v>382</v>
      </c>
      <c r="D75" s="13" t="s">
        <v>39</v>
      </c>
      <c r="E75" s="14">
        <v>9367</v>
      </c>
      <c r="F75" s="13" t="s">
        <v>383</v>
      </c>
      <c r="G75" s="13" t="s">
        <v>384</v>
      </c>
      <c r="H75" s="13" t="s">
        <v>385</v>
      </c>
      <c r="I75" s="13" t="s">
        <v>426</v>
      </c>
      <c r="J75" s="13" t="s">
        <v>427</v>
      </c>
      <c r="K75" s="13" t="s">
        <v>428</v>
      </c>
      <c r="L75" s="13" t="s">
        <v>52</v>
      </c>
      <c r="M75" s="14" t="s">
        <v>424</v>
      </c>
      <c r="N75" s="13" t="s">
        <v>384</v>
      </c>
    </row>
    <row r="76" spans="1:14" ht="15.75" customHeight="1">
      <c r="A76" s="14" t="s">
        <v>429</v>
      </c>
      <c r="B76" s="13" t="s">
        <v>430</v>
      </c>
      <c r="C76" s="13" t="s">
        <v>382</v>
      </c>
      <c r="D76" s="13" t="s">
        <v>39</v>
      </c>
      <c r="E76" s="14">
        <v>9368</v>
      </c>
      <c r="F76" s="13" t="s">
        <v>383</v>
      </c>
      <c r="G76" s="13" t="s">
        <v>384</v>
      </c>
      <c r="H76" s="13" t="s">
        <v>385</v>
      </c>
      <c r="I76" s="13" t="s">
        <v>431</v>
      </c>
      <c r="J76" s="13" t="s">
        <v>432</v>
      </c>
      <c r="K76" s="13" t="s">
        <v>433</v>
      </c>
      <c r="L76" s="13" t="s">
        <v>52</v>
      </c>
      <c r="M76" s="14" t="s">
        <v>429</v>
      </c>
      <c r="N76" s="13" t="s">
        <v>384</v>
      </c>
    </row>
    <row r="77" spans="1:14" ht="15.75" customHeight="1">
      <c r="A77" s="14" t="s">
        <v>434</v>
      </c>
      <c r="B77" s="13" t="s">
        <v>435</v>
      </c>
      <c r="C77" s="13" t="s">
        <v>436</v>
      </c>
      <c r="D77" s="13" t="s">
        <v>39</v>
      </c>
      <c r="E77" s="14">
        <v>9347</v>
      </c>
      <c r="F77" s="13" t="s">
        <v>437</v>
      </c>
      <c r="G77" s="13" t="s">
        <v>438</v>
      </c>
      <c r="H77" s="13" t="s">
        <v>439</v>
      </c>
      <c r="I77" s="13" t="s">
        <v>440</v>
      </c>
      <c r="J77" s="13" t="s">
        <v>441</v>
      </c>
      <c r="K77" s="13" t="s">
        <v>442</v>
      </c>
      <c r="L77" s="13" t="s">
        <v>52</v>
      </c>
      <c r="M77" s="14" t="s">
        <v>434</v>
      </c>
      <c r="N77" s="13" t="s">
        <v>438</v>
      </c>
    </row>
    <row r="78" spans="1:14" ht="15.75" customHeight="1">
      <c r="A78" s="14" t="s">
        <v>443</v>
      </c>
      <c r="B78" s="13" t="s">
        <v>444</v>
      </c>
      <c r="C78" s="13" t="s">
        <v>436</v>
      </c>
      <c r="D78" s="13" t="s">
        <v>39</v>
      </c>
      <c r="E78" s="14">
        <v>9348</v>
      </c>
      <c r="F78" s="13" t="s">
        <v>437</v>
      </c>
      <c r="G78" s="13" t="s">
        <v>438</v>
      </c>
      <c r="H78" s="13" t="s">
        <v>439</v>
      </c>
      <c r="I78" s="13" t="s">
        <v>445</v>
      </c>
      <c r="J78" s="13" t="s">
        <v>446</v>
      </c>
      <c r="K78" s="13" t="s">
        <v>447</v>
      </c>
      <c r="L78" s="13" t="s">
        <v>46</v>
      </c>
      <c r="M78" s="14" t="s">
        <v>443</v>
      </c>
      <c r="N78" s="13" t="s">
        <v>438</v>
      </c>
    </row>
    <row r="79" spans="1:14" ht="15.75" customHeight="1">
      <c r="A79" s="14" t="s">
        <v>448</v>
      </c>
      <c r="B79" s="13" t="s">
        <v>449</v>
      </c>
      <c r="C79" s="13" t="s">
        <v>436</v>
      </c>
      <c r="D79" s="13" t="s">
        <v>39</v>
      </c>
      <c r="E79" s="14">
        <v>9349</v>
      </c>
      <c r="F79" s="13" t="s">
        <v>437</v>
      </c>
      <c r="G79" s="13" t="s">
        <v>438</v>
      </c>
      <c r="H79" s="13" t="s">
        <v>439</v>
      </c>
      <c r="I79" s="13" t="s">
        <v>450</v>
      </c>
      <c r="J79" s="13" t="s">
        <v>451</v>
      </c>
      <c r="K79" s="13" t="s">
        <v>452</v>
      </c>
      <c r="L79" s="13" t="s">
        <v>52</v>
      </c>
      <c r="M79" s="14" t="s">
        <v>448</v>
      </c>
      <c r="N79" s="13" t="s">
        <v>438</v>
      </c>
    </row>
    <row r="80" spans="1:14" ht="15.75" customHeight="1">
      <c r="A80" s="14" t="s">
        <v>453</v>
      </c>
      <c r="B80" s="13" t="s">
        <v>454</v>
      </c>
      <c r="C80" s="13" t="s">
        <v>436</v>
      </c>
      <c r="D80" s="13" t="s">
        <v>39</v>
      </c>
      <c r="E80" s="14">
        <v>9350</v>
      </c>
      <c r="F80" s="13" t="s">
        <v>437</v>
      </c>
      <c r="G80" s="13" t="s">
        <v>438</v>
      </c>
      <c r="H80" s="13" t="s">
        <v>439</v>
      </c>
      <c r="I80" s="13" t="s">
        <v>455</v>
      </c>
      <c r="J80" s="13" t="s">
        <v>456</v>
      </c>
      <c r="K80" s="13" t="s">
        <v>457</v>
      </c>
      <c r="L80" s="13" t="s">
        <v>52</v>
      </c>
      <c r="M80" s="14" t="s">
        <v>453</v>
      </c>
      <c r="N80" s="13" t="s">
        <v>438</v>
      </c>
    </row>
    <row r="81" spans="1:14" ht="15.75" customHeight="1">
      <c r="A81" s="14" t="s">
        <v>458</v>
      </c>
      <c r="B81" s="13" t="s">
        <v>459</v>
      </c>
      <c r="C81" s="13" t="s">
        <v>436</v>
      </c>
      <c r="D81" s="13" t="s">
        <v>39</v>
      </c>
      <c r="E81" s="14">
        <v>9351</v>
      </c>
      <c r="F81" s="13" t="s">
        <v>437</v>
      </c>
      <c r="G81" s="13" t="s">
        <v>438</v>
      </c>
      <c r="H81" s="13" t="s">
        <v>439</v>
      </c>
      <c r="I81" s="13" t="s">
        <v>460</v>
      </c>
      <c r="J81" s="13" t="s">
        <v>461</v>
      </c>
      <c r="K81" s="13" t="s">
        <v>462</v>
      </c>
      <c r="L81" s="13" t="s">
        <v>52</v>
      </c>
      <c r="M81" s="14" t="s">
        <v>458</v>
      </c>
      <c r="N81" s="13" t="s">
        <v>438</v>
      </c>
    </row>
    <row r="82" spans="1:14" ht="15.75" customHeight="1">
      <c r="A82" s="14" t="s">
        <v>463</v>
      </c>
      <c r="B82" s="13" t="s">
        <v>464</v>
      </c>
      <c r="C82" s="13" t="s">
        <v>436</v>
      </c>
      <c r="D82" s="13" t="s">
        <v>39</v>
      </c>
      <c r="E82" s="14">
        <v>9353</v>
      </c>
      <c r="F82" s="13" t="s">
        <v>437</v>
      </c>
      <c r="G82" s="13" t="s">
        <v>438</v>
      </c>
      <c r="H82" s="13" t="s">
        <v>439</v>
      </c>
      <c r="I82" s="13" t="s">
        <v>465</v>
      </c>
      <c r="J82" s="13" t="s">
        <v>466</v>
      </c>
      <c r="K82" s="13" t="s">
        <v>467</v>
      </c>
      <c r="L82" s="13" t="s">
        <v>46</v>
      </c>
      <c r="M82" s="14" t="s">
        <v>463</v>
      </c>
      <c r="N82" s="13" t="s">
        <v>438</v>
      </c>
    </row>
    <row r="83" spans="1:14" ht="15.75" customHeight="1">
      <c r="A83" s="14" t="s">
        <v>468</v>
      </c>
      <c r="B83" s="13" t="s">
        <v>469</v>
      </c>
      <c r="C83" s="13" t="s">
        <v>436</v>
      </c>
      <c r="D83" s="13" t="s">
        <v>39</v>
      </c>
      <c r="E83" s="14">
        <v>9352</v>
      </c>
      <c r="F83" s="13" t="s">
        <v>437</v>
      </c>
      <c r="G83" s="13" t="s">
        <v>438</v>
      </c>
      <c r="H83" s="13" t="s">
        <v>439</v>
      </c>
      <c r="I83" s="13" t="s">
        <v>470</v>
      </c>
      <c r="J83" s="13" t="s">
        <v>471</v>
      </c>
      <c r="K83" s="13" t="s">
        <v>472</v>
      </c>
      <c r="L83" s="13" t="s">
        <v>52</v>
      </c>
      <c r="M83" s="14" t="s">
        <v>468</v>
      </c>
      <c r="N83" s="13" t="s">
        <v>438</v>
      </c>
    </row>
    <row r="84" spans="1:14" ht="15.75" customHeight="1">
      <c r="A84" s="14" t="s">
        <v>473</v>
      </c>
      <c r="B84" s="13" t="s">
        <v>474</v>
      </c>
      <c r="C84" s="13" t="s">
        <v>436</v>
      </c>
      <c r="D84" s="13" t="s">
        <v>39</v>
      </c>
      <c r="E84" s="14">
        <v>9354</v>
      </c>
      <c r="F84" s="13" t="s">
        <v>437</v>
      </c>
      <c r="G84" s="13" t="s">
        <v>438</v>
      </c>
      <c r="H84" s="13" t="s">
        <v>439</v>
      </c>
      <c r="I84" s="13" t="s">
        <v>475</v>
      </c>
      <c r="J84" s="13" t="s">
        <v>476</v>
      </c>
      <c r="K84" s="13" t="s">
        <v>477</v>
      </c>
      <c r="L84" s="13" t="s">
        <v>46</v>
      </c>
      <c r="M84" s="14" t="s">
        <v>473</v>
      </c>
      <c r="N84" s="13" t="s">
        <v>438</v>
      </c>
    </row>
    <row r="85" spans="1:14" ht="15.75" customHeight="1">
      <c r="A85" s="14" t="s">
        <v>478</v>
      </c>
      <c r="B85" s="13" t="s">
        <v>479</v>
      </c>
      <c r="C85" s="13" t="s">
        <v>436</v>
      </c>
      <c r="D85" s="13" t="s">
        <v>39</v>
      </c>
      <c r="E85" s="14">
        <v>9388</v>
      </c>
      <c r="F85" s="13" t="s">
        <v>437</v>
      </c>
      <c r="G85" s="13" t="s">
        <v>438</v>
      </c>
      <c r="H85" s="13" t="s">
        <v>439</v>
      </c>
      <c r="I85" s="13" t="s">
        <v>480</v>
      </c>
      <c r="J85" s="13" t="s">
        <v>481</v>
      </c>
      <c r="K85" s="13" t="s">
        <v>482</v>
      </c>
      <c r="L85" s="13" t="s">
        <v>46</v>
      </c>
      <c r="M85" s="14" t="s">
        <v>478</v>
      </c>
      <c r="N85" s="13" t="s">
        <v>438</v>
      </c>
    </row>
    <row r="86" spans="1:14" ht="15.75" customHeight="1">
      <c r="A86" s="14" t="s">
        <v>483</v>
      </c>
      <c r="B86" s="13" t="s">
        <v>484</v>
      </c>
      <c r="C86" s="13" t="s">
        <v>436</v>
      </c>
      <c r="D86" s="13" t="s">
        <v>39</v>
      </c>
      <c r="E86" s="14">
        <v>9389</v>
      </c>
      <c r="F86" s="13" t="s">
        <v>437</v>
      </c>
      <c r="G86" s="13" t="s">
        <v>438</v>
      </c>
      <c r="H86" s="13" t="s">
        <v>439</v>
      </c>
      <c r="I86" s="13" t="s">
        <v>485</v>
      </c>
      <c r="J86" s="13" t="s">
        <v>486</v>
      </c>
      <c r="K86" s="13" t="s">
        <v>487</v>
      </c>
      <c r="L86" s="13" t="s">
        <v>52</v>
      </c>
      <c r="M86" s="14" t="s">
        <v>483</v>
      </c>
      <c r="N86" s="13" t="s">
        <v>438</v>
      </c>
    </row>
    <row r="87" spans="1:14" ht="15.75" customHeight="1">
      <c r="A87" s="14" t="s">
        <v>488</v>
      </c>
      <c r="B87" s="13" t="s">
        <v>489</v>
      </c>
      <c r="C87" s="13" t="s">
        <v>436</v>
      </c>
      <c r="D87" s="13" t="s">
        <v>39</v>
      </c>
      <c r="E87" s="14">
        <v>9379</v>
      </c>
      <c r="F87" s="13" t="s">
        <v>437</v>
      </c>
      <c r="G87" s="13" t="s">
        <v>438</v>
      </c>
      <c r="H87" s="13" t="s">
        <v>439</v>
      </c>
      <c r="I87" s="13" t="s">
        <v>490</v>
      </c>
      <c r="J87" s="13" t="s">
        <v>491</v>
      </c>
      <c r="K87" s="13" t="s">
        <v>492</v>
      </c>
      <c r="L87" s="13" t="s">
        <v>46</v>
      </c>
      <c r="M87" s="14" t="s">
        <v>488</v>
      </c>
      <c r="N87" s="13" t="s">
        <v>438</v>
      </c>
    </row>
    <row r="88" spans="1:14" ht="15.75" customHeight="1">
      <c r="A88" s="14" t="s">
        <v>493</v>
      </c>
      <c r="B88" s="13" t="s">
        <v>494</v>
      </c>
      <c r="C88" s="13" t="s">
        <v>436</v>
      </c>
      <c r="D88" s="13" t="s">
        <v>39</v>
      </c>
      <c r="E88" s="14">
        <v>9380</v>
      </c>
      <c r="F88" s="13" t="s">
        <v>437</v>
      </c>
      <c r="G88" s="13" t="s">
        <v>438</v>
      </c>
      <c r="H88" s="13" t="s">
        <v>439</v>
      </c>
      <c r="I88" s="13" t="s">
        <v>495</v>
      </c>
      <c r="J88" s="13" t="s">
        <v>496</v>
      </c>
      <c r="K88" s="13" t="s">
        <v>497</v>
      </c>
      <c r="L88" s="13" t="s">
        <v>52</v>
      </c>
      <c r="M88" s="14" t="s">
        <v>493</v>
      </c>
      <c r="N88" s="13" t="s">
        <v>438</v>
      </c>
    </row>
    <row r="89" spans="1:14" ht="15.75" customHeight="1">
      <c r="A89" s="14" t="s">
        <v>498</v>
      </c>
      <c r="B89" s="13" t="s">
        <v>499</v>
      </c>
      <c r="C89" s="13" t="s">
        <v>436</v>
      </c>
      <c r="D89" s="13" t="s">
        <v>39</v>
      </c>
      <c r="E89" s="14">
        <v>9385</v>
      </c>
      <c r="F89" s="13" t="s">
        <v>437</v>
      </c>
      <c r="G89" s="13" t="s">
        <v>438</v>
      </c>
      <c r="H89" s="13" t="s">
        <v>439</v>
      </c>
      <c r="I89" s="13" t="s">
        <v>500</v>
      </c>
      <c r="J89" s="13" t="s">
        <v>501</v>
      </c>
      <c r="K89" s="13" t="s">
        <v>502</v>
      </c>
      <c r="L89" s="13" t="s">
        <v>46</v>
      </c>
      <c r="M89" s="14" t="s">
        <v>498</v>
      </c>
      <c r="N89" s="13" t="s">
        <v>438</v>
      </c>
    </row>
    <row r="90" spans="1:14" ht="15.75" customHeight="1">
      <c r="A90" s="14" t="s">
        <v>503</v>
      </c>
      <c r="B90" s="13" t="s">
        <v>504</v>
      </c>
      <c r="C90" s="13" t="s">
        <v>436</v>
      </c>
      <c r="D90" s="13" t="s">
        <v>39</v>
      </c>
      <c r="E90" s="14">
        <v>9386</v>
      </c>
      <c r="F90" s="13" t="s">
        <v>437</v>
      </c>
      <c r="G90" s="13" t="s">
        <v>438</v>
      </c>
      <c r="H90" s="13" t="s">
        <v>439</v>
      </c>
      <c r="I90" s="13" t="s">
        <v>505</v>
      </c>
      <c r="J90" s="13" t="s">
        <v>506</v>
      </c>
      <c r="K90" s="13" t="s">
        <v>507</v>
      </c>
      <c r="L90" s="13" t="s">
        <v>46</v>
      </c>
      <c r="M90" s="14" t="s">
        <v>503</v>
      </c>
      <c r="N90" s="13" t="s">
        <v>438</v>
      </c>
    </row>
    <row r="91" spans="1:14" ht="15.75" customHeight="1">
      <c r="A91" s="14" t="s">
        <v>508</v>
      </c>
      <c r="B91" s="13" t="s">
        <v>509</v>
      </c>
      <c r="C91" s="13" t="s">
        <v>510</v>
      </c>
      <c r="D91" s="13" t="s">
        <v>511</v>
      </c>
      <c r="E91" s="14">
        <v>9213</v>
      </c>
      <c r="F91" s="13" t="s">
        <v>511</v>
      </c>
      <c r="G91" s="13" t="s">
        <v>41</v>
      </c>
      <c r="H91" s="13" t="s">
        <v>42</v>
      </c>
      <c r="I91" s="13" t="s">
        <v>43</v>
      </c>
      <c r="J91" s="13" t="s">
        <v>44</v>
      </c>
      <c r="K91" s="13" t="s">
        <v>512</v>
      </c>
      <c r="L91" s="13" t="s">
        <v>46</v>
      </c>
      <c r="M91" s="14" t="s">
        <v>508</v>
      </c>
      <c r="N91" s="13" t="s">
        <v>41</v>
      </c>
    </row>
    <row r="92" spans="1:14" ht="15.75" customHeight="1">
      <c r="A92" s="14" t="s">
        <v>513</v>
      </c>
      <c r="B92" s="13" t="s">
        <v>514</v>
      </c>
      <c r="C92" s="13" t="s">
        <v>510</v>
      </c>
      <c r="D92" s="13" t="s">
        <v>511</v>
      </c>
      <c r="E92" s="14">
        <v>9203</v>
      </c>
      <c r="F92" s="13" t="s">
        <v>511</v>
      </c>
      <c r="G92" s="13" t="s">
        <v>124</v>
      </c>
      <c r="H92" s="13" t="s">
        <v>125</v>
      </c>
      <c r="I92" s="13" t="s">
        <v>166</v>
      </c>
      <c r="J92" s="13" t="s">
        <v>167</v>
      </c>
      <c r="K92" s="13" t="s">
        <v>515</v>
      </c>
      <c r="L92" s="13" t="s">
        <v>46</v>
      </c>
      <c r="M92" s="14" t="s">
        <v>513</v>
      </c>
      <c r="N92" s="13" t="s">
        <v>124</v>
      </c>
    </row>
    <row r="93" spans="1:14" ht="15.75" customHeight="1">
      <c r="A93" s="14" t="s">
        <v>516</v>
      </c>
      <c r="B93" s="13" t="s">
        <v>517</v>
      </c>
      <c r="C93" s="13" t="s">
        <v>510</v>
      </c>
      <c r="D93" s="13" t="s">
        <v>511</v>
      </c>
      <c r="E93" s="14">
        <v>9214</v>
      </c>
      <c r="F93" s="13" t="s">
        <v>511</v>
      </c>
      <c r="G93" s="13" t="s">
        <v>41</v>
      </c>
      <c r="H93" s="13" t="s">
        <v>42</v>
      </c>
      <c r="I93" s="13" t="s">
        <v>92</v>
      </c>
      <c r="J93" s="13" t="s">
        <v>93</v>
      </c>
      <c r="K93" s="13" t="s">
        <v>518</v>
      </c>
      <c r="L93" s="13" t="s">
        <v>46</v>
      </c>
      <c r="M93" s="14" t="s">
        <v>516</v>
      </c>
      <c r="N93" s="13" t="s">
        <v>41</v>
      </c>
    </row>
    <row r="94" spans="1:14" ht="15.75" customHeight="1">
      <c r="A94" s="14" t="s">
        <v>519</v>
      </c>
      <c r="B94" s="13" t="s">
        <v>520</v>
      </c>
      <c r="C94" s="13" t="s">
        <v>510</v>
      </c>
      <c r="D94" s="13" t="s">
        <v>511</v>
      </c>
      <c r="E94" s="14">
        <v>9250</v>
      </c>
      <c r="F94" s="13" t="s">
        <v>511</v>
      </c>
      <c r="G94" s="13" t="s">
        <v>41</v>
      </c>
      <c r="H94" s="13" t="s">
        <v>42</v>
      </c>
      <c r="I94" s="13" t="s">
        <v>112</v>
      </c>
      <c r="J94" s="13" t="s">
        <v>113</v>
      </c>
      <c r="K94" s="13" t="s">
        <v>521</v>
      </c>
      <c r="L94" s="13" t="s">
        <v>46</v>
      </c>
      <c r="M94" s="14" t="s">
        <v>519</v>
      </c>
      <c r="N94" s="13" t="s">
        <v>41</v>
      </c>
    </row>
    <row r="95" spans="1:14" ht="15.75" customHeight="1">
      <c r="A95" s="14" t="s">
        <v>522</v>
      </c>
      <c r="B95" s="13" t="s">
        <v>523</v>
      </c>
      <c r="C95" s="13" t="s">
        <v>122</v>
      </c>
      <c r="D95" s="13" t="s">
        <v>39</v>
      </c>
      <c r="E95" s="14">
        <v>9322</v>
      </c>
      <c r="F95" s="13" t="s">
        <v>123</v>
      </c>
      <c r="G95" s="13" t="s">
        <v>124</v>
      </c>
      <c r="H95" s="13" t="s">
        <v>125</v>
      </c>
      <c r="I95" s="13" t="s">
        <v>524</v>
      </c>
      <c r="J95" s="13" t="s">
        <v>525</v>
      </c>
      <c r="K95" s="13" t="s">
        <v>526</v>
      </c>
      <c r="L95" s="13" t="s">
        <v>52</v>
      </c>
      <c r="M95" s="14" t="s">
        <v>522</v>
      </c>
      <c r="N95" s="13" t="s">
        <v>124</v>
      </c>
    </row>
    <row r="96" spans="1:14" ht="15.75" customHeight="1">
      <c r="A96" s="16" t="s">
        <v>527</v>
      </c>
      <c r="B96" s="15" t="s">
        <v>528</v>
      </c>
      <c r="C96" s="15" t="s">
        <v>529</v>
      </c>
      <c r="D96" s="15" t="s">
        <v>530</v>
      </c>
      <c r="E96" s="16">
        <v>9216</v>
      </c>
      <c r="F96" s="15" t="s">
        <v>531</v>
      </c>
      <c r="G96" s="13" t="s">
        <v>41</v>
      </c>
      <c r="H96" s="13" t="s">
        <v>42</v>
      </c>
      <c r="I96" s="13" t="s">
        <v>43</v>
      </c>
      <c r="J96" s="13" t="s">
        <v>44</v>
      </c>
      <c r="K96" s="13" t="s">
        <v>532</v>
      </c>
      <c r="L96" s="15" t="s">
        <v>46</v>
      </c>
      <c r="M96" s="16" t="s">
        <v>527</v>
      </c>
      <c r="N96" s="13" t="s">
        <v>41</v>
      </c>
    </row>
    <row r="97" spans="1:14" ht="15.75" customHeight="1">
      <c r="A97" s="16" t="s">
        <v>533</v>
      </c>
      <c r="B97" s="15" t="s">
        <v>534</v>
      </c>
      <c r="C97" s="15" t="s">
        <v>529</v>
      </c>
      <c r="D97" s="15" t="s">
        <v>530</v>
      </c>
      <c r="E97" s="16">
        <v>9215</v>
      </c>
      <c r="F97" s="15" t="s">
        <v>531</v>
      </c>
      <c r="G97" s="13" t="s">
        <v>41</v>
      </c>
      <c r="H97" s="13" t="s">
        <v>42</v>
      </c>
      <c r="I97" s="13" t="s">
        <v>75</v>
      </c>
      <c r="J97" s="13" t="s">
        <v>76</v>
      </c>
      <c r="K97" s="13" t="s">
        <v>535</v>
      </c>
      <c r="L97" s="15" t="s">
        <v>46</v>
      </c>
      <c r="M97" s="16" t="s">
        <v>533</v>
      </c>
      <c r="N97" s="13" t="s">
        <v>41</v>
      </c>
    </row>
    <row r="98" spans="1:14" ht="15.75" customHeight="1">
      <c r="A98" s="16" t="s">
        <v>536</v>
      </c>
      <c r="B98" s="15" t="s">
        <v>537</v>
      </c>
      <c r="C98" s="15" t="s">
        <v>538</v>
      </c>
      <c r="D98" s="15" t="s">
        <v>530</v>
      </c>
      <c r="E98" s="16">
        <v>9240</v>
      </c>
      <c r="F98" s="15" t="s">
        <v>539</v>
      </c>
      <c r="G98" s="13" t="s">
        <v>438</v>
      </c>
      <c r="H98" s="13" t="s">
        <v>439</v>
      </c>
      <c r="I98" s="15" t="s">
        <v>505</v>
      </c>
      <c r="J98" s="15" t="s">
        <v>506</v>
      </c>
      <c r="K98" s="13" t="s">
        <v>540</v>
      </c>
      <c r="L98" s="15" t="s">
        <v>46</v>
      </c>
      <c r="M98" s="16" t="s">
        <v>536</v>
      </c>
      <c r="N98" s="13" t="s">
        <v>438</v>
      </c>
    </row>
    <row r="99" spans="1:14" ht="15.75" customHeight="1">
      <c r="A99" s="16" t="s">
        <v>541</v>
      </c>
      <c r="B99" s="15" t="s">
        <v>542</v>
      </c>
      <c r="C99" s="15" t="s">
        <v>538</v>
      </c>
      <c r="D99" s="15" t="s">
        <v>530</v>
      </c>
      <c r="E99" s="16">
        <v>9235</v>
      </c>
      <c r="F99" s="15" t="s">
        <v>539</v>
      </c>
      <c r="G99" s="13" t="s">
        <v>438</v>
      </c>
      <c r="H99" s="13" t="s">
        <v>439</v>
      </c>
      <c r="I99" s="13" t="s">
        <v>490</v>
      </c>
      <c r="J99" s="13" t="s">
        <v>491</v>
      </c>
      <c r="K99" s="13" t="s">
        <v>543</v>
      </c>
      <c r="L99" s="13" t="s">
        <v>46</v>
      </c>
      <c r="M99" s="16" t="s">
        <v>541</v>
      </c>
      <c r="N99" s="13" t="s">
        <v>438</v>
      </c>
    </row>
    <row r="100" spans="1:14" ht="15.75" customHeight="1">
      <c r="A100" s="16" t="s">
        <v>544</v>
      </c>
      <c r="B100" s="15" t="s">
        <v>545</v>
      </c>
      <c r="C100" s="15" t="s">
        <v>538</v>
      </c>
      <c r="D100" s="15" t="s">
        <v>530</v>
      </c>
      <c r="E100" s="16">
        <v>9239</v>
      </c>
      <c r="F100" s="15" t="s">
        <v>539</v>
      </c>
      <c r="G100" s="13" t="s">
        <v>438</v>
      </c>
      <c r="H100" s="13" t="s">
        <v>439</v>
      </c>
      <c r="I100" s="13" t="s">
        <v>500</v>
      </c>
      <c r="J100" s="13" t="s">
        <v>501</v>
      </c>
      <c r="K100" s="13" t="s">
        <v>546</v>
      </c>
      <c r="L100" s="13" t="s">
        <v>46</v>
      </c>
      <c r="M100" s="16" t="s">
        <v>544</v>
      </c>
      <c r="N100" s="13" t="s">
        <v>438</v>
      </c>
    </row>
    <row r="101" spans="1:14" ht="15.75" customHeight="1">
      <c r="A101" s="16" t="s">
        <v>547</v>
      </c>
      <c r="B101" s="15" t="s">
        <v>548</v>
      </c>
      <c r="C101" s="15" t="s">
        <v>549</v>
      </c>
      <c r="D101" s="15" t="s">
        <v>530</v>
      </c>
      <c r="E101" s="16">
        <v>9222</v>
      </c>
      <c r="F101" s="15" t="s">
        <v>550</v>
      </c>
      <c r="G101" s="13" t="s">
        <v>438</v>
      </c>
      <c r="H101" s="13" t="s">
        <v>439</v>
      </c>
      <c r="I101" s="13" t="s">
        <v>475</v>
      </c>
      <c r="J101" s="13" t="s">
        <v>476</v>
      </c>
      <c r="K101" s="13" t="s">
        <v>551</v>
      </c>
      <c r="L101" s="13" t="s">
        <v>46</v>
      </c>
      <c r="M101" s="16" t="s">
        <v>547</v>
      </c>
      <c r="N101" s="13" t="s">
        <v>438</v>
      </c>
    </row>
    <row r="102" spans="1:14" ht="15.75" customHeight="1">
      <c r="A102" s="16" t="s">
        <v>552</v>
      </c>
      <c r="B102" s="15" t="s">
        <v>553</v>
      </c>
      <c r="C102" s="15" t="s">
        <v>549</v>
      </c>
      <c r="D102" s="15" t="s">
        <v>530</v>
      </c>
      <c r="E102" s="16">
        <v>9221</v>
      </c>
      <c r="F102" s="15" t="s">
        <v>550</v>
      </c>
      <c r="G102" s="13" t="s">
        <v>438</v>
      </c>
      <c r="H102" s="13" t="s">
        <v>439</v>
      </c>
      <c r="I102" s="13" t="s">
        <v>465</v>
      </c>
      <c r="J102" s="13" t="s">
        <v>466</v>
      </c>
      <c r="K102" s="13" t="s">
        <v>554</v>
      </c>
      <c r="L102" s="13" t="s">
        <v>46</v>
      </c>
      <c r="M102" s="16" t="s">
        <v>552</v>
      </c>
      <c r="N102" s="13" t="s">
        <v>438</v>
      </c>
    </row>
    <row r="103" spans="1:14" ht="15.75" customHeight="1">
      <c r="A103" s="16" t="s">
        <v>555</v>
      </c>
      <c r="B103" s="15" t="s">
        <v>556</v>
      </c>
      <c r="C103" s="15" t="s">
        <v>549</v>
      </c>
      <c r="D103" s="15" t="s">
        <v>530</v>
      </c>
      <c r="E103" s="16">
        <v>9242</v>
      </c>
      <c r="F103" s="15" t="s">
        <v>550</v>
      </c>
      <c r="G103" s="13" t="s">
        <v>438</v>
      </c>
      <c r="H103" s="13" t="s">
        <v>439</v>
      </c>
      <c r="I103" s="13" t="s">
        <v>480</v>
      </c>
      <c r="J103" s="13" t="s">
        <v>481</v>
      </c>
      <c r="K103" s="13" t="s">
        <v>557</v>
      </c>
      <c r="L103" s="13" t="s">
        <v>46</v>
      </c>
      <c r="M103" s="16" t="s">
        <v>555</v>
      </c>
      <c r="N103" s="13" t="s">
        <v>438</v>
      </c>
    </row>
    <row r="104" spans="1:14" ht="15.75" customHeight="1">
      <c r="A104" s="16" t="s">
        <v>558</v>
      </c>
      <c r="B104" s="15" t="s">
        <v>559</v>
      </c>
      <c r="C104" s="15" t="s">
        <v>549</v>
      </c>
      <c r="D104" s="15" t="s">
        <v>530</v>
      </c>
      <c r="E104" s="16">
        <v>9220</v>
      </c>
      <c r="F104" s="15" t="s">
        <v>550</v>
      </c>
      <c r="G104" s="13" t="s">
        <v>438</v>
      </c>
      <c r="H104" s="13" t="s">
        <v>439</v>
      </c>
      <c r="I104" s="13" t="s">
        <v>445</v>
      </c>
      <c r="J104" s="13" t="s">
        <v>446</v>
      </c>
      <c r="K104" s="13" t="s">
        <v>560</v>
      </c>
      <c r="L104" s="13" t="s">
        <v>46</v>
      </c>
      <c r="M104" s="16" t="s">
        <v>558</v>
      </c>
      <c r="N104" s="13" t="s">
        <v>438</v>
      </c>
    </row>
    <row r="105" spans="1:14" ht="15.75" customHeight="1">
      <c r="A105" s="16" t="s">
        <v>561</v>
      </c>
      <c r="B105" s="15" t="s">
        <v>562</v>
      </c>
      <c r="C105" s="15" t="s">
        <v>563</v>
      </c>
      <c r="D105" s="15" t="s">
        <v>530</v>
      </c>
      <c r="E105" s="16">
        <v>9223</v>
      </c>
      <c r="F105" s="15" t="s">
        <v>564</v>
      </c>
      <c r="G105" s="13" t="s">
        <v>384</v>
      </c>
      <c r="H105" s="13" t="s">
        <v>385</v>
      </c>
      <c r="I105" s="15" t="s">
        <v>386</v>
      </c>
      <c r="J105" s="15" t="s">
        <v>387</v>
      </c>
      <c r="K105" s="13" t="s">
        <v>565</v>
      </c>
      <c r="L105" s="15" t="s">
        <v>46</v>
      </c>
      <c r="M105" s="16" t="s">
        <v>561</v>
      </c>
      <c r="N105" s="13" t="s">
        <v>384</v>
      </c>
    </row>
    <row r="106" spans="1:14" ht="15.75" customHeight="1">
      <c r="A106" s="16" t="s">
        <v>566</v>
      </c>
      <c r="B106" s="15" t="s">
        <v>567</v>
      </c>
      <c r="C106" s="15" t="s">
        <v>568</v>
      </c>
      <c r="D106" s="15" t="s">
        <v>530</v>
      </c>
      <c r="E106" s="16">
        <v>9232</v>
      </c>
      <c r="F106" s="15" t="s">
        <v>569</v>
      </c>
      <c r="G106" s="13" t="s">
        <v>253</v>
      </c>
      <c r="H106" s="13" t="s">
        <v>254</v>
      </c>
      <c r="I106" s="13" t="s">
        <v>270</v>
      </c>
      <c r="J106" s="13" t="s">
        <v>271</v>
      </c>
      <c r="K106" s="13" t="s">
        <v>570</v>
      </c>
      <c r="L106" s="13" t="s">
        <v>46</v>
      </c>
      <c r="M106" s="16" t="s">
        <v>566</v>
      </c>
      <c r="N106" s="13" t="s">
        <v>253</v>
      </c>
    </row>
    <row r="107" spans="1:14" ht="15.75" customHeight="1">
      <c r="A107" s="16" t="s">
        <v>571</v>
      </c>
      <c r="B107" s="15" t="s">
        <v>572</v>
      </c>
      <c r="C107" s="15" t="s">
        <v>568</v>
      </c>
      <c r="D107" s="15" t="s">
        <v>530</v>
      </c>
      <c r="E107" s="16">
        <v>9200</v>
      </c>
      <c r="F107" s="15" t="s">
        <v>569</v>
      </c>
      <c r="G107" s="13" t="s">
        <v>124</v>
      </c>
      <c r="H107" s="13" t="s">
        <v>125</v>
      </c>
      <c r="I107" s="13" t="s">
        <v>166</v>
      </c>
      <c r="J107" s="13" t="s">
        <v>167</v>
      </c>
      <c r="K107" s="13" t="s">
        <v>573</v>
      </c>
      <c r="L107" s="13" t="s">
        <v>46</v>
      </c>
      <c r="M107" s="16" t="s">
        <v>571</v>
      </c>
      <c r="N107" s="13" t="s">
        <v>124</v>
      </c>
    </row>
    <row r="108" spans="1:14" ht="15.75" customHeight="1">
      <c r="A108" s="16" t="s">
        <v>574</v>
      </c>
      <c r="B108" s="15" t="s">
        <v>575</v>
      </c>
      <c r="C108" s="15" t="s">
        <v>568</v>
      </c>
      <c r="D108" s="15" t="s">
        <v>530</v>
      </c>
      <c r="E108" s="16">
        <v>9234</v>
      </c>
      <c r="F108" s="15" t="s">
        <v>569</v>
      </c>
      <c r="G108" s="13" t="s">
        <v>253</v>
      </c>
      <c r="H108" s="13" t="s">
        <v>254</v>
      </c>
      <c r="I108" s="13" t="s">
        <v>295</v>
      </c>
      <c r="J108" s="13" t="s">
        <v>296</v>
      </c>
      <c r="K108" s="13" t="s">
        <v>576</v>
      </c>
      <c r="L108" s="13" t="s">
        <v>46</v>
      </c>
      <c r="M108" s="16" t="s">
        <v>574</v>
      </c>
      <c r="N108" s="13" t="s">
        <v>253</v>
      </c>
    </row>
    <row r="109" spans="1:14" ht="15.75" customHeight="1">
      <c r="A109" s="16" t="s">
        <v>577</v>
      </c>
      <c r="B109" s="15" t="s">
        <v>578</v>
      </c>
      <c r="C109" s="15" t="s">
        <v>568</v>
      </c>
      <c r="D109" s="15" t="s">
        <v>530</v>
      </c>
      <c r="E109" s="16">
        <v>9233</v>
      </c>
      <c r="F109" s="15" t="s">
        <v>569</v>
      </c>
      <c r="G109" s="13" t="s">
        <v>253</v>
      </c>
      <c r="H109" s="13" t="s">
        <v>254</v>
      </c>
      <c r="I109" s="13" t="s">
        <v>275</v>
      </c>
      <c r="J109" s="13" t="s">
        <v>276</v>
      </c>
      <c r="K109" s="13" t="s">
        <v>579</v>
      </c>
      <c r="L109" s="13" t="s">
        <v>46</v>
      </c>
      <c r="M109" s="16" t="s">
        <v>577</v>
      </c>
      <c r="N109" s="13" t="s">
        <v>253</v>
      </c>
    </row>
    <row r="110" spans="1:14" ht="15.75" customHeight="1">
      <c r="A110" s="16" t="s">
        <v>580</v>
      </c>
      <c r="B110" s="15" t="s">
        <v>581</v>
      </c>
      <c r="C110" s="15" t="s">
        <v>568</v>
      </c>
      <c r="D110" s="15" t="s">
        <v>530</v>
      </c>
      <c r="E110" s="16">
        <v>9230</v>
      </c>
      <c r="F110" s="15" t="s">
        <v>569</v>
      </c>
      <c r="G110" s="13" t="s">
        <v>253</v>
      </c>
      <c r="H110" s="13" t="s">
        <v>254</v>
      </c>
      <c r="I110" s="13" t="s">
        <v>255</v>
      </c>
      <c r="J110" s="13" t="s">
        <v>256</v>
      </c>
      <c r="K110" s="13" t="s">
        <v>582</v>
      </c>
      <c r="L110" s="13" t="s">
        <v>46</v>
      </c>
      <c r="M110" s="16" t="s">
        <v>580</v>
      </c>
      <c r="N110" s="13" t="s">
        <v>253</v>
      </c>
    </row>
    <row r="111" spans="1:14" ht="15.75" customHeight="1">
      <c r="A111" s="16" t="s">
        <v>583</v>
      </c>
      <c r="B111" s="15" t="s">
        <v>584</v>
      </c>
      <c r="C111" s="15" t="s">
        <v>568</v>
      </c>
      <c r="D111" s="15" t="s">
        <v>530</v>
      </c>
      <c r="E111" s="16">
        <v>9210</v>
      </c>
      <c r="F111" s="15" t="s">
        <v>569</v>
      </c>
      <c r="G111" s="13" t="s">
        <v>124</v>
      </c>
      <c r="H111" s="13" t="s">
        <v>125</v>
      </c>
      <c r="I111" s="13" t="s">
        <v>211</v>
      </c>
      <c r="J111" s="13" t="s">
        <v>212</v>
      </c>
      <c r="K111" s="13" t="s">
        <v>585</v>
      </c>
      <c r="L111" s="13" t="s">
        <v>46</v>
      </c>
      <c r="M111" s="16" t="s">
        <v>583</v>
      </c>
      <c r="N111" s="13" t="s">
        <v>124</v>
      </c>
    </row>
    <row r="112" spans="1:14" ht="15.75" customHeight="1">
      <c r="A112" s="16" t="s">
        <v>586</v>
      </c>
      <c r="B112" s="15" t="s">
        <v>587</v>
      </c>
      <c r="C112" s="15" t="s">
        <v>588</v>
      </c>
      <c r="D112" s="15" t="s">
        <v>530</v>
      </c>
      <c r="E112" s="16">
        <v>9237</v>
      </c>
      <c r="F112" s="15" t="s">
        <v>589</v>
      </c>
      <c r="G112" s="13" t="s">
        <v>253</v>
      </c>
      <c r="H112" s="13" t="s">
        <v>254</v>
      </c>
      <c r="I112" s="13" t="s">
        <v>305</v>
      </c>
      <c r="J112" s="13" t="s">
        <v>306</v>
      </c>
      <c r="K112" s="13" t="s">
        <v>590</v>
      </c>
      <c r="L112" s="13" t="s">
        <v>46</v>
      </c>
      <c r="M112" s="16" t="s">
        <v>586</v>
      </c>
      <c r="N112" s="13" t="s">
        <v>253</v>
      </c>
    </row>
    <row r="113" spans="1:14" ht="15.75" customHeight="1">
      <c r="A113" s="16" t="s">
        <v>591</v>
      </c>
      <c r="B113" s="15" t="s">
        <v>592</v>
      </c>
      <c r="C113" s="15" t="s">
        <v>588</v>
      </c>
      <c r="D113" s="15" t="s">
        <v>530</v>
      </c>
      <c r="E113" s="16">
        <v>9231</v>
      </c>
      <c r="F113" s="15" t="s">
        <v>589</v>
      </c>
      <c r="G113" s="13" t="s">
        <v>253</v>
      </c>
      <c r="H113" s="13" t="s">
        <v>254</v>
      </c>
      <c r="I113" s="13" t="s">
        <v>285</v>
      </c>
      <c r="J113" s="13" t="s">
        <v>286</v>
      </c>
      <c r="K113" s="13" t="s">
        <v>593</v>
      </c>
      <c r="L113" s="13" t="s">
        <v>46</v>
      </c>
      <c r="M113" s="16" t="s">
        <v>591</v>
      </c>
      <c r="N113" s="13" t="s">
        <v>253</v>
      </c>
    </row>
    <row r="114" spans="1:14" ht="15.75" customHeight="1">
      <c r="A114" s="16" t="s">
        <v>594</v>
      </c>
      <c r="B114" s="15" t="s">
        <v>595</v>
      </c>
      <c r="C114" s="15" t="s">
        <v>588</v>
      </c>
      <c r="D114" s="15" t="s">
        <v>530</v>
      </c>
      <c r="E114" s="16">
        <v>9211</v>
      </c>
      <c r="F114" s="15" t="s">
        <v>589</v>
      </c>
      <c r="G114" s="13" t="s">
        <v>253</v>
      </c>
      <c r="H114" s="13" t="s">
        <v>254</v>
      </c>
      <c r="I114" s="13" t="s">
        <v>317</v>
      </c>
      <c r="J114" s="13" t="s">
        <v>318</v>
      </c>
      <c r="K114" s="13" t="s">
        <v>596</v>
      </c>
      <c r="L114" s="13" t="s">
        <v>46</v>
      </c>
      <c r="M114" s="16" t="s">
        <v>594</v>
      </c>
      <c r="N114" s="13" t="s">
        <v>253</v>
      </c>
    </row>
    <row r="115" spans="1:14" ht="15.75" customHeight="1">
      <c r="A115" s="16" t="s">
        <v>597</v>
      </c>
      <c r="B115" s="15" t="s">
        <v>598</v>
      </c>
      <c r="C115" s="15" t="s">
        <v>588</v>
      </c>
      <c r="D115" s="15" t="s">
        <v>530</v>
      </c>
      <c r="E115" s="16">
        <v>9228</v>
      </c>
      <c r="F115" s="15" t="s">
        <v>589</v>
      </c>
      <c r="G115" s="13" t="s">
        <v>253</v>
      </c>
      <c r="H115" s="13" t="s">
        <v>254</v>
      </c>
      <c r="I115" s="13" t="s">
        <v>347</v>
      </c>
      <c r="J115" s="13" t="s">
        <v>348</v>
      </c>
      <c r="K115" s="13" t="s">
        <v>599</v>
      </c>
      <c r="L115" s="13" t="s">
        <v>46</v>
      </c>
      <c r="M115" s="16" t="s">
        <v>597</v>
      </c>
      <c r="N115" s="13" t="s">
        <v>253</v>
      </c>
    </row>
    <row r="116" spans="1:14" ht="15.75" customHeight="1">
      <c r="A116" s="16" t="s">
        <v>600</v>
      </c>
      <c r="B116" s="15" t="s">
        <v>601</v>
      </c>
      <c r="C116" s="15" t="s">
        <v>588</v>
      </c>
      <c r="D116" s="15" t="s">
        <v>530</v>
      </c>
      <c r="E116" s="16">
        <v>9227</v>
      </c>
      <c r="F116" s="15" t="s">
        <v>589</v>
      </c>
      <c r="G116" s="13" t="s">
        <v>253</v>
      </c>
      <c r="H116" s="13" t="s">
        <v>254</v>
      </c>
      <c r="I116" s="13" t="s">
        <v>347</v>
      </c>
      <c r="J116" s="13" t="s">
        <v>348</v>
      </c>
      <c r="K116" s="13" t="s">
        <v>599</v>
      </c>
      <c r="L116" s="13" t="s">
        <v>46</v>
      </c>
      <c r="M116" s="16" t="s">
        <v>600</v>
      </c>
      <c r="N116" s="13" t="s">
        <v>253</v>
      </c>
    </row>
    <row r="117" spans="1:14" ht="15.75" customHeight="1">
      <c r="A117" s="16" t="s">
        <v>602</v>
      </c>
      <c r="B117" s="15" t="s">
        <v>603</v>
      </c>
      <c r="C117" s="15" t="s">
        <v>588</v>
      </c>
      <c r="D117" s="15" t="s">
        <v>530</v>
      </c>
      <c r="E117" s="16">
        <v>9241</v>
      </c>
      <c r="F117" s="15" t="s">
        <v>589</v>
      </c>
      <c r="G117" s="13" t="s">
        <v>253</v>
      </c>
      <c r="H117" s="13" t="s">
        <v>254</v>
      </c>
      <c r="I117" s="13" t="s">
        <v>377</v>
      </c>
      <c r="J117" s="13" t="s">
        <v>378</v>
      </c>
      <c r="K117" s="13" t="s">
        <v>604</v>
      </c>
      <c r="L117" s="13" t="s">
        <v>46</v>
      </c>
      <c r="M117" s="16" t="s">
        <v>602</v>
      </c>
      <c r="N117" s="13" t="s">
        <v>253</v>
      </c>
    </row>
    <row r="118" spans="1:14" ht="15.75" customHeight="1">
      <c r="A118" s="16" t="s">
        <v>605</v>
      </c>
      <c r="B118" s="15" t="s">
        <v>606</v>
      </c>
      <c r="C118" s="15" t="s">
        <v>588</v>
      </c>
      <c r="D118" s="15" t="s">
        <v>530</v>
      </c>
      <c r="E118" s="16">
        <v>9236</v>
      </c>
      <c r="F118" s="15" t="s">
        <v>589</v>
      </c>
      <c r="G118" s="13" t="s">
        <v>253</v>
      </c>
      <c r="H118" s="13" t="s">
        <v>254</v>
      </c>
      <c r="I118" s="13" t="s">
        <v>367</v>
      </c>
      <c r="J118" s="13" t="s">
        <v>368</v>
      </c>
      <c r="K118" s="13" t="s">
        <v>607</v>
      </c>
      <c r="L118" s="13" t="s">
        <v>46</v>
      </c>
      <c r="M118" s="16" t="s">
        <v>605</v>
      </c>
      <c r="N118" s="13" t="s">
        <v>253</v>
      </c>
    </row>
    <row r="119" spans="1:14" ht="15.75" customHeight="1">
      <c r="A119" s="14" t="s">
        <v>36</v>
      </c>
      <c r="B119" s="13" t="s">
        <v>37</v>
      </c>
      <c r="C119" s="13" t="s">
        <v>38</v>
      </c>
      <c r="D119" s="13" t="s">
        <v>39</v>
      </c>
      <c r="E119" s="14">
        <v>9332</v>
      </c>
      <c r="F119" s="13" t="s">
        <v>40</v>
      </c>
      <c r="G119" s="13" t="s">
        <v>41</v>
      </c>
      <c r="H119" s="13" t="s">
        <v>42</v>
      </c>
      <c r="I119" s="13" t="s">
        <v>43</v>
      </c>
      <c r="J119" s="13" t="s">
        <v>44</v>
      </c>
      <c r="K119" s="13" t="s">
        <v>608</v>
      </c>
      <c r="L119" s="13" t="s">
        <v>46</v>
      </c>
      <c r="M119" s="14" t="s">
        <v>36</v>
      </c>
      <c r="N119" s="13" t="s">
        <v>41</v>
      </c>
    </row>
    <row r="120" spans="1:14" ht="15.75" customHeight="1">
      <c r="A120" s="14" t="s">
        <v>47</v>
      </c>
      <c r="B120" s="13" t="s">
        <v>48</v>
      </c>
      <c r="C120" s="13" t="s">
        <v>38</v>
      </c>
      <c r="D120" s="13" t="s">
        <v>39</v>
      </c>
      <c r="E120" s="14">
        <v>9335</v>
      </c>
      <c r="F120" s="13" t="s">
        <v>40</v>
      </c>
      <c r="G120" s="13" t="s">
        <v>41</v>
      </c>
      <c r="H120" s="13" t="s">
        <v>42</v>
      </c>
      <c r="I120" s="13" t="s">
        <v>49</v>
      </c>
      <c r="J120" s="13" t="s">
        <v>50</v>
      </c>
      <c r="K120" s="13" t="s">
        <v>609</v>
      </c>
      <c r="L120" s="13" t="s">
        <v>52</v>
      </c>
      <c r="M120" s="14" t="s">
        <v>47</v>
      </c>
      <c r="N120" s="13" t="s">
        <v>41</v>
      </c>
    </row>
    <row r="121" spans="1:14" ht="15.75" customHeight="1">
      <c r="A121" s="14" t="s">
        <v>53</v>
      </c>
      <c r="B121" s="13" t="s">
        <v>54</v>
      </c>
      <c r="C121" s="13" t="s">
        <v>38</v>
      </c>
      <c r="D121" s="13" t="s">
        <v>39</v>
      </c>
      <c r="E121" s="14">
        <v>9333</v>
      </c>
      <c r="F121" s="13" t="s">
        <v>40</v>
      </c>
      <c r="G121" s="13" t="s">
        <v>41</v>
      </c>
      <c r="H121" s="13" t="s">
        <v>42</v>
      </c>
      <c r="I121" s="13" t="s">
        <v>55</v>
      </c>
      <c r="J121" s="13" t="s">
        <v>56</v>
      </c>
      <c r="K121" s="13" t="s">
        <v>610</v>
      </c>
      <c r="L121" s="13" t="s">
        <v>52</v>
      </c>
      <c r="M121" s="14" t="s">
        <v>53</v>
      </c>
      <c r="N121" s="13" t="s">
        <v>41</v>
      </c>
    </row>
    <row r="122" spans="1:14" ht="15.75" customHeight="1">
      <c r="A122" s="14" t="s">
        <v>58</v>
      </c>
      <c r="B122" s="13" t="s">
        <v>59</v>
      </c>
      <c r="C122" s="13" t="s">
        <v>38</v>
      </c>
      <c r="D122" s="13" t="s">
        <v>39</v>
      </c>
      <c r="E122" s="14">
        <v>9337</v>
      </c>
      <c r="F122" s="13" t="s">
        <v>40</v>
      </c>
      <c r="G122" s="13" t="s">
        <v>41</v>
      </c>
      <c r="H122" s="13" t="s">
        <v>42</v>
      </c>
      <c r="I122" s="13" t="s">
        <v>60</v>
      </c>
      <c r="J122" s="13" t="s">
        <v>61</v>
      </c>
      <c r="K122" s="13" t="s">
        <v>611</v>
      </c>
      <c r="L122" s="13" t="s">
        <v>52</v>
      </c>
      <c r="M122" s="14" t="s">
        <v>58</v>
      </c>
      <c r="N122" s="13" t="s">
        <v>41</v>
      </c>
    </row>
    <row r="123" spans="1:14" ht="15.75" customHeight="1">
      <c r="A123" s="14" t="s">
        <v>63</v>
      </c>
      <c r="B123" s="13" t="s">
        <v>64</v>
      </c>
      <c r="C123" s="13" t="s">
        <v>38</v>
      </c>
      <c r="D123" s="13" t="s">
        <v>39</v>
      </c>
      <c r="E123" s="14">
        <v>9344</v>
      </c>
      <c r="F123" s="13" t="s">
        <v>40</v>
      </c>
      <c r="G123" s="13" t="s">
        <v>41</v>
      </c>
      <c r="H123" s="13" t="s">
        <v>42</v>
      </c>
      <c r="I123" s="13" t="s">
        <v>65</v>
      </c>
      <c r="J123" s="13" t="s">
        <v>66</v>
      </c>
      <c r="K123" s="13" t="s">
        <v>612</v>
      </c>
      <c r="L123" s="13" t="s">
        <v>52</v>
      </c>
      <c r="M123" s="14" t="s">
        <v>63</v>
      </c>
      <c r="N123" s="13" t="s">
        <v>41</v>
      </c>
    </row>
    <row r="124" spans="1:14" ht="15.75" customHeight="1">
      <c r="A124" s="14" t="s">
        <v>68</v>
      </c>
      <c r="B124" s="13" t="s">
        <v>69</v>
      </c>
      <c r="C124" s="13" t="s">
        <v>38</v>
      </c>
      <c r="D124" s="13" t="s">
        <v>39</v>
      </c>
      <c r="E124" s="14">
        <v>9346</v>
      </c>
      <c r="F124" s="13" t="s">
        <v>40</v>
      </c>
      <c r="G124" s="13" t="s">
        <v>41</v>
      </c>
      <c r="H124" s="13" t="s">
        <v>42</v>
      </c>
      <c r="I124" s="13" t="s">
        <v>70</v>
      </c>
      <c r="J124" s="13" t="s">
        <v>71</v>
      </c>
      <c r="K124" s="13" t="s">
        <v>613</v>
      </c>
      <c r="L124" s="13" t="s">
        <v>52</v>
      </c>
      <c r="M124" s="14" t="s">
        <v>68</v>
      </c>
      <c r="N124" s="13" t="s">
        <v>41</v>
      </c>
    </row>
    <row r="125" spans="1:14" ht="15.75" customHeight="1">
      <c r="A125" s="14" t="s">
        <v>73</v>
      </c>
      <c r="B125" s="13" t="s">
        <v>74</v>
      </c>
      <c r="C125" s="13" t="s">
        <v>38</v>
      </c>
      <c r="D125" s="13" t="s">
        <v>39</v>
      </c>
      <c r="E125" s="14">
        <v>9345</v>
      </c>
      <c r="F125" s="13" t="s">
        <v>40</v>
      </c>
      <c r="G125" s="13" t="s">
        <v>41</v>
      </c>
      <c r="H125" s="13" t="s">
        <v>42</v>
      </c>
      <c r="I125" s="13" t="s">
        <v>75</v>
      </c>
      <c r="J125" s="13" t="s">
        <v>76</v>
      </c>
      <c r="K125" s="13" t="s">
        <v>614</v>
      </c>
      <c r="L125" s="13" t="s">
        <v>46</v>
      </c>
      <c r="M125" s="14" t="s">
        <v>73</v>
      </c>
      <c r="N125" s="13" t="s">
        <v>41</v>
      </c>
    </row>
    <row r="126" spans="1:14" ht="15.75" customHeight="1">
      <c r="A126" s="14" t="s">
        <v>78</v>
      </c>
      <c r="B126" s="13" t="s">
        <v>79</v>
      </c>
      <c r="C126" s="13" t="s">
        <v>38</v>
      </c>
      <c r="D126" s="13" t="s">
        <v>39</v>
      </c>
      <c r="E126" s="14">
        <v>9343</v>
      </c>
      <c r="F126" s="13" t="s">
        <v>40</v>
      </c>
      <c r="G126" s="13" t="s">
        <v>41</v>
      </c>
      <c r="H126" s="13" t="s">
        <v>42</v>
      </c>
      <c r="I126" s="13" t="s">
        <v>80</v>
      </c>
      <c r="J126" s="13" t="s">
        <v>81</v>
      </c>
      <c r="K126" s="13" t="s">
        <v>615</v>
      </c>
      <c r="L126" s="13" t="s">
        <v>52</v>
      </c>
      <c r="M126" s="14" t="s">
        <v>78</v>
      </c>
      <c r="N126" s="13" t="s">
        <v>41</v>
      </c>
    </row>
    <row r="127" spans="1:14" ht="15.75" customHeight="1">
      <c r="A127" s="14" t="s">
        <v>83</v>
      </c>
      <c r="B127" s="13" t="s">
        <v>84</v>
      </c>
      <c r="C127" s="13" t="s">
        <v>85</v>
      </c>
      <c r="D127" s="13" t="s">
        <v>39</v>
      </c>
      <c r="E127" s="14">
        <v>9338</v>
      </c>
      <c r="F127" s="13" t="s">
        <v>86</v>
      </c>
      <c r="G127" s="13" t="s">
        <v>41</v>
      </c>
      <c r="H127" s="13" t="s">
        <v>42</v>
      </c>
      <c r="I127" s="13" t="s">
        <v>87</v>
      </c>
      <c r="J127" s="13" t="s">
        <v>88</v>
      </c>
      <c r="K127" s="13" t="s">
        <v>616</v>
      </c>
      <c r="L127" s="13" t="s">
        <v>52</v>
      </c>
      <c r="M127" s="14" t="s">
        <v>83</v>
      </c>
      <c r="N127" s="13" t="s">
        <v>41</v>
      </c>
    </row>
    <row r="128" spans="1:14" ht="15.75" customHeight="1">
      <c r="A128" s="14" t="s">
        <v>90</v>
      </c>
      <c r="B128" s="13" t="s">
        <v>91</v>
      </c>
      <c r="C128" s="13" t="s">
        <v>85</v>
      </c>
      <c r="D128" s="13" t="s">
        <v>39</v>
      </c>
      <c r="E128" s="14">
        <v>9339</v>
      </c>
      <c r="F128" s="13" t="s">
        <v>86</v>
      </c>
      <c r="G128" s="13" t="s">
        <v>41</v>
      </c>
      <c r="H128" s="13" t="s">
        <v>42</v>
      </c>
      <c r="I128" s="13" t="s">
        <v>92</v>
      </c>
      <c r="J128" s="13" t="s">
        <v>93</v>
      </c>
      <c r="K128" s="13" t="s">
        <v>617</v>
      </c>
      <c r="L128" s="13" t="s">
        <v>46</v>
      </c>
      <c r="M128" s="14" t="s">
        <v>90</v>
      </c>
      <c r="N128" s="13" t="s">
        <v>41</v>
      </c>
    </row>
    <row r="129" spans="1:14" ht="15.75" customHeight="1">
      <c r="A129" s="14" t="s">
        <v>95</v>
      </c>
      <c r="B129" s="13" t="s">
        <v>96</v>
      </c>
      <c r="C129" s="13" t="s">
        <v>85</v>
      </c>
      <c r="D129" s="13" t="s">
        <v>39</v>
      </c>
      <c r="E129" s="14">
        <v>9336</v>
      </c>
      <c r="F129" s="13" t="s">
        <v>86</v>
      </c>
      <c r="G129" s="13" t="s">
        <v>41</v>
      </c>
      <c r="H129" s="13" t="s">
        <v>42</v>
      </c>
      <c r="I129" s="13" t="s">
        <v>97</v>
      </c>
      <c r="J129" s="13" t="s">
        <v>98</v>
      </c>
      <c r="K129" s="13" t="s">
        <v>618</v>
      </c>
      <c r="L129" s="13" t="s">
        <v>52</v>
      </c>
      <c r="M129" s="14" t="s">
        <v>95</v>
      </c>
      <c r="N129" s="13" t="s">
        <v>41</v>
      </c>
    </row>
    <row r="130" spans="1:14" ht="15.75" customHeight="1">
      <c r="A130" s="14" t="s">
        <v>100</v>
      </c>
      <c r="B130" s="13" t="s">
        <v>101</v>
      </c>
      <c r="C130" s="13" t="s">
        <v>85</v>
      </c>
      <c r="D130" s="13" t="s">
        <v>39</v>
      </c>
      <c r="E130" s="14">
        <v>9340</v>
      </c>
      <c r="F130" s="13" t="s">
        <v>86</v>
      </c>
      <c r="G130" s="13" t="s">
        <v>41</v>
      </c>
      <c r="H130" s="13" t="s">
        <v>42</v>
      </c>
      <c r="I130" s="13" t="s">
        <v>102</v>
      </c>
      <c r="J130" s="13" t="s">
        <v>103</v>
      </c>
      <c r="K130" s="13" t="s">
        <v>619</v>
      </c>
      <c r="L130" s="13" t="s">
        <v>52</v>
      </c>
      <c r="M130" s="14" t="s">
        <v>100</v>
      </c>
      <c r="N130" s="13" t="s">
        <v>41</v>
      </c>
    </row>
    <row r="131" spans="1:14" ht="15.75" customHeight="1">
      <c r="A131" s="14" t="s">
        <v>105</v>
      </c>
      <c r="B131" s="13" t="s">
        <v>106</v>
      </c>
      <c r="C131" s="13" t="s">
        <v>85</v>
      </c>
      <c r="D131" s="13" t="s">
        <v>39</v>
      </c>
      <c r="E131" s="14">
        <v>9341</v>
      </c>
      <c r="F131" s="13" t="s">
        <v>86</v>
      </c>
      <c r="G131" s="13" t="s">
        <v>41</v>
      </c>
      <c r="H131" s="13" t="s">
        <v>42</v>
      </c>
      <c r="I131" s="13" t="s">
        <v>107</v>
      </c>
      <c r="J131" s="13" t="s">
        <v>108</v>
      </c>
      <c r="K131" s="13" t="s">
        <v>620</v>
      </c>
      <c r="L131" s="13" t="s">
        <v>52</v>
      </c>
      <c r="M131" s="14" t="s">
        <v>105</v>
      </c>
      <c r="N131" s="13" t="s">
        <v>41</v>
      </c>
    </row>
    <row r="132" spans="1:14" ht="15.75" customHeight="1">
      <c r="A132" s="14" t="s">
        <v>110</v>
      </c>
      <c r="B132" s="13" t="s">
        <v>111</v>
      </c>
      <c r="C132" s="13" t="s">
        <v>85</v>
      </c>
      <c r="D132" s="13" t="s">
        <v>39</v>
      </c>
      <c r="E132" s="14">
        <v>9342</v>
      </c>
      <c r="F132" s="13" t="s">
        <v>86</v>
      </c>
      <c r="G132" s="13" t="s">
        <v>41</v>
      </c>
      <c r="H132" s="13" t="s">
        <v>42</v>
      </c>
      <c r="I132" s="13" t="s">
        <v>112</v>
      </c>
      <c r="J132" s="13" t="s">
        <v>113</v>
      </c>
      <c r="K132" s="13" t="s">
        <v>621</v>
      </c>
      <c r="L132" s="13" t="s">
        <v>46</v>
      </c>
      <c r="M132" s="14" t="s">
        <v>110</v>
      </c>
      <c r="N132" s="13" t="s">
        <v>41</v>
      </c>
    </row>
    <row r="133" spans="1:14" ht="15.75" customHeight="1">
      <c r="A133" s="14" t="s">
        <v>115</v>
      </c>
      <c r="B133" s="13" t="s">
        <v>116</v>
      </c>
      <c r="C133" s="13" t="s">
        <v>85</v>
      </c>
      <c r="D133" s="13" t="s">
        <v>39</v>
      </c>
      <c r="E133" s="14">
        <v>9334</v>
      </c>
      <c r="F133" s="13" t="s">
        <v>86</v>
      </c>
      <c r="G133" s="13" t="s">
        <v>41</v>
      </c>
      <c r="H133" s="13" t="s">
        <v>42</v>
      </c>
      <c r="I133" s="13" t="s">
        <v>117</v>
      </c>
      <c r="J133" s="13" t="s">
        <v>118</v>
      </c>
      <c r="K133" s="13" t="s">
        <v>622</v>
      </c>
      <c r="L133" s="13" t="s">
        <v>52</v>
      </c>
      <c r="M133" s="14" t="s">
        <v>115</v>
      </c>
      <c r="N133" s="13" t="s">
        <v>41</v>
      </c>
    </row>
    <row r="134" spans="1:14" ht="15.75" customHeight="1">
      <c r="A134" s="14" t="s">
        <v>120</v>
      </c>
      <c r="B134" s="13" t="s">
        <v>121</v>
      </c>
      <c r="C134" s="13" t="s">
        <v>122</v>
      </c>
      <c r="D134" s="13" t="s">
        <v>39</v>
      </c>
      <c r="E134" s="14">
        <v>9390</v>
      </c>
      <c r="F134" s="13" t="s">
        <v>123</v>
      </c>
      <c r="G134" s="13" t="s">
        <v>124</v>
      </c>
      <c r="H134" s="13" t="s">
        <v>125</v>
      </c>
      <c r="I134" s="13" t="s">
        <v>126</v>
      </c>
      <c r="J134" s="13" t="s">
        <v>127</v>
      </c>
      <c r="K134" s="13" t="s">
        <v>623</v>
      </c>
      <c r="L134" s="13" t="s">
        <v>46</v>
      </c>
      <c r="M134" s="14" t="s">
        <v>120</v>
      </c>
      <c r="N134" s="13" t="s">
        <v>124</v>
      </c>
    </row>
    <row r="135" spans="1:14" ht="15.75" customHeight="1">
      <c r="A135" s="14" t="s">
        <v>129</v>
      </c>
      <c r="B135" s="13" t="s">
        <v>130</v>
      </c>
      <c r="C135" s="13" t="s">
        <v>122</v>
      </c>
      <c r="D135" s="13" t="s">
        <v>39</v>
      </c>
      <c r="E135" s="14">
        <v>9313</v>
      </c>
      <c r="F135" s="13" t="s">
        <v>123</v>
      </c>
      <c r="G135" s="13" t="s">
        <v>124</v>
      </c>
      <c r="H135" s="13" t="s">
        <v>125</v>
      </c>
      <c r="I135" s="13" t="s">
        <v>131</v>
      </c>
      <c r="J135" s="13" t="s">
        <v>132</v>
      </c>
      <c r="K135" s="13" t="s">
        <v>624</v>
      </c>
      <c r="L135" s="13" t="s">
        <v>52</v>
      </c>
      <c r="M135" s="14" t="s">
        <v>129</v>
      </c>
      <c r="N135" s="13" t="s">
        <v>124</v>
      </c>
    </row>
    <row r="136" spans="1:14" ht="15.75" customHeight="1">
      <c r="A136" s="14" t="s">
        <v>134</v>
      </c>
      <c r="B136" s="13" t="s">
        <v>135</v>
      </c>
      <c r="C136" s="13" t="s">
        <v>122</v>
      </c>
      <c r="D136" s="13" t="s">
        <v>39</v>
      </c>
      <c r="E136" s="14">
        <v>9311</v>
      </c>
      <c r="F136" s="13" t="s">
        <v>123</v>
      </c>
      <c r="G136" s="13" t="s">
        <v>124</v>
      </c>
      <c r="H136" s="13" t="s">
        <v>125</v>
      </c>
      <c r="I136" s="13" t="s">
        <v>136</v>
      </c>
      <c r="J136" s="13" t="s">
        <v>137</v>
      </c>
      <c r="K136" s="13" t="s">
        <v>625</v>
      </c>
      <c r="L136" s="13" t="s">
        <v>52</v>
      </c>
      <c r="M136" s="14" t="s">
        <v>134</v>
      </c>
      <c r="N136" s="13" t="s">
        <v>124</v>
      </c>
    </row>
    <row r="137" spans="1:14" ht="15.75" customHeight="1">
      <c r="A137" s="14" t="s">
        <v>139</v>
      </c>
      <c r="B137" s="13" t="s">
        <v>140</v>
      </c>
      <c r="C137" s="13" t="s">
        <v>122</v>
      </c>
      <c r="D137" s="13" t="s">
        <v>39</v>
      </c>
      <c r="E137" s="14">
        <v>9323</v>
      </c>
      <c r="F137" s="13" t="s">
        <v>123</v>
      </c>
      <c r="G137" s="13" t="s">
        <v>124</v>
      </c>
      <c r="H137" s="13" t="s">
        <v>125</v>
      </c>
      <c r="I137" s="13" t="s">
        <v>141</v>
      </c>
      <c r="J137" s="13" t="s">
        <v>142</v>
      </c>
      <c r="K137" s="13" t="s">
        <v>626</v>
      </c>
      <c r="L137" s="13" t="s">
        <v>52</v>
      </c>
      <c r="M137" s="14" t="s">
        <v>139</v>
      </c>
      <c r="N137" s="13" t="s">
        <v>124</v>
      </c>
    </row>
    <row r="138" spans="1:14" ht="15.75" customHeight="1">
      <c r="A138" s="14" t="s">
        <v>144</v>
      </c>
      <c r="B138" s="13" t="s">
        <v>145</v>
      </c>
      <c r="C138" s="13" t="s">
        <v>122</v>
      </c>
      <c r="D138" s="13" t="s">
        <v>39</v>
      </c>
      <c r="E138" s="14">
        <v>9314</v>
      </c>
      <c r="F138" s="13" t="s">
        <v>123</v>
      </c>
      <c r="G138" s="13" t="s">
        <v>124</v>
      </c>
      <c r="H138" s="13" t="s">
        <v>125</v>
      </c>
      <c r="I138" s="13" t="s">
        <v>146</v>
      </c>
      <c r="J138" s="13" t="s">
        <v>147</v>
      </c>
      <c r="K138" s="13" t="s">
        <v>627</v>
      </c>
      <c r="L138" s="13" t="s">
        <v>52</v>
      </c>
      <c r="M138" s="14" t="s">
        <v>144</v>
      </c>
      <c r="N138" s="13" t="s">
        <v>124</v>
      </c>
    </row>
    <row r="139" spans="1:14" ht="15.75" customHeight="1">
      <c r="A139" s="14" t="s">
        <v>149</v>
      </c>
      <c r="B139" s="13" t="s">
        <v>150</v>
      </c>
      <c r="C139" s="13" t="s">
        <v>122</v>
      </c>
      <c r="D139" s="13" t="s">
        <v>39</v>
      </c>
      <c r="E139" s="14">
        <v>9308</v>
      </c>
      <c r="F139" s="13" t="s">
        <v>123</v>
      </c>
      <c r="G139" s="13" t="s">
        <v>124</v>
      </c>
      <c r="H139" s="13" t="s">
        <v>125</v>
      </c>
      <c r="I139" s="13" t="s">
        <v>151</v>
      </c>
      <c r="J139" s="13" t="s">
        <v>152</v>
      </c>
      <c r="K139" s="13" t="s">
        <v>628</v>
      </c>
      <c r="L139" s="13" t="s">
        <v>52</v>
      </c>
      <c r="M139" s="14" t="s">
        <v>149</v>
      </c>
      <c r="N139" s="13" t="s">
        <v>124</v>
      </c>
    </row>
    <row r="140" spans="1:14" ht="15.75" customHeight="1">
      <c r="A140" s="14" t="s">
        <v>154</v>
      </c>
      <c r="B140" s="13" t="s">
        <v>155</v>
      </c>
      <c r="C140" s="13" t="s">
        <v>122</v>
      </c>
      <c r="D140" s="13" t="s">
        <v>39</v>
      </c>
      <c r="E140" s="14">
        <v>9317</v>
      </c>
      <c r="F140" s="13" t="s">
        <v>123</v>
      </c>
      <c r="G140" s="13" t="s">
        <v>124</v>
      </c>
      <c r="H140" s="13" t="s">
        <v>125</v>
      </c>
      <c r="I140" s="13" t="s">
        <v>156</v>
      </c>
      <c r="J140" s="13" t="s">
        <v>157</v>
      </c>
      <c r="K140" s="13" t="s">
        <v>629</v>
      </c>
      <c r="L140" s="13" t="s">
        <v>52</v>
      </c>
      <c r="M140" s="14" t="s">
        <v>154</v>
      </c>
      <c r="N140" s="13" t="s">
        <v>124</v>
      </c>
    </row>
    <row r="141" spans="1:14" ht="15.75" customHeight="1">
      <c r="A141" s="14" t="s">
        <v>159</v>
      </c>
      <c r="B141" s="13" t="s">
        <v>160</v>
      </c>
      <c r="C141" s="13" t="s">
        <v>122</v>
      </c>
      <c r="D141" s="13" t="s">
        <v>39</v>
      </c>
      <c r="E141" s="14">
        <v>9321</v>
      </c>
      <c r="F141" s="13" t="s">
        <v>123</v>
      </c>
      <c r="G141" s="13" t="s">
        <v>124</v>
      </c>
      <c r="H141" s="13" t="s">
        <v>125</v>
      </c>
      <c r="I141" s="13" t="s">
        <v>161</v>
      </c>
      <c r="J141" s="13" t="s">
        <v>162</v>
      </c>
      <c r="K141" s="13" t="s">
        <v>630</v>
      </c>
      <c r="L141" s="13" t="s">
        <v>52</v>
      </c>
      <c r="M141" s="14" t="s">
        <v>159</v>
      </c>
      <c r="N141" s="13" t="s">
        <v>124</v>
      </c>
    </row>
    <row r="142" spans="1:14" ht="15.75" customHeight="1">
      <c r="A142" s="14" t="s">
        <v>164</v>
      </c>
      <c r="B142" s="13" t="s">
        <v>165</v>
      </c>
      <c r="C142" s="13" t="s">
        <v>122</v>
      </c>
      <c r="D142" s="13" t="s">
        <v>39</v>
      </c>
      <c r="E142" s="14">
        <v>9315</v>
      </c>
      <c r="F142" s="13" t="s">
        <v>123</v>
      </c>
      <c r="G142" s="13" t="s">
        <v>124</v>
      </c>
      <c r="H142" s="13" t="s">
        <v>125</v>
      </c>
      <c r="I142" s="13" t="s">
        <v>166</v>
      </c>
      <c r="J142" s="13" t="s">
        <v>167</v>
      </c>
      <c r="K142" s="13" t="s">
        <v>631</v>
      </c>
      <c r="L142" s="13" t="s">
        <v>46</v>
      </c>
      <c r="M142" s="14" t="s">
        <v>164</v>
      </c>
      <c r="N142" s="13" t="s">
        <v>124</v>
      </c>
    </row>
    <row r="143" spans="1:14" ht="15.75" customHeight="1">
      <c r="A143" s="14" t="s">
        <v>169</v>
      </c>
      <c r="B143" s="13" t="s">
        <v>170</v>
      </c>
      <c r="C143" s="13" t="s">
        <v>122</v>
      </c>
      <c r="D143" s="13" t="s">
        <v>39</v>
      </c>
      <c r="E143" s="14">
        <v>9307</v>
      </c>
      <c r="F143" s="13" t="s">
        <v>123</v>
      </c>
      <c r="G143" s="13" t="s">
        <v>124</v>
      </c>
      <c r="H143" s="13" t="s">
        <v>125</v>
      </c>
      <c r="I143" s="13" t="s">
        <v>171</v>
      </c>
      <c r="J143" s="13" t="s">
        <v>172</v>
      </c>
      <c r="K143" s="13" t="s">
        <v>632</v>
      </c>
      <c r="L143" s="13" t="s">
        <v>46</v>
      </c>
      <c r="M143" s="14" t="s">
        <v>169</v>
      </c>
      <c r="N143" s="13" t="s">
        <v>124</v>
      </c>
    </row>
    <row r="144" spans="1:14" ht="15.75" customHeight="1">
      <c r="A144" s="14" t="s">
        <v>174</v>
      </c>
      <c r="B144" s="13" t="s">
        <v>175</v>
      </c>
      <c r="C144" s="13" t="s">
        <v>122</v>
      </c>
      <c r="D144" s="13" t="s">
        <v>39</v>
      </c>
      <c r="E144" s="14">
        <v>9316</v>
      </c>
      <c r="F144" s="13" t="s">
        <v>123</v>
      </c>
      <c r="G144" s="13" t="s">
        <v>124</v>
      </c>
      <c r="H144" s="13" t="s">
        <v>125</v>
      </c>
      <c r="I144" s="13" t="s">
        <v>176</v>
      </c>
      <c r="J144" s="13" t="s">
        <v>177</v>
      </c>
      <c r="K144" s="13" t="s">
        <v>633</v>
      </c>
      <c r="L144" s="13" t="s">
        <v>52</v>
      </c>
      <c r="M144" s="14" t="s">
        <v>174</v>
      </c>
      <c r="N144" s="13" t="s">
        <v>124</v>
      </c>
    </row>
    <row r="145" spans="1:14" ht="15.75" customHeight="1">
      <c r="A145" s="14" t="s">
        <v>179</v>
      </c>
      <c r="B145" s="13" t="s">
        <v>180</v>
      </c>
      <c r="C145" s="13" t="s">
        <v>122</v>
      </c>
      <c r="D145" s="13" t="s">
        <v>39</v>
      </c>
      <c r="E145" s="14">
        <v>9318</v>
      </c>
      <c r="F145" s="13" t="s">
        <v>123</v>
      </c>
      <c r="G145" s="13" t="s">
        <v>124</v>
      </c>
      <c r="H145" s="13" t="s">
        <v>125</v>
      </c>
      <c r="I145" s="13" t="s">
        <v>181</v>
      </c>
      <c r="J145" s="13" t="s">
        <v>182</v>
      </c>
      <c r="K145" s="13" t="s">
        <v>634</v>
      </c>
      <c r="L145" s="13" t="s">
        <v>52</v>
      </c>
      <c r="M145" s="14" t="s">
        <v>179</v>
      </c>
      <c r="N145" s="13" t="s">
        <v>124</v>
      </c>
    </row>
    <row r="146" spans="1:14" ht="15.75" customHeight="1">
      <c r="A146" s="14" t="s">
        <v>184</v>
      </c>
      <c r="B146" s="13" t="s">
        <v>185</v>
      </c>
      <c r="C146" s="13" t="s">
        <v>122</v>
      </c>
      <c r="D146" s="13" t="s">
        <v>39</v>
      </c>
      <c r="E146" s="14">
        <v>9319</v>
      </c>
      <c r="F146" s="13" t="s">
        <v>123</v>
      </c>
      <c r="G146" s="13" t="s">
        <v>124</v>
      </c>
      <c r="H146" s="13" t="s">
        <v>125</v>
      </c>
      <c r="I146" s="13" t="s">
        <v>186</v>
      </c>
      <c r="J146" s="13" t="s">
        <v>187</v>
      </c>
      <c r="K146" s="13" t="s">
        <v>635</v>
      </c>
      <c r="L146" s="13" t="s">
        <v>52</v>
      </c>
      <c r="M146" s="14" t="s">
        <v>184</v>
      </c>
      <c r="N146" s="13" t="s">
        <v>124</v>
      </c>
    </row>
    <row r="147" spans="1:14" ht="15.75" customHeight="1">
      <c r="A147" s="14" t="s">
        <v>189</v>
      </c>
      <c r="B147" s="13" t="s">
        <v>190</v>
      </c>
      <c r="C147" s="13" t="s">
        <v>122</v>
      </c>
      <c r="D147" s="13" t="s">
        <v>39</v>
      </c>
      <c r="E147" s="14">
        <v>9306</v>
      </c>
      <c r="F147" s="13" t="s">
        <v>123</v>
      </c>
      <c r="G147" s="13" t="s">
        <v>124</v>
      </c>
      <c r="H147" s="13" t="s">
        <v>125</v>
      </c>
      <c r="I147" s="13" t="s">
        <v>191</v>
      </c>
      <c r="J147" s="13" t="s">
        <v>192</v>
      </c>
      <c r="K147" s="13" t="s">
        <v>636</v>
      </c>
      <c r="L147" s="13" t="s">
        <v>52</v>
      </c>
      <c r="M147" s="14" t="s">
        <v>189</v>
      </c>
      <c r="N147" s="13" t="s">
        <v>124</v>
      </c>
    </row>
    <row r="148" spans="1:14" ht="15.75" customHeight="1">
      <c r="A148" s="14" t="s">
        <v>194</v>
      </c>
      <c r="B148" s="13" t="s">
        <v>195</v>
      </c>
      <c r="C148" s="13" t="s">
        <v>122</v>
      </c>
      <c r="D148" s="13" t="s">
        <v>39</v>
      </c>
      <c r="E148" s="14">
        <v>9310</v>
      </c>
      <c r="F148" s="13" t="s">
        <v>123</v>
      </c>
      <c r="G148" s="13" t="s">
        <v>124</v>
      </c>
      <c r="H148" s="13" t="s">
        <v>125</v>
      </c>
      <c r="I148" s="13" t="s">
        <v>196</v>
      </c>
      <c r="J148" s="13" t="s">
        <v>197</v>
      </c>
      <c r="K148" s="13" t="s">
        <v>637</v>
      </c>
      <c r="L148" s="13" t="s">
        <v>52</v>
      </c>
      <c r="M148" s="14" t="s">
        <v>194</v>
      </c>
      <c r="N148" s="13" t="s">
        <v>124</v>
      </c>
    </row>
    <row r="149" spans="1:14" ht="15.75" customHeight="1">
      <c r="A149" s="14" t="s">
        <v>199</v>
      </c>
      <c r="B149" s="13" t="s">
        <v>200</v>
      </c>
      <c r="C149" s="13" t="s">
        <v>122</v>
      </c>
      <c r="D149" s="13" t="s">
        <v>39</v>
      </c>
      <c r="E149" s="14">
        <v>9320</v>
      </c>
      <c r="F149" s="13" t="s">
        <v>123</v>
      </c>
      <c r="G149" s="13" t="s">
        <v>124</v>
      </c>
      <c r="H149" s="13" t="s">
        <v>125</v>
      </c>
      <c r="I149" s="13" t="s">
        <v>201</v>
      </c>
      <c r="J149" s="13" t="s">
        <v>202</v>
      </c>
      <c r="K149" s="13" t="s">
        <v>638</v>
      </c>
      <c r="L149" s="13" t="s">
        <v>52</v>
      </c>
      <c r="M149" s="14" t="s">
        <v>199</v>
      </c>
      <c r="N149" s="13" t="s">
        <v>124</v>
      </c>
    </row>
    <row r="150" spans="1:14" ht="15.75" customHeight="1">
      <c r="A150" s="14" t="s">
        <v>204</v>
      </c>
      <c r="B150" s="13" t="s">
        <v>205</v>
      </c>
      <c r="C150" s="13" t="s">
        <v>122</v>
      </c>
      <c r="D150" s="13" t="s">
        <v>39</v>
      </c>
      <c r="E150" s="14">
        <v>9301</v>
      </c>
      <c r="F150" s="13" t="s">
        <v>123</v>
      </c>
      <c r="G150" s="13" t="s">
        <v>124</v>
      </c>
      <c r="H150" s="13" t="s">
        <v>125</v>
      </c>
      <c r="I150" s="13" t="s">
        <v>206</v>
      </c>
      <c r="J150" s="13" t="s">
        <v>207</v>
      </c>
      <c r="K150" s="13" t="s">
        <v>639</v>
      </c>
      <c r="L150" s="13" t="s">
        <v>52</v>
      </c>
      <c r="M150" s="14" t="s">
        <v>204</v>
      </c>
      <c r="N150" s="13" t="s">
        <v>124</v>
      </c>
    </row>
    <row r="151" spans="1:14" ht="15.75" customHeight="1">
      <c r="A151" s="14" t="s">
        <v>209</v>
      </c>
      <c r="B151" s="13" t="s">
        <v>210</v>
      </c>
      <c r="C151" s="13" t="s">
        <v>122</v>
      </c>
      <c r="D151" s="13" t="s">
        <v>39</v>
      </c>
      <c r="E151" s="14">
        <v>9305</v>
      </c>
      <c r="F151" s="13" t="s">
        <v>123</v>
      </c>
      <c r="G151" s="13" t="s">
        <v>124</v>
      </c>
      <c r="H151" s="13" t="s">
        <v>125</v>
      </c>
      <c r="I151" s="13" t="s">
        <v>211</v>
      </c>
      <c r="J151" s="13" t="s">
        <v>212</v>
      </c>
      <c r="K151" s="13" t="s">
        <v>640</v>
      </c>
      <c r="L151" s="13" t="s">
        <v>46</v>
      </c>
      <c r="M151" s="14" t="s">
        <v>209</v>
      </c>
      <c r="N151" s="13" t="s">
        <v>124</v>
      </c>
    </row>
    <row r="152" spans="1:14" ht="15.75" customHeight="1">
      <c r="A152" s="14" t="s">
        <v>214</v>
      </c>
      <c r="B152" s="13" t="s">
        <v>215</v>
      </c>
      <c r="C152" s="13" t="s">
        <v>122</v>
      </c>
      <c r="D152" s="13" t="s">
        <v>39</v>
      </c>
      <c r="E152" s="14">
        <v>9312</v>
      </c>
      <c r="F152" s="13" t="s">
        <v>123</v>
      </c>
      <c r="G152" s="13" t="s">
        <v>124</v>
      </c>
      <c r="H152" s="13" t="s">
        <v>125</v>
      </c>
      <c r="I152" s="13" t="s">
        <v>216</v>
      </c>
      <c r="J152" s="13" t="s">
        <v>217</v>
      </c>
      <c r="K152" s="13" t="s">
        <v>641</v>
      </c>
      <c r="L152" s="13" t="s">
        <v>52</v>
      </c>
      <c r="M152" s="14" t="s">
        <v>214</v>
      </c>
      <c r="N152" s="13" t="s">
        <v>124</v>
      </c>
    </row>
    <row r="153" spans="1:14" ht="15.75" customHeight="1">
      <c r="A153" s="14" t="s">
        <v>219</v>
      </c>
      <c r="B153" s="13" t="s">
        <v>220</v>
      </c>
      <c r="C153" s="13" t="s">
        <v>122</v>
      </c>
      <c r="D153" s="13" t="s">
        <v>39</v>
      </c>
      <c r="E153" s="14">
        <v>9325</v>
      </c>
      <c r="F153" s="13" t="s">
        <v>123</v>
      </c>
      <c r="G153" s="13" t="s">
        <v>124</v>
      </c>
      <c r="H153" s="13" t="s">
        <v>125</v>
      </c>
      <c r="I153" s="13" t="s">
        <v>221</v>
      </c>
      <c r="J153" s="13" t="s">
        <v>222</v>
      </c>
      <c r="K153" s="13" t="s">
        <v>642</v>
      </c>
      <c r="L153" s="13" t="s">
        <v>52</v>
      </c>
      <c r="M153" s="14" t="s">
        <v>219</v>
      </c>
      <c r="N153" s="13" t="s">
        <v>124</v>
      </c>
    </row>
    <row r="154" spans="1:14" ht="15.75" customHeight="1">
      <c r="A154" s="14" t="s">
        <v>224</v>
      </c>
      <c r="B154" s="13" t="s">
        <v>225</v>
      </c>
      <c r="C154" s="13" t="s">
        <v>122</v>
      </c>
      <c r="D154" s="13" t="s">
        <v>39</v>
      </c>
      <c r="E154" s="14">
        <v>9304</v>
      </c>
      <c r="F154" s="13" t="s">
        <v>123</v>
      </c>
      <c r="G154" s="13" t="s">
        <v>124</v>
      </c>
      <c r="H154" s="13" t="s">
        <v>125</v>
      </c>
      <c r="I154" s="13" t="s">
        <v>226</v>
      </c>
      <c r="J154" s="13" t="s">
        <v>227</v>
      </c>
      <c r="K154" s="13" t="s">
        <v>643</v>
      </c>
      <c r="L154" s="13" t="s">
        <v>52</v>
      </c>
      <c r="M154" s="14" t="s">
        <v>224</v>
      </c>
      <c r="N154" s="13" t="s">
        <v>124</v>
      </c>
    </row>
    <row r="155" spans="1:14" ht="15.75" customHeight="1">
      <c r="A155" s="14" t="s">
        <v>229</v>
      </c>
      <c r="B155" s="13" t="s">
        <v>230</v>
      </c>
      <c r="C155" s="13" t="s">
        <v>122</v>
      </c>
      <c r="D155" s="13" t="s">
        <v>39</v>
      </c>
      <c r="E155" s="14">
        <v>9303</v>
      </c>
      <c r="F155" s="13" t="s">
        <v>123</v>
      </c>
      <c r="G155" s="13" t="s">
        <v>124</v>
      </c>
      <c r="H155" s="13" t="s">
        <v>125</v>
      </c>
      <c r="I155" s="13" t="s">
        <v>231</v>
      </c>
      <c r="J155" s="13" t="s">
        <v>232</v>
      </c>
      <c r="K155" s="13" t="s">
        <v>644</v>
      </c>
      <c r="L155" s="13" t="s">
        <v>52</v>
      </c>
      <c r="M155" s="14" t="s">
        <v>229</v>
      </c>
      <c r="N155" s="13" t="s">
        <v>124</v>
      </c>
    </row>
    <row r="156" spans="1:14" ht="15.75" customHeight="1">
      <c r="A156" s="14" t="s">
        <v>234</v>
      </c>
      <c r="B156" s="13" t="s">
        <v>235</v>
      </c>
      <c r="C156" s="13" t="s">
        <v>122</v>
      </c>
      <c r="D156" s="13" t="s">
        <v>39</v>
      </c>
      <c r="E156" s="14">
        <v>9302</v>
      </c>
      <c r="F156" s="13" t="s">
        <v>123</v>
      </c>
      <c r="G156" s="13" t="s">
        <v>124</v>
      </c>
      <c r="H156" s="13" t="s">
        <v>125</v>
      </c>
      <c r="I156" s="13" t="s">
        <v>236</v>
      </c>
      <c r="J156" s="13" t="s">
        <v>237</v>
      </c>
      <c r="K156" s="13" t="s">
        <v>645</v>
      </c>
      <c r="L156" s="13" t="s">
        <v>52</v>
      </c>
      <c r="M156" s="14" t="s">
        <v>234</v>
      </c>
      <c r="N156" s="13" t="s">
        <v>124</v>
      </c>
    </row>
    <row r="157" spans="1:14" ht="15.75" customHeight="1">
      <c r="A157" s="14" t="s">
        <v>239</v>
      </c>
      <c r="B157" s="13" t="s">
        <v>240</v>
      </c>
      <c r="C157" s="13" t="s">
        <v>122</v>
      </c>
      <c r="D157" s="13" t="s">
        <v>39</v>
      </c>
      <c r="E157" s="14">
        <v>9324</v>
      </c>
      <c r="F157" s="13" t="s">
        <v>123</v>
      </c>
      <c r="G157" s="13" t="s">
        <v>124</v>
      </c>
      <c r="H157" s="13" t="s">
        <v>125</v>
      </c>
      <c r="I157" s="13" t="s">
        <v>241</v>
      </c>
      <c r="J157" s="13" t="s">
        <v>242</v>
      </c>
      <c r="K157" s="13" t="s">
        <v>646</v>
      </c>
      <c r="L157" s="13" t="s">
        <v>52</v>
      </c>
      <c r="M157" s="14" t="s">
        <v>239</v>
      </c>
      <c r="N157" s="13" t="s">
        <v>124</v>
      </c>
    </row>
    <row r="158" spans="1:14" ht="15.75" customHeight="1">
      <c r="A158" s="14" t="s">
        <v>244</v>
      </c>
      <c r="B158" s="13" t="s">
        <v>245</v>
      </c>
      <c r="C158" s="13" t="s">
        <v>122</v>
      </c>
      <c r="D158" s="13" t="s">
        <v>39</v>
      </c>
      <c r="E158" s="14">
        <v>9309</v>
      </c>
      <c r="F158" s="13" t="s">
        <v>123</v>
      </c>
      <c r="G158" s="13" t="s">
        <v>124</v>
      </c>
      <c r="H158" s="13" t="s">
        <v>125</v>
      </c>
      <c r="I158" s="13" t="s">
        <v>246</v>
      </c>
      <c r="J158" s="13" t="s">
        <v>247</v>
      </c>
      <c r="K158" s="13" t="s">
        <v>647</v>
      </c>
      <c r="L158" s="13" t="s">
        <v>52</v>
      </c>
      <c r="M158" s="14" t="s">
        <v>244</v>
      </c>
      <c r="N158" s="13" t="s">
        <v>124</v>
      </c>
    </row>
    <row r="159" spans="1:14" ht="15.75" customHeight="1">
      <c r="A159" s="14" t="s">
        <v>249</v>
      </c>
      <c r="B159" s="13" t="s">
        <v>250</v>
      </c>
      <c r="C159" s="13" t="s">
        <v>251</v>
      </c>
      <c r="D159" s="13" t="s">
        <v>39</v>
      </c>
      <c r="E159" s="14">
        <v>9369</v>
      </c>
      <c r="F159" s="13" t="s">
        <v>252</v>
      </c>
      <c r="G159" s="13" t="s">
        <v>253</v>
      </c>
      <c r="H159" s="13" t="s">
        <v>254</v>
      </c>
      <c r="I159" s="13" t="s">
        <v>255</v>
      </c>
      <c r="J159" s="13" t="s">
        <v>256</v>
      </c>
      <c r="K159" s="13" t="s">
        <v>648</v>
      </c>
      <c r="L159" s="13" t="s">
        <v>46</v>
      </c>
      <c r="M159" s="14" t="s">
        <v>249</v>
      </c>
      <c r="N159" s="13" t="s">
        <v>253</v>
      </c>
    </row>
    <row r="160" spans="1:14" ht="15.75" customHeight="1">
      <c r="A160" s="14" t="s">
        <v>258</v>
      </c>
      <c r="B160" s="13" t="s">
        <v>259</v>
      </c>
      <c r="C160" s="13" t="s">
        <v>251</v>
      </c>
      <c r="D160" s="13" t="s">
        <v>39</v>
      </c>
      <c r="E160" s="14">
        <v>9370</v>
      </c>
      <c r="F160" s="13" t="s">
        <v>252</v>
      </c>
      <c r="G160" s="13" t="s">
        <v>253</v>
      </c>
      <c r="H160" s="13" t="s">
        <v>254</v>
      </c>
      <c r="I160" s="13" t="s">
        <v>260</v>
      </c>
      <c r="J160" s="13" t="s">
        <v>261</v>
      </c>
      <c r="K160" s="13" t="s">
        <v>649</v>
      </c>
      <c r="L160" s="13" t="s">
        <v>52</v>
      </c>
      <c r="M160" s="14" t="s">
        <v>258</v>
      </c>
      <c r="N160" s="13" t="s">
        <v>253</v>
      </c>
    </row>
    <row r="161" spans="1:14" ht="15.75" customHeight="1">
      <c r="A161" s="14" t="s">
        <v>263</v>
      </c>
      <c r="B161" s="13" t="s">
        <v>264</v>
      </c>
      <c r="C161" s="13" t="s">
        <v>251</v>
      </c>
      <c r="D161" s="13" t="s">
        <v>39</v>
      </c>
      <c r="E161" s="14">
        <v>9371</v>
      </c>
      <c r="F161" s="13" t="s">
        <v>252</v>
      </c>
      <c r="G161" s="13" t="s">
        <v>253</v>
      </c>
      <c r="H161" s="13" t="s">
        <v>254</v>
      </c>
      <c r="I161" s="13" t="s">
        <v>265</v>
      </c>
      <c r="J161" s="13" t="s">
        <v>266</v>
      </c>
      <c r="K161" s="13" t="s">
        <v>650</v>
      </c>
      <c r="L161" s="13" t="s">
        <v>52</v>
      </c>
      <c r="M161" s="14" t="s">
        <v>263</v>
      </c>
      <c r="N161" s="13" t="s">
        <v>253</v>
      </c>
    </row>
    <row r="162" spans="1:14" ht="15.75" customHeight="1">
      <c r="A162" s="14" t="s">
        <v>268</v>
      </c>
      <c r="B162" s="13" t="s">
        <v>269</v>
      </c>
      <c r="C162" s="13" t="s">
        <v>251</v>
      </c>
      <c r="D162" s="13" t="s">
        <v>39</v>
      </c>
      <c r="E162" s="14">
        <v>9374</v>
      </c>
      <c r="F162" s="13" t="s">
        <v>252</v>
      </c>
      <c r="G162" s="13" t="s">
        <v>253</v>
      </c>
      <c r="H162" s="13" t="s">
        <v>254</v>
      </c>
      <c r="I162" s="13" t="s">
        <v>270</v>
      </c>
      <c r="J162" s="13" t="s">
        <v>271</v>
      </c>
      <c r="K162" s="13" t="s">
        <v>651</v>
      </c>
      <c r="L162" s="13" t="s">
        <v>46</v>
      </c>
      <c r="M162" s="14" t="s">
        <v>268</v>
      </c>
      <c r="N162" s="13" t="s">
        <v>253</v>
      </c>
    </row>
    <row r="163" spans="1:14" ht="15.75" customHeight="1">
      <c r="A163" s="14" t="s">
        <v>273</v>
      </c>
      <c r="B163" s="13" t="s">
        <v>274</v>
      </c>
      <c r="C163" s="13" t="s">
        <v>251</v>
      </c>
      <c r="D163" s="13" t="s">
        <v>39</v>
      </c>
      <c r="E163" s="14">
        <v>9375</v>
      </c>
      <c r="F163" s="13" t="s">
        <v>252</v>
      </c>
      <c r="G163" s="13" t="s">
        <v>253</v>
      </c>
      <c r="H163" s="13" t="s">
        <v>254</v>
      </c>
      <c r="I163" s="13" t="s">
        <v>275</v>
      </c>
      <c r="J163" s="13" t="s">
        <v>276</v>
      </c>
      <c r="K163" s="13" t="s">
        <v>652</v>
      </c>
      <c r="L163" s="13" t="s">
        <v>46</v>
      </c>
      <c r="M163" s="14" t="s">
        <v>273</v>
      </c>
      <c r="N163" s="13" t="s">
        <v>253</v>
      </c>
    </row>
    <row r="164" spans="1:14" ht="15.75" customHeight="1">
      <c r="A164" s="14" t="s">
        <v>278</v>
      </c>
      <c r="B164" s="13" t="s">
        <v>279</v>
      </c>
      <c r="C164" s="13" t="s">
        <v>251</v>
      </c>
      <c r="D164" s="13" t="s">
        <v>39</v>
      </c>
      <c r="E164" s="14">
        <v>9376</v>
      </c>
      <c r="F164" s="13" t="s">
        <v>252</v>
      </c>
      <c r="G164" s="13" t="s">
        <v>253</v>
      </c>
      <c r="H164" s="13" t="s">
        <v>254</v>
      </c>
      <c r="I164" s="13" t="s">
        <v>280</v>
      </c>
      <c r="J164" s="13" t="s">
        <v>281</v>
      </c>
      <c r="K164" s="13" t="s">
        <v>653</v>
      </c>
      <c r="L164" s="13" t="s">
        <v>52</v>
      </c>
      <c r="M164" s="14" t="s">
        <v>278</v>
      </c>
      <c r="N164" s="13" t="s">
        <v>253</v>
      </c>
    </row>
    <row r="165" spans="1:14" ht="15.75" customHeight="1">
      <c r="A165" s="14" t="s">
        <v>283</v>
      </c>
      <c r="B165" s="13" t="s">
        <v>284</v>
      </c>
      <c r="C165" s="13" t="s">
        <v>251</v>
      </c>
      <c r="D165" s="13" t="s">
        <v>39</v>
      </c>
      <c r="E165" s="14">
        <v>9372</v>
      </c>
      <c r="F165" s="13" t="s">
        <v>252</v>
      </c>
      <c r="G165" s="13" t="s">
        <v>253</v>
      </c>
      <c r="H165" s="13" t="s">
        <v>254</v>
      </c>
      <c r="I165" s="13" t="s">
        <v>285</v>
      </c>
      <c r="J165" s="13" t="s">
        <v>286</v>
      </c>
      <c r="K165" s="13" t="s">
        <v>654</v>
      </c>
      <c r="L165" s="13" t="s">
        <v>46</v>
      </c>
      <c r="M165" s="14" t="s">
        <v>283</v>
      </c>
      <c r="N165" s="13" t="s">
        <v>253</v>
      </c>
    </row>
    <row r="166" spans="1:14" ht="15.75" customHeight="1">
      <c r="A166" s="14" t="s">
        <v>288</v>
      </c>
      <c r="B166" s="13" t="s">
        <v>289</v>
      </c>
      <c r="C166" s="13" t="s">
        <v>251</v>
      </c>
      <c r="D166" s="13" t="s">
        <v>39</v>
      </c>
      <c r="E166" s="14">
        <v>9373</v>
      </c>
      <c r="F166" s="13" t="s">
        <v>252</v>
      </c>
      <c r="G166" s="13" t="s">
        <v>253</v>
      </c>
      <c r="H166" s="13" t="s">
        <v>254</v>
      </c>
      <c r="I166" s="13" t="s">
        <v>290</v>
      </c>
      <c r="J166" s="13" t="s">
        <v>291</v>
      </c>
      <c r="K166" s="13" t="s">
        <v>655</v>
      </c>
      <c r="L166" s="13" t="s">
        <v>52</v>
      </c>
      <c r="M166" s="14" t="s">
        <v>288</v>
      </c>
      <c r="N166" s="13" t="s">
        <v>253</v>
      </c>
    </row>
    <row r="167" spans="1:14" ht="15.75" customHeight="1">
      <c r="A167" s="14" t="s">
        <v>293</v>
      </c>
      <c r="B167" s="13" t="s">
        <v>294</v>
      </c>
      <c r="C167" s="13" t="s">
        <v>251</v>
      </c>
      <c r="D167" s="13" t="s">
        <v>39</v>
      </c>
      <c r="E167" s="14">
        <v>9377</v>
      </c>
      <c r="F167" s="13" t="s">
        <v>252</v>
      </c>
      <c r="G167" s="13" t="s">
        <v>253</v>
      </c>
      <c r="H167" s="13" t="s">
        <v>254</v>
      </c>
      <c r="I167" s="13" t="s">
        <v>295</v>
      </c>
      <c r="J167" s="13" t="s">
        <v>296</v>
      </c>
      <c r="K167" s="13" t="s">
        <v>656</v>
      </c>
      <c r="L167" s="13" t="s">
        <v>46</v>
      </c>
      <c r="M167" s="14" t="s">
        <v>293</v>
      </c>
      <c r="N167" s="13" t="s">
        <v>253</v>
      </c>
    </row>
    <row r="168" spans="1:14" ht="15.75" customHeight="1">
      <c r="A168" s="14" t="s">
        <v>298</v>
      </c>
      <c r="B168" s="13" t="s">
        <v>299</v>
      </c>
      <c r="C168" s="13" t="s">
        <v>251</v>
      </c>
      <c r="D168" s="13" t="s">
        <v>39</v>
      </c>
      <c r="E168" s="14">
        <v>9378</v>
      </c>
      <c r="F168" s="13" t="s">
        <v>252</v>
      </c>
      <c r="G168" s="13" t="s">
        <v>253</v>
      </c>
      <c r="H168" s="13" t="s">
        <v>254</v>
      </c>
      <c r="I168" s="13" t="s">
        <v>300</v>
      </c>
      <c r="J168" s="13" t="s">
        <v>301</v>
      </c>
      <c r="K168" s="13" t="s">
        <v>657</v>
      </c>
      <c r="L168" s="13" t="s">
        <v>46</v>
      </c>
      <c r="M168" s="14" t="s">
        <v>298</v>
      </c>
      <c r="N168" s="13" t="s">
        <v>253</v>
      </c>
    </row>
    <row r="169" spans="1:14" ht="15.75" customHeight="1">
      <c r="A169" s="14" t="s">
        <v>303</v>
      </c>
      <c r="B169" s="13" t="s">
        <v>304</v>
      </c>
      <c r="C169" s="13" t="s">
        <v>251</v>
      </c>
      <c r="D169" s="13" t="s">
        <v>39</v>
      </c>
      <c r="E169" s="14">
        <v>9382</v>
      </c>
      <c r="F169" s="13" t="s">
        <v>252</v>
      </c>
      <c r="G169" s="13" t="s">
        <v>253</v>
      </c>
      <c r="H169" s="13" t="s">
        <v>254</v>
      </c>
      <c r="I169" s="13" t="s">
        <v>305</v>
      </c>
      <c r="J169" s="13" t="s">
        <v>306</v>
      </c>
      <c r="K169" s="13" t="s">
        <v>658</v>
      </c>
      <c r="L169" s="13" t="s">
        <v>46</v>
      </c>
      <c r="M169" s="14" t="s">
        <v>303</v>
      </c>
      <c r="N169" s="13" t="s">
        <v>253</v>
      </c>
    </row>
    <row r="170" spans="1:14" ht="15.75" customHeight="1">
      <c r="A170" s="14" t="s">
        <v>308</v>
      </c>
      <c r="B170" s="13" t="s">
        <v>309</v>
      </c>
      <c r="C170" s="13" t="s">
        <v>251</v>
      </c>
      <c r="D170" s="13" t="s">
        <v>39</v>
      </c>
      <c r="E170" s="14">
        <v>9383</v>
      </c>
      <c r="F170" s="13" t="s">
        <v>252</v>
      </c>
      <c r="G170" s="13" t="s">
        <v>253</v>
      </c>
      <c r="H170" s="13" t="s">
        <v>254</v>
      </c>
      <c r="I170" s="13" t="s">
        <v>310</v>
      </c>
      <c r="J170" s="13" t="s">
        <v>311</v>
      </c>
      <c r="K170" s="13" t="s">
        <v>659</v>
      </c>
      <c r="L170" s="13" t="s">
        <v>52</v>
      </c>
      <c r="M170" s="14" t="s">
        <v>308</v>
      </c>
      <c r="N170" s="13" t="s">
        <v>253</v>
      </c>
    </row>
    <row r="171" spans="1:14" ht="15.75" customHeight="1">
      <c r="A171" s="14" t="s">
        <v>313</v>
      </c>
      <c r="B171" s="13" t="s">
        <v>314</v>
      </c>
      <c r="C171" s="13" t="s">
        <v>315</v>
      </c>
      <c r="D171" s="13" t="s">
        <v>39</v>
      </c>
      <c r="E171" s="14">
        <v>9326</v>
      </c>
      <c r="F171" s="13" t="s">
        <v>316</v>
      </c>
      <c r="G171" s="13" t="s">
        <v>253</v>
      </c>
      <c r="H171" s="13" t="s">
        <v>254</v>
      </c>
      <c r="I171" s="13" t="s">
        <v>317</v>
      </c>
      <c r="J171" s="13" t="s">
        <v>318</v>
      </c>
      <c r="K171" s="13" t="s">
        <v>660</v>
      </c>
      <c r="L171" s="13" t="s">
        <v>46</v>
      </c>
      <c r="M171" s="14" t="s">
        <v>313</v>
      </c>
      <c r="N171" s="13" t="s">
        <v>253</v>
      </c>
    </row>
    <row r="172" spans="1:14" ht="15.75" customHeight="1">
      <c r="A172" s="14" t="s">
        <v>320</v>
      </c>
      <c r="B172" s="13" t="s">
        <v>321</v>
      </c>
      <c r="C172" s="13" t="s">
        <v>315</v>
      </c>
      <c r="D172" s="13" t="s">
        <v>39</v>
      </c>
      <c r="E172" s="14">
        <v>9328</v>
      </c>
      <c r="F172" s="13" t="s">
        <v>316</v>
      </c>
      <c r="G172" s="13" t="s">
        <v>253</v>
      </c>
      <c r="H172" s="13" t="s">
        <v>254</v>
      </c>
      <c r="I172" s="13" t="s">
        <v>322</v>
      </c>
      <c r="J172" s="13" t="s">
        <v>323</v>
      </c>
      <c r="K172" s="13" t="s">
        <v>661</v>
      </c>
      <c r="L172" s="13" t="s">
        <v>52</v>
      </c>
      <c r="M172" s="14" t="s">
        <v>320</v>
      </c>
      <c r="N172" s="13" t="s">
        <v>253</v>
      </c>
    </row>
    <row r="173" spans="1:14" ht="15.75" customHeight="1">
      <c r="A173" s="14" t="s">
        <v>325</v>
      </c>
      <c r="B173" s="13" t="s">
        <v>326</v>
      </c>
      <c r="C173" s="13" t="s">
        <v>315</v>
      </c>
      <c r="D173" s="13" t="s">
        <v>39</v>
      </c>
      <c r="E173" s="14">
        <v>9329</v>
      </c>
      <c r="F173" s="13" t="s">
        <v>316</v>
      </c>
      <c r="G173" s="13" t="s">
        <v>253</v>
      </c>
      <c r="H173" s="13" t="s">
        <v>254</v>
      </c>
      <c r="I173" s="13" t="s">
        <v>327</v>
      </c>
      <c r="J173" s="13" t="s">
        <v>328</v>
      </c>
      <c r="K173" s="13" t="s">
        <v>662</v>
      </c>
      <c r="L173" s="13" t="s">
        <v>52</v>
      </c>
      <c r="M173" s="14" t="s">
        <v>325</v>
      </c>
      <c r="N173" s="13" t="s">
        <v>253</v>
      </c>
    </row>
    <row r="174" spans="1:14" ht="15.75" customHeight="1">
      <c r="A174" s="14" t="s">
        <v>330</v>
      </c>
      <c r="B174" s="13" t="s">
        <v>331</v>
      </c>
      <c r="C174" s="13" t="s">
        <v>315</v>
      </c>
      <c r="D174" s="13" t="s">
        <v>39</v>
      </c>
      <c r="E174" s="14">
        <v>9330</v>
      </c>
      <c r="F174" s="13" t="s">
        <v>316</v>
      </c>
      <c r="G174" s="13" t="s">
        <v>253</v>
      </c>
      <c r="H174" s="13" t="s">
        <v>254</v>
      </c>
      <c r="I174" s="13" t="s">
        <v>332</v>
      </c>
      <c r="J174" s="13" t="s">
        <v>333</v>
      </c>
      <c r="K174" s="13" t="s">
        <v>663</v>
      </c>
      <c r="L174" s="13" t="s">
        <v>52</v>
      </c>
      <c r="M174" s="14" t="s">
        <v>330</v>
      </c>
      <c r="N174" s="13" t="s">
        <v>253</v>
      </c>
    </row>
    <row r="175" spans="1:14" ht="15.75" customHeight="1">
      <c r="A175" s="14" t="s">
        <v>335</v>
      </c>
      <c r="B175" s="13" t="s">
        <v>336</v>
      </c>
      <c r="C175" s="13" t="s">
        <v>315</v>
      </c>
      <c r="D175" s="13" t="s">
        <v>39</v>
      </c>
      <c r="E175" s="14">
        <v>9327</v>
      </c>
      <c r="F175" s="13" t="s">
        <v>316</v>
      </c>
      <c r="G175" s="13" t="s">
        <v>253</v>
      </c>
      <c r="H175" s="13" t="s">
        <v>254</v>
      </c>
      <c r="I175" s="13" t="s">
        <v>337</v>
      </c>
      <c r="J175" s="13" t="s">
        <v>338</v>
      </c>
      <c r="K175" s="13" t="s">
        <v>664</v>
      </c>
      <c r="L175" s="13" t="s">
        <v>52</v>
      </c>
      <c r="M175" s="14" t="s">
        <v>335</v>
      </c>
      <c r="N175" s="13" t="s">
        <v>253</v>
      </c>
    </row>
    <row r="176" spans="1:14" ht="15.75" customHeight="1">
      <c r="A176" s="14" t="s">
        <v>340</v>
      </c>
      <c r="B176" s="13" t="s">
        <v>341</v>
      </c>
      <c r="C176" s="13" t="s">
        <v>315</v>
      </c>
      <c r="D176" s="13" t="s">
        <v>39</v>
      </c>
      <c r="E176" s="14">
        <v>9331</v>
      </c>
      <c r="F176" s="13" t="s">
        <v>316</v>
      </c>
      <c r="G176" s="13" t="s">
        <v>253</v>
      </c>
      <c r="H176" s="13" t="s">
        <v>254</v>
      </c>
      <c r="I176" s="13" t="s">
        <v>342</v>
      </c>
      <c r="J176" s="13" t="s">
        <v>343</v>
      </c>
      <c r="K176" s="13" t="s">
        <v>665</v>
      </c>
      <c r="L176" s="13" t="s">
        <v>52</v>
      </c>
      <c r="M176" s="14" t="s">
        <v>340</v>
      </c>
      <c r="N176" s="13" t="s">
        <v>253</v>
      </c>
    </row>
    <row r="177" spans="1:14" ht="15.75" customHeight="1">
      <c r="A177" s="14" t="s">
        <v>345</v>
      </c>
      <c r="B177" s="13" t="s">
        <v>346</v>
      </c>
      <c r="C177" s="13" t="s">
        <v>315</v>
      </c>
      <c r="D177" s="13" t="s">
        <v>39</v>
      </c>
      <c r="E177" s="14">
        <v>9362</v>
      </c>
      <c r="F177" s="13" t="s">
        <v>316</v>
      </c>
      <c r="G177" s="13" t="s">
        <v>253</v>
      </c>
      <c r="H177" s="13" t="s">
        <v>254</v>
      </c>
      <c r="I177" s="13" t="s">
        <v>347</v>
      </c>
      <c r="J177" s="13" t="s">
        <v>348</v>
      </c>
      <c r="K177" s="13" t="s">
        <v>666</v>
      </c>
      <c r="L177" s="13" t="s">
        <v>46</v>
      </c>
      <c r="M177" s="14" t="s">
        <v>345</v>
      </c>
      <c r="N177" s="13" t="s">
        <v>253</v>
      </c>
    </row>
    <row r="178" spans="1:14" ht="15.75" customHeight="1">
      <c r="A178" s="14" t="s">
        <v>350</v>
      </c>
      <c r="B178" s="13" t="s">
        <v>351</v>
      </c>
      <c r="C178" s="13" t="s">
        <v>315</v>
      </c>
      <c r="D178" s="13" t="s">
        <v>39</v>
      </c>
      <c r="E178" s="14">
        <v>9363</v>
      </c>
      <c r="F178" s="13" t="s">
        <v>316</v>
      </c>
      <c r="G178" s="13" t="s">
        <v>253</v>
      </c>
      <c r="H178" s="13" t="s">
        <v>254</v>
      </c>
      <c r="I178" s="13" t="s">
        <v>352</v>
      </c>
      <c r="J178" s="13" t="s">
        <v>353</v>
      </c>
      <c r="K178" s="13" t="s">
        <v>667</v>
      </c>
      <c r="L178" s="13" t="s">
        <v>52</v>
      </c>
      <c r="M178" s="14" t="s">
        <v>350</v>
      </c>
      <c r="N178" s="13" t="s">
        <v>253</v>
      </c>
    </row>
    <row r="179" spans="1:14" ht="15.75" customHeight="1">
      <c r="A179" s="14" t="s">
        <v>355</v>
      </c>
      <c r="B179" s="13" t="s">
        <v>356</v>
      </c>
      <c r="C179" s="13" t="s">
        <v>315</v>
      </c>
      <c r="D179" s="13" t="s">
        <v>39</v>
      </c>
      <c r="E179" s="14">
        <v>9364</v>
      </c>
      <c r="F179" s="13" t="s">
        <v>316</v>
      </c>
      <c r="G179" s="13" t="s">
        <v>253</v>
      </c>
      <c r="H179" s="13" t="s">
        <v>254</v>
      </c>
      <c r="I179" s="13" t="s">
        <v>357</v>
      </c>
      <c r="J179" s="13" t="s">
        <v>358</v>
      </c>
      <c r="K179" s="13" t="s">
        <v>668</v>
      </c>
      <c r="L179" s="13" t="s">
        <v>52</v>
      </c>
      <c r="M179" s="14" t="s">
        <v>355</v>
      </c>
      <c r="N179" s="13" t="s">
        <v>253</v>
      </c>
    </row>
    <row r="180" spans="1:14" ht="15.75" customHeight="1">
      <c r="A180" s="14" t="s">
        <v>360</v>
      </c>
      <c r="B180" s="13" t="s">
        <v>361</v>
      </c>
      <c r="C180" s="13" t="s">
        <v>315</v>
      </c>
      <c r="D180" s="13" t="s">
        <v>39</v>
      </c>
      <c r="E180" s="14">
        <v>9365</v>
      </c>
      <c r="F180" s="13" t="s">
        <v>316</v>
      </c>
      <c r="G180" s="13" t="s">
        <v>253</v>
      </c>
      <c r="H180" s="13" t="s">
        <v>254</v>
      </c>
      <c r="I180" s="13" t="s">
        <v>362</v>
      </c>
      <c r="J180" s="13" t="s">
        <v>363</v>
      </c>
      <c r="K180" s="13" t="s">
        <v>669</v>
      </c>
      <c r="L180" s="13" t="s">
        <v>52</v>
      </c>
      <c r="M180" s="14" t="s">
        <v>360</v>
      </c>
      <c r="N180" s="13" t="s">
        <v>253</v>
      </c>
    </row>
    <row r="181" spans="1:14" ht="15.75" customHeight="1">
      <c r="A181" s="14" t="s">
        <v>365</v>
      </c>
      <c r="B181" s="13" t="s">
        <v>366</v>
      </c>
      <c r="C181" s="13" t="s">
        <v>315</v>
      </c>
      <c r="D181" s="13" t="s">
        <v>39</v>
      </c>
      <c r="E181" s="14">
        <v>9381</v>
      </c>
      <c r="F181" s="13" t="s">
        <v>316</v>
      </c>
      <c r="G181" s="13" t="s">
        <v>253</v>
      </c>
      <c r="H181" s="13" t="s">
        <v>254</v>
      </c>
      <c r="I181" s="13" t="s">
        <v>367</v>
      </c>
      <c r="J181" s="13" t="s">
        <v>368</v>
      </c>
      <c r="K181" s="13" t="s">
        <v>670</v>
      </c>
      <c r="L181" s="13" t="s">
        <v>46</v>
      </c>
      <c r="M181" s="14" t="s">
        <v>365</v>
      </c>
      <c r="N181" s="13" t="s">
        <v>253</v>
      </c>
    </row>
    <row r="182" spans="1:14" ht="15.75" customHeight="1">
      <c r="A182" s="14" t="s">
        <v>370</v>
      </c>
      <c r="B182" s="13" t="s">
        <v>371</v>
      </c>
      <c r="C182" s="13" t="s">
        <v>315</v>
      </c>
      <c r="D182" s="13" t="s">
        <v>39</v>
      </c>
      <c r="E182" s="14">
        <v>9384</v>
      </c>
      <c r="F182" s="13" t="s">
        <v>316</v>
      </c>
      <c r="G182" s="13" t="s">
        <v>253</v>
      </c>
      <c r="H182" s="13" t="s">
        <v>254</v>
      </c>
      <c r="I182" s="13" t="s">
        <v>372</v>
      </c>
      <c r="J182" s="13" t="s">
        <v>373</v>
      </c>
      <c r="K182" s="13" t="s">
        <v>671</v>
      </c>
      <c r="L182" s="13" t="s">
        <v>52</v>
      </c>
      <c r="M182" s="14" t="s">
        <v>370</v>
      </c>
      <c r="N182" s="13" t="s">
        <v>253</v>
      </c>
    </row>
    <row r="183" spans="1:14" ht="15.75" customHeight="1">
      <c r="A183" s="14" t="s">
        <v>375</v>
      </c>
      <c r="B183" s="13" t="s">
        <v>376</v>
      </c>
      <c r="C183" s="13" t="s">
        <v>315</v>
      </c>
      <c r="D183" s="13" t="s">
        <v>39</v>
      </c>
      <c r="E183" s="14">
        <v>9387</v>
      </c>
      <c r="F183" s="13" t="s">
        <v>316</v>
      </c>
      <c r="G183" s="13" t="s">
        <v>253</v>
      </c>
      <c r="H183" s="13" t="s">
        <v>254</v>
      </c>
      <c r="I183" s="13" t="s">
        <v>377</v>
      </c>
      <c r="J183" s="13" t="s">
        <v>378</v>
      </c>
      <c r="K183" s="13" t="s">
        <v>672</v>
      </c>
      <c r="L183" s="13" t="s">
        <v>46</v>
      </c>
      <c r="M183" s="14" t="s">
        <v>375</v>
      </c>
      <c r="N183" s="13" t="s">
        <v>253</v>
      </c>
    </row>
    <row r="184" spans="1:14" ht="15.75" customHeight="1">
      <c r="A184" s="14" t="s">
        <v>380</v>
      </c>
      <c r="B184" s="13" t="s">
        <v>381</v>
      </c>
      <c r="C184" s="13" t="s">
        <v>382</v>
      </c>
      <c r="D184" s="13" t="s">
        <v>39</v>
      </c>
      <c r="E184" s="14">
        <v>9355</v>
      </c>
      <c r="F184" s="13" t="s">
        <v>383</v>
      </c>
      <c r="G184" s="13" t="s">
        <v>384</v>
      </c>
      <c r="H184" s="13" t="s">
        <v>385</v>
      </c>
      <c r="I184" s="15" t="s">
        <v>386</v>
      </c>
      <c r="J184" s="15" t="s">
        <v>387</v>
      </c>
      <c r="K184" s="13" t="s">
        <v>673</v>
      </c>
      <c r="L184" s="15" t="s">
        <v>46</v>
      </c>
      <c r="M184" s="14" t="s">
        <v>380</v>
      </c>
      <c r="N184" s="13" t="s">
        <v>384</v>
      </c>
    </row>
    <row r="185" spans="1:14" ht="15.75" customHeight="1">
      <c r="A185" s="14" t="s">
        <v>389</v>
      </c>
      <c r="B185" s="13" t="s">
        <v>390</v>
      </c>
      <c r="C185" s="13" t="s">
        <v>382</v>
      </c>
      <c r="D185" s="13" t="s">
        <v>39</v>
      </c>
      <c r="E185" s="14">
        <v>9356</v>
      </c>
      <c r="F185" s="13" t="s">
        <v>383</v>
      </c>
      <c r="G185" s="13" t="s">
        <v>384</v>
      </c>
      <c r="H185" s="13" t="s">
        <v>385</v>
      </c>
      <c r="I185" s="13" t="s">
        <v>391</v>
      </c>
      <c r="J185" s="13" t="s">
        <v>392</v>
      </c>
      <c r="K185" s="13" t="s">
        <v>674</v>
      </c>
      <c r="L185" s="13" t="s">
        <v>52</v>
      </c>
      <c r="M185" s="14" t="s">
        <v>389</v>
      </c>
      <c r="N185" s="13" t="s">
        <v>384</v>
      </c>
    </row>
    <row r="186" spans="1:14" ht="15.75" customHeight="1">
      <c r="A186" s="14" t="s">
        <v>394</v>
      </c>
      <c r="B186" s="13" t="s">
        <v>395</v>
      </c>
      <c r="C186" s="13" t="s">
        <v>382</v>
      </c>
      <c r="D186" s="13" t="s">
        <v>39</v>
      </c>
      <c r="E186" s="14">
        <v>9357</v>
      </c>
      <c r="F186" s="13" t="s">
        <v>383</v>
      </c>
      <c r="G186" s="13" t="s">
        <v>384</v>
      </c>
      <c r="H186" s="13" t="s">
        <v>385</v>
      </c>
      <c r="I186" s="13" t="s">
        <v>396</v>
      </c>
      <c r="J186" s="13" t="s">
        <v>397</v>
      </c>
      <c r="K186" s="13" t="s">
        <v>675</v>
      </c>
      <c r="L186" s="13" t="s">
        <v>52</v>
      </c>
      <c r="M186" s="14" t="s">
        <v>394</v>
      </c>
      <c r="N186" s="13" t="s">
        <v>384</v>
      </c>
    </row>
    <row r="187" spans="1:14" ht="15.75" customHeight="1">
      <c r="A187" s="14" t="s">
        <v>399</v>
      </c>
      <c r="B187" s="13" t="s">
        <v>400</v>
      </c>
      <c r="C187" s="13" t="s">
        <v>382</v>
      </c>
      <c r="D187" s="13" t="s">
        <v>39</v>
      </c>
      <c r="E187" s="14">
        <v>9358</v>
      </c>
      <c r="F187" s="13" t="s">
        <v>383</v>
      </c>
      <c r="G187" s="13" t="s">
        <v>384</v>
      </c>
      <c r="H187" s="13" t="s">
        <v>385</v>
      </c>
      <c r="I187" s="13" t="s">
        <v>401</v>
      </c>
      <c r="J187" s="13" t="s">
        <v>402</v>
      </c>
      <c r="K187" s="13" t="s">
        <v>676</v>
      </c>
      <c r="L187" s="13" t="s">
        <v>52</v>
      </c>
      <c r="M187" s="14" t="s">
        <v>399</v>
      </c>
      <c r="N187" s="13" t="s">
        <v>384</v>
      </c>
    </row>
    <row r="188" spans="1:14" ht="15.75" customHeight="1">
      <c r="A188" s="14" t="s">
        <v>404</v>
      </c>
      <c r="B188" s="13" t="s">
        <v>405</v>
      </c>
      <c r="C188" s="13" t="s">
        <v>382</v>
      </c>
      <c r="D188" s="13" t="s">
        <v>39</v>
      </c>
      <c r="E188" s="14">
        <v>9359</v>
      </c>
      <c r="F188" s="13" t="s">
        <v>383</v>
      </c>
      <c r="G188" s="13" t="s">
        <v>384</v>
      </c>
      <c r="H188" s="13" t="s">
        <v>385</v>
      </c>
      <c r="I188" s="13" t="s">
        <v>406</v>
      </c>
      <c r="J188" s="13" t="s">
        <v>407</v>
      </c>
      <c r="K188" s="13" t="s">
        <v>677</v>
      </c>
      <c r="L188" s="13" t="s">
        <v>52</v>
      </c>
      <c r="M188" s="14" t="s">
        <v>404</v>
      </c>
      <c r="N188" s="13" t="s">
        <v>384</v>
      </c>
    </row>
    <row r="189" spans="1:14" ht="15.75" customHeight="1">
      <c r="A189" s="14" t="s">
        <v>409</v>
      </c>
      <c r="B189" s="13" t="s">
        <v>410</v>
      </c>
      <c r="C189" s="13" t="s">
        <v>382</v>
      </c>
      <c r="D189" s="13" t="s">
        <v>39</v>
      </c>
      <c r="E189" s="14">
        <v>9360</v>
      </c>
      <c r="F189" s="13" t="s">
        <v>383</v>
      </c>
      <c r="G189" s="13" t="s">
        <v>384</v>
      </c>
      <c r="H189" s="13" t="s">
        <v>385</v>
      </c>
      <c r="I189" s="13" t="s">
        <v>411</v>
      </c>
      <c r="J189" s="13" t="s">
        <v>412</v>
      </c>
      <c r="K189" s="13" t="s">
        <v>678</v>
      </c>
      <c r="L189" s="13" t="s">
        <v>52</v>
      </c>
      <c r="M189" s="14" t="s">
        <v>409</v>
      </c>
      <c r="N189" s="13" t="s">
        <v>384</v>
      </c>
    </row>
    <row r="190" spans="1:14" ht="15.75" customHeight="1">
      <c r="A190" s="14" t="s">
        <v>414</v>
      </c>
      <c r="B190" s="13" t="s">
        <v>415</v>
      </c>
      <c r="C190" s="13" t="s">
        <v>382</v>
      </c>
      <c r="D190" s="13" t="s">
        <v>39</v>
      </c>
      <c r="E190" s="14">
        <v>9361</v>
      </c>
      <c r="F190" s="13" t="s">
        <v>383</v>
      </c>
      <c r="G190" s="13" t="s">
        <v>384</v>
      </c>
      <c r="H190" s="13" t="s">
        <v>385</v>
      </c>
      <c r="I190" s="13" t="s">
        <v>416</v>
      </c>
      <c r="J190" s="13" t="s">
        <v>417</v>
      </c>
      <c r="K190" s="13" t="s">
        <v>679</v>
      </c>
      <c r="L190" s="13" t="s">
        <v>52</v>
      </c>
      <c r="M190" s="14" t="s">
        <v>414</v>
      </c>
      <c r="N190" s="13" t="s">
        <v>384</v>
      </c>
    </row>
    <row r="191" spans="1:14" ht="15.75" customHeight="1">
      <c r="A191" s="14" t="s">
        <v>419</v>
      </c>
      <c r="B191" s="13" t="s">
        <v>420</v>
      </c>
      <c r="C191" s="13" t="s">
        <v>382</v>
      </c>
      <c r="D191" s="13" t="s">
        <v>39</v>
      </c>
      <c r="E191" s="14">
        <v>9366</v>
      </c>
      <c r="F191" s="13" t="s">
        <v>383</v>
      </c>
      <c r="G191" s="13" t="s">
        <v>384</v>
      </c>
      <c r="H191" s="13" t="s">
        <v>385</v>
      </c>
      <c r="I191" s="13" t="s">
        <v>421</v>
      </c>
      <c r="J191" s="13" t="s">
        <v>422</v>
      </c>
      <c r="K191" s="13" t="s">
        <v>680</v>
      </c>
      <c r="L191" s="13" t="s">
        <v>52</v>
      </c>
      <c r="M191" s="14" t="s">
        <v>419</v>
      </c>
      <c r="N191" s="13" t="s">
        <v>384</v>
      </c>
    </row>
    <row r="192" spans="1:14" ht="15.75" customHeight="1">
      <c r="A192" s="14" t="s">
        <v>424</v>
      </c>
      <c r="B192" s="13" t="s">
        <v>425</v>
      </c>
      <c r="C192" s="13" t="s">
        <v>382</v>
      </c>
      <c r="D192" s="13" t="s">
        <v>39</v>
      </c>
      <c r="E192" s="14">
        <v>9367</v>
      </c>
      <c r="F192" s="13" t="s">
        <v>383</v>
      </c>
      <c r="G192" s="13" t="s">
        <v>384</v>
      </c>
      <c r="H192" s="13" t="s">
        <v>385</v>
      </c>
      <c r="I192" s="13" t="s">
        <v>426</v>
      </c>
      <c r="J192" s="13" t="s">
        <v>427</v>
      </c>
      <c r="K192" s="13" t="s">
        <v>681</v>
      </c>
      <c r="L192" s="13" t="s">
        <v>52</v>
      </c>
      <c r="M192" s="14" t="s">
        <v>424</v>
      </c>
      <c r="N192" s="13" t="s">
        <v>384</v>
      </c>
    </row>
    <row r="193" spans="1:14" ht="15.75" customHeight="1">
      <c r="A193" s="14" t="s">
        <v>429</v>
      </c>
      <c r="B193" s="13" t="s">
        <v>430</v>
      </c>
      <c r="C193" s="13" t="s">
        <v>382</v>
      </c>
      <c r="D193" s="13" t="s">
        <v>39</v>
      </c>
      <c r="E193" s="14">
        <v>9368</v>
      </c>
      <c r="F193" s="13" t="s">
        <v>383</v>
      </c>
      <c r="G193" s="13" t="s">
        <v>384</v>
      </c>
      <c r="H193" s="13" t="s">
        <v>385</v>
      </c>
      <c r="I193" s="13" t="s">
        <v>431</v>
      </c>
      <c r="J193" s="13" t="s">
        <v>432</v>
      </c>
      <c r="K193" s="13" t="s">
        <v>682</v>
      </c>
      <c r="L193" s="13" t="s">
        <v>52</v>
      </c>
      <c r="M193" s="14" t="s">
        <v>429</v>
      </c>
      <c r="N193" s="13" t="s">
        <v>384</v>
      </c>
    </row>
    <row r="194" spans="1:14" ht="15.75" customHeight="1">
      <c r="A194" s="14" t="s">
        <v>434</v>
      </c>
      <c r="B194" s="13" t="s">
        <v>435</v>
      </c>
      <c r="C194" s="13" t="s">
        <v>436</v>
      </c>
      <c r="D194" s="13" t="s">
        <v>39</v>
      </c>
      <c r="E194" s="14">
        <v>9347</v>
      </c>
      <c r="F194" s="13" t="s">
        <v>437</v>
      </c>
      <c r="G194" s="13" t="s">
        <v>438</v>
      </c>
      <c r="H194" s="13" t="s">
        <v>439</v>
      </c>
      <c r="I194" s="13" t="s">
        <v>440</v>
      </c>
      <c r="J194" s="13" t="s">
        <v>441</v>
      </c>
      <c r="K194" s="13" t="s">
        <v>683</v>
      </c>
      <c r="L194" s="13" t="s">
        <v>52</v>
      </c>
      <c r="M194" s="14" t="s">
        <v>434</v>
      </c>
      <c r="N194" s="13" t="s">
        <v>438</v>
      </c>
    </row>
    <row r="195" spans="1:14" ht="15.75" customHeight="1">
      <c r="A195" s="14" t="s">
        <v>443</v>
      </c>
      <c r="B195" s="13" t="s">
        <v>444</v>
      </c>
      <c r="C195" s="13" t="s">
        <v>436</v>
      </c>
      <c r="D195" s="13" t="s">
        <v>39</v>
      </c>
      <c r="E195" s="14">
        <v>9348</v>
      </c>
      <c r="F195" s="13" t="s">
        <v>437</v>
      </c>
      <c r="G195" s="13" t="s">
        <v>438</v>
      </c>
      <c r="H195" s="13" t="s">
        <v>439</v>
      </c>
      <c r="I195" s="13" t="s">
        <v>445</v>
      </c>
      <c r="J195" s="13" t="s">
        <v>446</v>
      </c>
      <c r="K195" s="13" t="s">
        <v>684</v>
      </c>
      <c r="L195" s="13" t="s">
        <v>46</v>
      </c>
      <c r="M195" s="14" t="s">
        <v>443</v>
      </c>
      <c r="N195" s="13" t="s">
        <v>438</v>
      </c>
    </row>
    <row r="196" spans="1:14" ht="15.75" customHeight="1">
      <c r="A196" s="14" t="s">
        <v>448</v>
      </c>
      <c r="B196" s="13" t="s">
        <v>449</v>
      </c>
      <c r="C196" s="13" t="s">
        <v>436</v>
      </c>
      <c r="D196" s="13" t="s">
        <v>39</v>
      </c>
      <c r="E196" s="14">
        <v>9349</v>
      </c>
      <c r="F196" s="13" t="s">
        <v>437</v>
      </c>
      <c r="G196" s="13" t="s">
        <v>438</v>
      </c>
      <c r="H196" s="13" t="s">
        <v>439</v>
      </c>
      <c r="I196" s="13" t="s">
        <v>450</v>
      </c>
      <c r="J196" s="13" t="s">
        <v>451</v>
      </c>
      <c r="K196" s="13" t="s">
        <v>685</v>
      </c>
      <c r="L196" s="13" t="s">
        <v>52</v>
      </c>
      <c r="M196" s="14" t="s">
        <v>448</v>
      </c>
      <c r="N196" s="13" t="s">
        <v>438</v>
      </c>
    </row>
    <row r="197" spans="1:14" ht="15.75" customHeight="1">
      <c r="A197" s="14" t="s">
        <v>453</v>
      </c>
      <c r="B197" s="13" t="s">
        <v>454</v>
      </c>
      <c r="C197" s="13" t="s">
        <v>436</v>
      </c>
      <c r="D197" s="13" t="s">
        <v>39</v>
      </c>
      <c r="E197" s="14">
        <v>9350</v>
      </c>
      <c r="F197" s="13" t="s">
        <v>437</v>
      </c>
      <c r="G197" s="13" t="s">
        <v>438</v>
      </c>
      <c r="H197" s="13" t="s">
        <v>439</v>
      </c>
      <c r="I197" s="13" t="s">
        <v>455</v>
      </c>
      <c r="J197" s="13" t="s">
        <v>456</v>
      </c>
      <c r="K197" s="13" t="s">
        <v>686</v>
      </c>
      <c r="L197" s="13" t="s">
        <v>52</v>
      </c>
      <c r="M197" s="14" t="s">
        <v>453</v>
      </c>
      <c r="N197" s="13" t="s">
        <v>438</v>
      </c>
    </row>
    <row r="198" spans="1:14" ht="15.75" customHeight="1">
      <c r="A198" s="14" t="s">
        <v>458</v>
      </c>
      <c r="B198" s="13" t="s">
        <v>459</v>
      </c>
      <c r="C198" s="13" t="s">
        <v>436</v>
      </c>
      <c r="D198" s="13" t="s">
        <v>39</v>
      </c>
      <c r="E198" s="14">
        <v>9351</v>
      </c>
      <c r="F198" s="13" t="s">
        <v>437</v>
      </c>
      <c r="G198" s="13" t="s">
        <v>438</v>
      </c>
      <c r="H198" s="13" t="s">
        <v>439</v>
      </c>
      <c r="I198" s="13" t="s">
        <v>460</v>
      </c>
      <c r="J198" s="13" t="s">
        <v>461</v>
      </c>
      <c r="K198" s="13" t="s">
        <v>687</v>
      </c>
      <c r="L198" s="13" t="s">
        <v>52</v>
      </c>
      <c r="M198" s="14" t="s">
        <v>458</v>
      </c>
      <c r="N198" s="13" t="s">
        <v>438</v>
      </c>
    </row>
    <row r="199" spans="1:14" ht="15.75" customHeight="1">
      <c r="A199" s="14" t="s">
        <v>463</v>
      </c>
      <c r="B199" s="13" t="s">
        <v>464</v>
      </c>
      <c r="C199" s="13" t="s">
        <v>436</v>
      </c>
      <c r="D199" s="13" t="s">
        <v>39</v>
      </c>
      <c r="E199" s="14">
        <v>9353</v>
      </c>
      <c r="F199" s="13" t="s">
        <v>437</v>
      </c>
      <c r="G199" s="13" t="s">
        <v>438</v>
      </c>
      <c r="H199" s="13" t="s">
        <v>439</v>
      </c>
      <c r="I199" s="13" t="s">
        <v>465</v>
      </c>
      <c r="J199" s="13" t="s">
        <v>466</v>
      </c>
      <c r="K199" s="13" t="s">
        <v>688</v>
      </c>
      <c r="L199" s="13" t="s">
        <v>46</v>
      </c>
      <c r="M199" s="14" t="s">
        <v>463</v>
      </c>
      <c r="N199" s="13" t="s">
        <v>438</v>
      </c>
    </row>
    <row r="200" spans="1:14" ht="15.75" customHeight="1">
      <c r="A200" s="14" t="s">
        <v>468</v>
      </c>
      <c r="B200" s="13" t="s">
        <v>469</v>
      </c>
      <c r="C200" s="13" t="s">
        <v>436</v>
      </c>
      <c r="D200" s="13" t="s">
        <v>39</v>
      </c>
      <c r="E200" s="14">
        <v>9352</v>
      </c>
      <c r="F200" s="13" t="s">
        <v>437</v>
      </c>
      <c r="G200" s="13" t="s">
        <v>438</v>
      </c>
      <c r="H200" s="13" t="s">
        <v>439</v>
      </c>
      <c r="I200" s="13" t="s">
        <v>470</v>
      </c>
      <c r="J200" s="13" t="s">
        <v>471</v>
      </c>
      <c r="K200" s="13" t="s">
        <v>689</v>
      </c>
      <c r="L200" s="13" t="s">
        <v>52</v>
      </c>
      <c r="M200" s="14" t="s">
        <v>468</v>
      </c>
      <c r="N200" s="13" t="s">
        <v>438</v>
      </c>
    </row>
    <row r="201" spans="1:14" ht="15.75" customHeight="1">
      <c r="A201" s="14" t="s">
        <v>473</v>
      </c>
      <c r="B201" s="13" t="s">
        <v>474</v>
      </c>
      <c r="C201" s="13" t="s">
        <v>436</v>
      </c>
      <c r="D201" s="13" t="s">
        <v>39</v>
      </c>
      <c r="E201" s="14">
        <v>9354</v>
      </c>
      <c r="F201" s="13" t="s">
        <v>437</v>
      </c>
      <c r="G201" s="13" t="s">
        <v>438</v>
      </c>
      <c r="H201" s="13" t="s">
        <v>439</v>
      </c>
      <c r="I201" s="13" t="s">
        <v>475</v>
      </c>
      <c r="J201" s="13" t="s">
        <v>476</v>
      </c>
      <c r="K201" s="13" t="s">
        <v>690</v>
      </c>
      <c r="L201" s="13" t="s">
        <v>46</v>
      </c>
      <c r="M201" s="14" t="s">
        <v>473</v>
      </c>
      <c r="N201" s="13" t="s">
        <v>438</v>
      </c>
    </row>
    <row r="202" spans="1:14" ht="15.75" customHeight="1">
      <c r="A202" s="14" t="s">
        <v>478</v>
      </c>
      <c r="B202" s="13" t="s">
        <v>479</v>
      </c>
      <c r="C202" s="13" t="s">
        <v>436</v>
      </c>
      <c r="D202" s="13" t="s">
        <v>39</v>
      </c>
      <c r="E202" s="14">
        <v>9388</v>
      </c>
      <c r="F202" s="13" t="s">
        <v>437</v>
      </c>
      <c r="G202" s="13" t="s">
        <v>438</v>
      </c>
      <c r="H202" s="13" t="s">
        <v>439</v>
      </c>
      <c r="I202" s="13" t="s">
        <v>480</v>
      </c>
      <c r="J202" s="13" t="s">
        <v>481</v>
      </c>
      <c r="K202" s="13" t="s">
        <v>691</v>
      </c>
      <c r="L202" s="13" t="s">
        <v>46</v>
      </c>
      <c r="M202" s="14" t="s">
        <v>478</v>
      </c>
      <c r="N202" s="13" t="s">
        <v>438</v>
      </c>
    </row>
    <row r="203" spans="1:14" ht="15.75" customHeight="1">
      <c r="A203" s="14" t="s">
        <v>483</v>
      </c>
      <c r="B203" s="13" t="s">
        <v>484</v>
      </c>
      <c r="C203" s="13" t="s">
        <v>436</v>
      </c>
      <c r="D203" s="13" t="s">
        <v>39</v>
      </c>
      <c r="E203" s="14">
        <v>9389</v>
      </c>
      <c r="F203" s="13" t="s">
        <v>437</v>
      </c>
      <c r="G203" s="13" t="s">
        <v>438</v>
      </c>
      <c r="H203" s="13" t="s">
        <v>439</v>
      </c>
      <c r="I203" s="13" t="s">
        <v>485</v>
      </c>
      <c r="J203" s="13" t="s">
        <v>486</v>
      </c>
      <c r="K203" s="13" t="s">
        <v>692</v>
      </c>
      <c r="L203" s="13" t="s">
        <v>52</v>
      </c>
      <c r="M203" s="14" t="s">
        <v>483</v>
      </c>
      <c r="N203" s="13" t="s">
        <v>438</v>
      </c>
    </row>
    <row r="204" spans="1:14" ht="15.75" customHeight="1">
      <c r="A204" s="14" t="s">
        <v>488</v>
      </c>
      <c r="B204" s="13" t="s">
        <v>489</v>
      </c>
      <c r="C204" s="13" t="s">
        <v>436</v>
      </c>
      <c r="D204" s="13" t="s">
        <v>39</v>
      </c>
      <c r="E204" s="14">
        <v>9379</v>
      </c>
      <c r="F204" s="13" t="s">
        <v>437</v>
      </c>
      <c r="G204" s="13" t="s">
        <v>438</v>
      </c>
      <c r="H204" s="13" t="s">
        <v>439</v>
      </c>
      <c r="I204" s="13" t="s">
        <v>490</v>
      </c>
      <c r="J204" s="13" t="s">
        <v>491</v>
      </c>
      <c r="K204" s="13" t="s">
        <v>693</v>
      </c>
      <c r="L204" s="13" t="s">
        <v>46</v>
      </c>
      <c r="M204" s="14" t="s">
        <v>488</v>
      </c>
      <c r="N204" s="13" t="s">
        <v>438</v>
      </c>
    </row>
    <row r="205" spans="1:14" ht="15.75" customHeight="1">
      <c r="A205" s="14" t="s">
        <v>493</v>
      </c>
      <c r="B205" s="13" t="s">
        <v>494</v>
      </c>
      <c r="C205" s="13" t="s">
        <v>436</v>
      </c>
      <c r="D205" s="13" t="s">
        <v>39</v>
      </c>
      <c r="E205" s="14">
        <v>9380</v>
      </c>
      <c r="F205" s="13" t="s">
        <v>437</v>
      </c>
      <c r="G205" s="13" t="s">
        <v>438</v>
      </c>
      <c r="H205" s="13" t="s">
        <v>439</v>
      </c>
      <c r="I205" s="13" t="s">
        <v>495</v>
      </c>
      <c r="J205" s="13" t="s">
        <v>496</v>
      </c>
      <c r="K205" s="13" t="s">
        <v>694</v>
      </c>
      <c r="L205" s="13" t="s">
        <v>52</v>
      </c>
      <c r="M205" s="14" t="s">
        <v>493</v>
      </c>
      <c r="N205" s="13" t="s">
        <v>438</v>
      </c>
    </row>
    <row r="206" spans="1:14" ht="15.75" customHeight="1">
      <c r="A206" s="14" t="s">
        <v>498</v>
      </c>
      <c r="B206" s="13" t="s">
        <v>499</v>
      </c>
      <c r="C206" s="13" t="s">
        <v>436</v>
      </c>
      <c r="D206" s="13" t="s">
        <v>39</v>
      </c>
      <c r="E206" s="14">
        <v>9385</v>
      </c>
      <c r="F206" s="13" t="s">
        <v>437</v>
      </c>
      <c r="G206" s="13" t="s">
        <v>438</v>
      </c>
      <c r="H206" s="13" t="s">
        <v>439</v>
      </c>
      <c r="I206" s="13" t="s">
        <v>500</v>
      </c>
      <c r="J206" s="13" t="s">
        <v>501</v>
      </c>
      <c r="K206" s="13" t="s">
        <v>695</v>
      </c>
      <c r="L206" s="13" t="s">
        <v>46</v>
      </c>
      <c r="M206" s="14" t="s">
        <v>498</v>
      </c>
      <c r="N206" s="13" t="s">
        <v>438</v>
      </c>
    </row>
    <row r="207" spans="1:14" ht="15.75" customHeight="1">
      <c r="A207" s="14" t="s">
        <v>503</v>
      </c>
      <c r="B207" s="13" t="s">
        <v>504</v>
      </c>
      <c r="C207" s="13" t="s">
        <v>436</v>
      </c>
      <c r="D207" s="13" t="s">
        <v>39</v>
      </c>
      <c r="E207" s="14">
        <v>9386</v>
      </c>
      <c r="F207" s="13" t="s">
        <v>437</v>
      </c>
      <c r="G207" s="13" t="s">
        <v>438</v>
      </c>
      <c r="H207" s="13" t="s">
        <v>439</v>
      </c>
      <c r="I207" s="13" t="s">
        <v>505</v>
      </c>
      <c r="J207" s="13" t="s">
        <v>506</v>
      </c>
      <c r="K207" s="13" t="s">
        <v>696</v>
      </c>
      <c r="L207" s="13" t="s">
        <v>46</v>
      </c>
      <c r="M207" s="14" t="s">
        <v>503</v>
      </c>
      <c r="N207" s="13" t="s">
        <v>438</v>
      </c>
    </row>
    <row r="208" spans="1:14" ht="15.75" customHeight="1">
      <c r="A208" s="14" t="s">
        <v>522</v>
      </c>
      <c r="B208" s="13" t="s">
        <v>523</v>
      </c>
      <c r="C208" s="13" t="s">
        <v>122</v>
      </c>
      <c r="D208" s="13" t="s">
        <v>39</v>
      </c>
      <c r="E208" s="14">
        <v>9322</v>
      </c>
      <c r="F208" s="13" t="s">
        <v>123</v>
      </c>
      <c r="G208" s="13" t="s">
        <v>124</v>
      </c>
      <c r="H208" s="13" t="s">
        <v>125</v>
      </c>
      <c r="I208" s="13" t="s">
        <v>524</v>
      </c>
      <c r="J208" s="13" t="s">
        <v>525</v>
      </c>
      <c r="K208" s="13" t="s">
        <v>697</v>
      </c>
      <c r="L208" s="13" t="s">
        <v>52</v>
      </c>
      <c r="M208" s="14" t="s">
        <v>522</v>
      </c>
      <c r="N208" s="13" t="s">
        <v>124</v>
      </c>
    </row>
    <row r="209" spans="1:14" ht="15.75" customHeight="1">
      <c r="A209" s="14" t="s">
        <v>698</v>
      </c>
      <c r="B209" s="13"/>
      <c r="C209" s="13"/>
      <c r="D209" s="13"/>
      <c r="E209" s="14">
        <v>9600</v>
      </c>
      <c r="F209" s="13"/>
      <c r="G209" s="13" t="s">
        <v>699</v>
      </c>
      <c r="H209" s="13"/>
      <c r="I209" s="13" t="s">
        <v>700</v>
      </c>
      <c r="J209" s="13" t="s">
        <v>701</v>
      </c>
      <c r="K209" s="13" t="s">
        <v>702</v>
      </c>
      <c r="L209" s="13"/>
      <c r="M209" s="14" t="s">
        <v>698</v>
      </c>
      <c r="N209" s="13" t="s">
        <v>699</v>
      </c>
    </row>
    <row r="210" spans="1:14" ht="15.75" customHeight="1">
      <c r="A210" s="14" t="s">
        <v>703</v>
      </c>
      <c r="B210" s="13"/>
      <c r="C210" s="13"/>
      <c r="D210" s="13"/>
      <c r="E210" s="14">
        <v>9601</v>
      </c>
      <c r="F210" s="13"/>
      <c r="G210" s="13" t="s">
        <v>699</v>
      </c>
      <c r="H210" s="13"/>
      <c r="I210" s="13" t="s">
        <v>700</v>
      </c>
      <c r="J210" s="13" t="s">
        <v>701</v>
      </c>
      <c r="K210" s="13" t="s">
        <v>704</v>
      </c>
      <c r="L210" s="13"/>
      <c r="M210" s="14" t="s">
        <v>703</v>
      </c>
      <c r="N210" s="13" t="s">
        <v>699</v>
      </c>
    </row>
    <row r="211" spans="1:14" ht="15.75" customHeight="1">
      <c r="A211" s="17" t="s">
        <v>705</v>
      </c>
      <c r="D211" s="18" t="s">
        <v>530</v>
      </c>
      <c r="E211" s="19">
        <v>9254</v>
      </c>
      <c r="F211" s="13" t="s">
        <v>123</v>
      </c>
      <c r="G211" s="13" t="s">
        <v>124</v>
      </c>
      <c r="H211" s="13" t="s">
        <v>125</v>
      </c>
      <c r="I211" s="13" t="s">
        <v>171</v>
      </c>
      <c r="J211" s="13" t="s">
        <v>172</v>
      </c>
      <c r="K211" s="18" t="s">
        <v>706</v>
      </c>
      <c r="L211" s="13" t="s">
        <v>46</v>
      </c>
      <c r="M211" s="20" t="s">
        <v>705</v>
      </c>
      <c r="N211" s="13" t="s">
        <v>124</v>
      </c>
    </row>
    <row r="212" spans="1:14" ht="15.75" customHeight="1"/>
    <row r="213" spans="1:14" ht="15.75" customHeight="1"/>
    <row r="214" spans="1:14" ht="15.75" customHeight="1"/>
    <row r="215" spans="1:14" ht="15.75" customHeight="1"/>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1" xr:uid="{00000000-0009-0000-0000-00000B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workbookViewId="0">
      <selection activeCell="F32" sqref="A1:F32"/>
    </sheetView>
    <sheetView workbookViewId="1"/>
  </sheetViews>
  <sheetFormatPr defaultColWidth="8.77734375" defaultRowHeight="14.4"/>
  <cols>
    <col min="1" max="1" width="27.77734375" bestFit="1" customWidth="1"/>
    <col min="2" max="2" width="21.44140625" bestFit="1" customWidth="1"/>
    <col min="3" max="3" width="20.6640625" bestFit="1" customWidth="1"/>
    <col min="4" max="4" width="17.44140625" bestFit="1" customWidth="1"/>
    <col min="5" max="5" width="8.21875" bestFit="1" customWidth="1"/>
    <col min="6" max="6" width="10.6640625" bestFit="1" customWidth="1"/>
  </cols>
  <sheetData>
    <row r="1" spans="1:6" ht="37.5" customHeight="1">
      <c r="A1" s="336" t="s">
        <v>1697</v>
      </c>
      <c r="B1" s="336" t="s">
        <v>734</v>
      </c>
      <c r="C1" s="336" t="s">
        <v>735</v>
      </c>
      <c r="D1" s="336" t="s">
        <v>21</v>
      </c>
      <c r="E1" s="336" t="s">
        <v>22</v>
      </c>
      <c r="F1" s="336" t="s">
        <v>1698</v>
      </c>
    </row>
    <row r="2" spans="1:6">
      <c r="A2" s="327" t="s">
        <v>1124</v>
      </c>
      <c r="B2" s="328">
        <v>3</v>
      </c>
      <c r="C2" s="328"/>
      <c r="D2" s="328">
        <v>14</v>
      </c>
      <c r="E2" s="328"/>
      <c r="F2" s="328">
        <v>17</v>
      </c>
    </row>
    <row r="3" spans="1:6">
      <c r="A3" s="330" t="s">
        <v>1279</v>
      </c>
      <c r="B3" s="331">
        <v>1</v>
      </c>
      <c r="C3" s="331"/>
      <c r="D3" s="331">
        <v>1</v>
      </c>
      <c r="E3" s="331"/>
      <c r="F3" s="331">
        <v>2</v>
      </c>
    </row>
    <row r="4" spans="1:6">
      <c r="A4" s="334" t="s">
        <v>1265</v>
      </c>
      <c r="B4" s="335">
        <v>1</v>
      </c>
      <c r="C4" s="335"/>
      <c r="D4" s="335">
        <v>4</v>
      </c>
      <c r="E4" s="335"/>
      <c r="F4" s="335">
        <v>5</v>
      </c>
    </row>
    <row r="5" spans="1:6">
      <c r="A5" s="330" t="s">
        <v>1553</v>
      </c>
      <c r="B5" s="331">
        <v>1</v>
      </c>
      <c r="C5" s="331"/>
      <c r="D5" s="331"/>
      <c r="E5" s="331"/>
      <c r="F5" s="331">
        <v>1</v>
      </c>
    </row>
    <row r="6" spans="1:6">
      <c r="A6" s="330" t="s">
        <v>1269</v>
      </c>
      <c r="B6" s="331"/>
      <c r="C6" s="331"/>
      <c r="D6" s="331">
        <v>3</v>
      </c>
      <c r="E6" s="331"/>
      <c r="F6" s="331">
        <v>3</v>
      </c>
    </row>
    <row r="7" spans="1:6">
      <c r="A7" s="330" t="s">
        <v>1482</v>
      </c>
      <c r="B7" s="331"/>
      <c r="C7" s="331"/>
      <c r="D7" s="331">
        <v>2</v>
      </c>
      <c r="E7" s="331"/>
      <c r="F7" s="331">
        <v>2</v>
      </c>
    </row>
    <row r="8" spans="1:6">
      <c r="A8" s="330" t="s">
        <v>1281</v>
      </c>
      <c r="B8" s="331"/>
      <c r="C8" s="331"/>
      <c r="D8" s="331">
        <v>2</v>
      </c>
      <c r="E8" s="331"/>
      <c r="F8" s="331">
        <v>2</v>
      </c>
    </row>
    <row r="9" spans="1:6">
      <c r="A9" s="330" t="s">
        <v>1264</v>
      </c>
      <c r="B9" s="331"/>
      <c r="C9" s="331"/>
      <c r="D9" s="331">
        <v>2</v>
      </c>
      <c r="E9" s="331"/>
      <c r="F9" s="331">
        <v>2</v>
      </c>
    </row>
    <row r="10" spans="1:6">
      <c r="A10" s="327" t="s">
        <v>1121</v>
      </c>
      <c r="B10" s="328">
        <v>6</v>
      </c>
      <c r="C10" s="328">
        <v>2</v>
      </c>
      <c r="D10" s="328">
        <v>33</v>
      </c>
      <c r="E10" s="328"/>
      <c r="F10" s="328">
        <v>41</v>
      </c>
    </row>
    <row r="11" spans="1:6">
      <c r="A11" s="330" t="s">
        <v>1306</v>
      </c>
      <c r="B11" s="331">
        <v>2</v>
      </c>
      <c r="C11" s="331">
        <v>1</v>
      </c>
      <c r="D11" s="331">
        <v>1</v>
      </c>
      <c r="E11" s="331"/>
      <c r="F11" s="331">
        <v>4</v>
      </c>
    </row>
    <row r="12" spans="1:6">
      <c r="A12" s="329" t="s">
        <v>1528</v>
      </c>
      <c r="B12" s="10">
        <v>1</v>
      </c>
      <c r="C12" s="10">
        <v>1</v>
      </c>
      <c r="D12" s="10">
        <v>3</v>
      </c>
      <c r="E12" s="10"/>
      <c r="F12" s="10">
        <v>5</v>
      </c>
    </row>
    <row r="13" spans="1:6">
      <c r="A13" s="330" t="s">
        <v>1610</v>
      </c>
      <c r="B13" s="331"/>
      <c r="C13" s="331"/>
      <c r="D13" s="331">
        <v>2</v>
      </c>
      <c r="E13" s="331"/>
      <c r="F13" s="331">
        <v>2</v>
      </c>
    </row>
    <row r="14" spans="1:6">
      <c r="A14" s="329" t="s">
        <v>1296</v>
      </c>
      <c r="B14" s="10"/>
      <c r="C14" s="10"/>
      <c r="D14" s="10">
        <v>9</v>
      </c>
      <c r="E14" s="10"/>
      <c r="F14" s="10">
        <v>9</v>
      </c>
    </row>
    <row r="15" spans="1:6">
      <c r="A15" s="329" t="s">
        <v>1289</v>
      </c>
      <c r="B15" s="10">
        <v>1</v>
      </c>
      <c r="C15" s="10"/>
      <c r="D15" s="10">
        <v>17</v>
      </c>
      <c r="E15" s="10"/>
      <c r="F15" s="10">
        <v>18</v>
      </c>
    </row>
    <row r="16" spans="1:6">
      <c r="A16" s="330" t="s">
        <v>1300</v>
      </c>
      <c r="B16" s="331">
        <v>2</v>
      </c>
      <c r="C16" s="331"/>
      <c r="D16" s="331">
        <v>1</v>
      </c>
      <c r="E16" s="331"/>
      <c r="F16" s="331">
        <v>3</v>
      </c>
    </row>
    <row r="17" spans="1:6">
      <c r="A17" s="327" t="s">
        <v>1254</v>
      </c>
      <c r="B17" s="328">
        <v>8</v>
      </c>
      <c r="C17" s="328">
        <v>2</v>
      </c>
      <c r="D17" s="328">
        <v>37</v>
      </c>
      <c r="E17" s="328"/>
      <c r="F17" s="328">
        <v>47</v>
      </c>
    </row>
    <row r="18" spans="1:6">
      <c r="A18" s="329" t="s">
        <v>1447</v>
      </c>
      <c r="B18" s="10">
        <v>1</v>
      </c>
      <c r="C18" s="10">
        <v>2</v>
      </c>
      <c r="D18" s="10">
        <v>6</v>
      </c>
      <c r="E18" s="10"/>
      <c r="F18" s="10">
        <v>9</v>
      </c>
    </row>
    <row r="19" spans="1:6">
      <c r="A19" s="329" t="s">
        <v>1441</v>
      </c>
      <c r="B19" s="10"/>
      <c r="C19" s="10"/>
      <c r="D19" s="10">
        <v>1</v>
      </c>
      <c r="E19" s="10"/>
      <c r="F19" s="10">
        <v>1</v>
      </c>
    </row>
    <row r="20" spans="1:6">
      <c r="A20" s="329" t="s">
        <v>1638</v>
      </c>
      <c r="B20" s="10">
        <v>1</v>
      </c>
      <c r="C20" s="10"/>
      <c r="D20" s="10"/>
      <c r="E20" s="10"/>
      <c r="F20" s="10">
        <v>1</v>
      </c>
    </row>
    <row r="21" spans="1:6">
      <c r="A21" s="330" t="s">
        <v>1637</v>
      </c>
      <c r="B21" s="331"/>
      <c r="C21" s="331"/>
      <c r="D21" s="331">
        <v>4</v>
      </c>
      <c r="E21" s="331"/>
      <c r="F21" s="331">
        <v>4</v>
      </c>
    </row>
    <row r="22" spans="1:6">
      <c r="A22" s="329" t="s">
        <v>1391</v>
      </c>
      <c r="B22" s="10">
        <v>5</v>
      </c>
      <c r="C22" s="10"/>
      <c r="D22" s="10">
        <v>3</v>
      </c>
      <c r="E22" s="10"/>
      <c r="F22" s="10">
        <v>8</v>
      </c>
    </row>
    <row r="23" spans="1:6">
      <c r="A23" s="329" t="s">
        <v>1444</v>
      </c>
      <c r="B23" s="10"/>
      <c r="C23" s="10"/>
      <c r="D23" s="10">
        <v>6</v>
      </c>
      <c r="E23" s="10"/>
      <c r="F23" s="10">
        <v>6</v>
      </c>
    </row>
    <row r="24" spans="1:6">
      <c r="A24" s="329" t="s">
        <v>1109</v>
      </c>
      <c r="B24" s="10">
        <v>1</v>
      </c>
      <c r="C24" s="10"/>
      <c r="D24" s="10">
        <v>17</v>
      </c>
      <c r="E24" s="10"/>
      <c r="F24" s="10">
        <v>18</v>
      </c>
    </row>
    <row r="25" spans="1:6">
      <c r="A25" s="327" t="s">
        <v>1122</v>
      </c>
      <c r="B25" s="328">
        <v>4</v>
      </c>
      <c r="C25" s="328">
        <v>5</v>
      </c>
      <c r="D25" s="328">
        <v>6</v>
      </c>
      <c r="E25" s="328">
        <v>4</v>
      </c>
      <c r="F25" s="328">
        <v>19</v>
      </c>
    </row>
    <row r="26" spans="1:6">
      <c r="A26" s="329" t="s">
        <v>1432</v>
      </c>
      <c r="B26" s="10">
        <v>1</v>
      </c>
      <c r="C26" s="10">
        <v>1</v>
      </c>
      <c r="D26" s="10"/>
      <c r="E26" s="10"/>
      <c r="F26" s="10">
        <v>2</v>
      </c>
    </row>
    <row r="27" spans="1:6">
      <c r="A27" s="329" t="s">
        <v>1437</v>
      </c>
      <c r="B27" s="10">
        <v>1</v>
      </c>
      <c r="C27" s="10">
        <v>1</v>
      </c>
      <c r="D27" s="10"/>
      <c r="E27" s="10"/>
      <c r="F27" s="10">
        <v>2</v>
      </c>
    </row>
    <row r="28" spans="1:6">
      <c r="A28" s="330" t="s">
        <v>1358</v>
      </c>
      <c r="B28" s="331">
        <v>1</v>
      </c>
      <c r="C28" s="331"/>
      <c r="D28" s="331"/>
      <c r="E28" s="331"/>
      <c r="F28" s="331">
        <v>1</v>
      </c>
    </row>
    <row r="29" spans="1:6">
      <c r="A29" s="330" t="s">
        <v>1359</v>
      </c>
      <c r="B29" s="331">
        <v>1</v>
      </c>
      <c r="C29" s="331"/>
      <c r="D29" s="331">
        <v>1</v>
      </c>
      <c r="E29" s="331"/>
      <c r="F29" s="331">
        <v>2</v>
      </c>
    </row>
    <row r="30" spans="1:6">
      <c r="A30" s="329" t="s">
        <v>1562</v>
      </c>
      <c r="B30" s="10"/>
      <c r="C30" s="10">
        <v>3</v>
      </c>
      <c r="D30" s="10">
        <v>3</v>
      </c>
      <c r="E30" s="10">
        <v>4</v>
      </c>
      <c r="F30" s="10">
        <v>10</v>
      </c>
    </row>
    <row r="31" spans="1:6">
      <c r="A31" s="329" t="s">
        <v>1648</v>
      </c>
      <c r="B31" s="10"/>
      <c r="C31" s="10"/>
      <c r="D31" s="10">
        <v>2</v>
      </c>
      <c r="E31" s="10"/>
      <c r="F31" s="10">
        <v>2</v>
      </c>
    </row>
    <row r="32" spans="1:6">
      <c r="A32" s="332" t="s">
        <v>1698</v>
      </c>
      <c r="B32" s="333">
        <v>21</v>
      </c>
      <c r="C32" s="333">
        <v>9</v>
      </c>
      <c r="D32" s="333">
        <v>90</v>
      </c>
      <c r="E32" s="333">
        <v>4</v>
      </c>
      <c r="F32" s="333">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0F92-D9D9-445F-A51A-E45C729FBBB9}">
  <dimension ref="A3:M12"/>
  <sheetViews>
    <sheetView workbookViewId="0">
      <selection activeCell="C18" sqref="C18"/>
    </sheetView>
    <sheetView workbookViewId="1"/>
  </sheetViews>
  <sheetFormatPr defaultRowHeight="14.4"/>
  <cols>
    <col min="1" max="1" width="17.5546875" bestFit="1" customWidth="1"/>
    <col min="2" max="2" width="23.88671875" bestFit="1" customWidth="1"/>
    <col min="3" max="3" width="16.44140625" bestFit="1" customWidth="1"/>
    <col min="4" max="4" width="23.88671875" bestFit="1" customWidth="1"/>
    <col min="5" max="5" width="16.44140625" bestFit="1" customWidth="1"/>
    <col min="6" max="6" width="23.88671875" bestFit="1" customWidth="1"/>
    <col min="7" max="7" width="16.44140625" bestFit="1" customWidth="1"/>
    <col min="8" max="8" width="23.88671875" bestFit="1" customWidth="1"/>
    <col min="9" max="9" width="16.44140625" bestFit="1" customWidth="1"/>
    <col min="10" max="10" width="23.88671875" bestFit="1" customWidth="1"/>
    <col min="11" max="11" width="16.44140625" bestFit="1" customWidth="1"/>
    <col min="12" max="12" width="28.77734375" bestFit="1" customWidth="1"/>
    <col min="13" max="13" width="21.33203125" bestFit="1" customWidth="1"/>
  </cols>
  <sheetData>
    <row r="3" spans="1:13">
      <c r="B3" s="350" t="s">
        <v>2003</v>
      </c>
    </row>
    <row r="4" spans="1:13">
      <c r="B4" t="s">
        <v>2001</v>
      </c>
      <c r="D4" t="s">
        <v>21</v>
      </c>
      <c r="F4" t="s">
        <v>735</v>
      </c>
      <c r="H4" t="s">
        <v>22</v>
      </c>
      <c r="J4" t="s">
        <v>1607</v>
      </c>
      <c r="L4" t="s">
        <v>1886</v>
      </c>
      <c r="M4" t="s">
        <v>1887</v>
      </c>
    </row>
    <row r="5" spans="1:13">
      <c r="A5" s="350" t="s">
        <v>2002</v>
      </c>
      <c r="B5" t="s">
        <v>1884</v>
      </c>
      <c r="C5" t="s">
        <v>1888</v>
      </c>
      <c r="D5" t="s">
        <v>1884</v>
      </c>
      <c r="E5" t="s">
        <v>1888</v>
      </c>
      <c r="F5" t="s">
        <v>1884</v>
      </c>
      <c r="G5" t="s">
        <v>1888</v>
      </c>
      <c r="H5" t="s">
        <v>1884</v>
      </c>
      <c r="I5" t="s">
        <v>1888</v>
      </c>
      <c r="J5" t="s">
        <v>1884</v>
      </c>
      <c r="K5" t="s">
        <v>1888</v>
      </c>
    </row>
    <row r="6" spans="1:13">
      <c r="A6" s="810"/>
    </row>
    <row r="7" spans="1:13">
      <c r="A7" s="810" t="s">
        <v>41</v>
      </c>
      <c r="B7">
        <v>20</v>
      </c>
      <c r="C7">
        <v>473207000</v>
      </c>
      <c r="D7">
        <v>27</v>
      </c>
      <c r="E7">
        <v>578000000</v>
      </c>
      <c r="F7">
        <v>9</v>
      </c>
      <c r="G7">
        <v>220986000</v>
      </c>
      <c r="H7">
        <v>6</v>
      </c>
      <c r="I7">
        <v>47508000</v>
      </c>
      <c r="L7">
        <v>62</v>
      </c>
      <c r="M7">
        <v>1319701000</v>
      </c>
    </row>
    <row r="8" spans="1:13">
      <c r="A8" s="810" t="s">
        <v>438</v>
      </c>
      <c r="B8">
        <v>21</v>
      </c>
      <c r="C8">
        <v>455823000</v>
      </c>
      <c r="D8">
        <v>53</v>
      </c>
      <c r="E8">
        <v>926320000</v>
      </c>
      <c r="F8">
        <v>8</v>
      </c>
      <c r="G8">
        <v>400000000</v>
      </c>
      <c r="L8">
        <v>82</v>
      </c>
      <c r="M8">
        <v>1782143000</v>
      </c>
    </row>
    <row r="9" spans="1:13">
      <c r="A9" s="810" t="s">
        <v>384</v>
      </c>
      <c r="B9">
        <v>11</v>
      </c>
      <c r="C9">
        <v>134086000</v>
      </c>
      <c r="D9">
        <v>41</v>
      </c>
      <c r="E9">
        <v>573099018</v>
      </c>
      <c r="F9">
        <v>8</v>
      </c>
      <c r="G9">
        <v>135930000</v>
      </c>
      <c r="H9">
        <v>25</v>
      </c>
      <c r="I9">
        <v>453542003</v>
      </c>
      <c r="L9">
        <v>85</v>
      </c>
      <c r="M9">
        <v>1296657021</v>
      </c>
    </row>
    <row r="10" spans="1:13">
      <c r="A10" s="810" t="s">
        <v>699</v>
      </c>
      <c r="B10">
        <v>7</v>
      </c>
      <c r="C10">
        <v>147000000</v>
      </c>
      <c r="D10">
        <v>15</v>
      </c>
      <c r="E10">
        <v>298000000</v>
      </c>
      <c r="L10">
        <v>22</v>
      </c>
      <c r="M10">
        <v>445000000</v>
      </c>
    </row>
    <row r="11" spans="1:13">
      <c r="A11" s="810" t="s">
        <v>1607</v>
      </c>
    </row>
    <row r="12" spans="1:13">
      <c r="A12" s="810" t="s">
        <v>1125</v>
      </c>
      <c r="B12">
        <v>59</v>
      </c>
      <c r="C12">
        <v>1210116000</v>
      </c>
      <c r="D12">
        <v>136</v>
      </c>
      <c r="E12">
        <v>2375419018</v>
      </c>
      <c r="F12">
        <v>25</v>
      </c>
      <c r="G12">
        <v>756916000</v>
      </c>
      <c r="H12">
        <v>31</v>
      </c>
      <c r="I12">
        <v>501050003</v>
      </c>
      <c r="L12">
        <v>251</v>
      </c>
      <c r="M12">
        <v>4843501021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358-D02F-4A09-B070-0759A7B3F073}">
  <dimension ref="A1:M57"/>
  <sheetViews>
    <sheetView workbookViewId="0">
      <selection activeCell="C5" sqref="C5"/>
    </sheetView>
    <sheetView workbookViewId="1">
      <selection sqref="A1:K1"/>
    </sheetView>
  </sheetViews>
  <sheetFormatPr defaultRowHeight="14.4"/>
  <cols>
    <col min="1" max="1" width="28.21875" customWidth="1"/>
    <col min="2" max="2" width="14" bestFit="1" customWidth="1"/>
    <col min="3" max="3" width="13.77734375" bestFit="1" customWidth="1"/>
    <col min="4" max="4" width="14" bestFit="1" customWidth="1"/>
    <col min="5" max="5" width="12.21875" bestFit="1" customWidth="1"/>
    <col min="6" max="6" width="14" bestFit="1" customWidth="1"/>
    <col min="7" max="7" width="13.77734375" bestFit="1" customWidth="1"/>
    <col min="8" max="8" width="14" bestFit="1" customWidth="1"/>
    <col min="9" max="9" width="12.21875" bestFit="1" customWidth="1"/>
    <col min="10" max="10" width="14" bestFit="1" customWidth="1"/>
    <col min="11" max="11" width="13.77734375" bestFit="1" customWidth="1"/>
    <col min="12" max="12" width="8.77734375" style="822"/>
    <col min="13" max="13" width="15.109375" style="811" bestFit="1" customWidth="1"/>
  </cols>
  <sheetData>
    <row r="1" spans="1:13" ht="31.5" customHeight="1">
      <c r="A1" s="875" t="s">
        <v>2006</v>
      </c>
      <c r="B1" s="875"/>
      <c r="C1" s="875"/>
      <c r="D1" s="875"/>
      <c r="E1" s="875"/>
      <c r="F1" s="875"/>
      <c r="G1" s="875"/>
      <c r="H1" s="875"/>
      <c r="I1" s="875"/>
      <c r="J1" s="875"/>
      <c r="K1" s="875"/>
      <c r="L1" s="876" t="s">
        <v>1821</v>
      </c>
      <c r="M1" s="877" t="s">
        <v>2017</v>
      </c>
    </row>
    <row r="2" spans="1:13">
      <c r="A2" s="812" t="s">
        <v>1123</v>
      </c>
      <c r="B2" s="874" t="s">
        <v>734</v>
      </c>
      <c r="C2" s="874"/>
      <c r="D2" s="874" t="s">
        <v>735</v>
      </c>
      <c r="E2" s="874"/>
      <c r="F2" s="874" t="s">
        <v>21</v>
      </c>
      <c r="G2" s="874"/>
      <c r="H2" s="874" t="s">
        <v>22</v>
      </c>
      <c r="I2" s="874"/>
      <c r="J2" s="874" t="s">
        <v>1698</v>
      </c>
      <c r="K2" s="874"/>
      <c r="L2" s="876"/>
      <c r="M2" s="877"/>
    </row>
    <row r="3" spans="1:13">
      <c r="A3" s="812" t="s">
        <v>2005</v>
      </c>
      <c r="B3" s="812" t="s">
        <v>2004</v>
      </c>
      <c r="C3" s="812" t="s">
        <v>6</v>
      </c>
      <c r="D3" s="812" t="s">
        <v>2004</v>
      </c>
      <c r="E3" s="812" t="s">
        <v>6</v>
      </c>
      <c r="F3" s="812" t="s">
        <v>2004</v>
      </c>
      <c r="G3" s="812" t="s">
        <v>6</v>
      </c>
      <c r="H3" s="812" t="s">
        <v>2004</v>
      </c>
      <c r="I3" s="812" t="s">
        <v>6</v>
      </c>
      <c r="J3" s="812" t="s">
        <v>2004</v>
      </c>
      <c r="K3" s="812" t="s">
        <v>6</v>
      </c>
      <c r="L3" s="876"/>
      <c r="M3" s="877"/>
    </row>
    <row r="4" spans="1:13">
      <c r="A4" s="816" t="s">
        <v>2009</v>
      </c>
      <c r="B4" s="817">
        <v>16</v>
      </c>
      <c r="C4" s="817">
        <v>379318000</v>
      </c>
      <c r="D4" s="817">
        <v>3</v>
      </c>
      <c r="E4" s="817">
        <v>285000000</v>
      </c>
      <c r="F4" s="817">
        <v>22</v>
      </c>
      <c r="G4" s="817">
        <v>350320000</v>
      </c>
      <c r="H4" s="817"/>
      <c r="I4" s="817"/>
      <c r="J4" s="817">
        <v>41</v>
      </c>
      <c r="K4" s="817">
        <v>1014638000</v>
      </c>
      <c r="L4" s="820">
        <f>B4/J4</f>
        <v>0.3902439024390244</v>
      </c>
    </row>
    <row r="5" spans="1:13">
      <c r="A5" s="813" t="s">
        <v>461</v>
      </c>
      <c r="B5" s="814">
        <v>2</v>
      </c>
      <c r="C5" s="815">
        <v>54001000</v>
      </c>
      <c r="D5" s="814"/>
      <c r="E5" s="814"/>
      <c r="F5" s="814">
        <v>2</v>
      </c>
      <c r="G5" s="814">
        <v>34000000</v>
      </c>
      <c r="H5" s="814"/>
      <c r="I5" s="814"/>
      <c r="J5" s="814">
        <v>4</v>
      </c>
      <c r="K5" s="814">
        <v>88001000</v>
      </c>
      <c r="L5" s="823">
        <f t="shared" ref="L5:L48" si="0">B5/J5</f>
        <v>0.5</v>
      </c>
    </row>
    <row r="6" spans="1:13">
      <c r="A6" s="813" t="s">
        <v>446</v>
      </c>
      <c r="B6" s="814">
        <v>3</v>
      </c>
      <c r="C6" s="815">
        <v>75574000</v>
      </c>
      <c r="D6" s="814"/>
      <c r="E6" s="814"/>
      <c r="F6" s="814"/>
      <c r="G6" s="814"/>
      <c r="H6" s="814"/>
      <c r="I6" s="814"/>
      <c r="J6" s="814">
        <v>3</v>
      </c>
      <c r="K6" s="814">
        <v>75574000</v>
      </c>
      <c r="L6" s="823">
        <f t="shared" si="0"/>
        <v>1</v>
      </c>
    </row>
    <row r="7" spans="1:13">
      <c r="A7" s="813" t="s">
        <v>441</v>
      </c>
      <c r="B7" s="814">
        <v>3</v>
      </c>
      <c r="C7" s="815">
        <v>82414000</v>
      </c>
      <c r="D7" s="814"/>
      <c r="E7" s="814"/>
      <c r="F7" s="814">
        <v>1</v>
      </c>
      <c r="G7" s="814">
        <v>15000000</v>
      </c>
      <c r="H7" s="814"/>
      <c r="I7" s="814"/>
      <c r="J7" s="814">
        <v>4</v>
      </c>
      <c r="K7" s="814">
        <v>97414000</v>
      </c>
      <c r="L7" s="823">
        <f t="shared" si="0"/>
        <v>0.75</v>
      </c>
    </row>
    <row r="8" spans="1:13">
      <c r="A8" s="813" t="s">
        <v>456</v>
      </c>
      <c r="B8" s="814">
        <v>2</v>
      </c>
      <c r="C8" s="815">
        <v>31320000</v>
      </c>
      <c r="D8" s="814"/>
      <c r="E8" s="814"/>
      <c r="F8" s="814">
        <v>4</v>
      </c>
      <c r="G8" s="814">
        <v>63500000</v>
      </c>
      <c r="H8" s="814"/>
      <c r="I8" s="814"/>
      <c r="J8" s="814">
        <v>6</v>
      </c>
      <c r="K8" s="814">
        <v>94820000</v>
      </c>
      <c r="L8" s="823">
        <f t="shared" si="0"/>
        <v>0.33333333333333331</v>
      </c>
    </row>
    <row r="9" spans="1:13">
      <c r="A9" s="813" t="s">
        <v>466</v>
      </c>
      <c r="B9" s="814">
        <v>1</v>
      </c>
      <c r="C9" s="815">
        <v>45000000</v>
      </c>
      <c r="D9" s="814">
        <v>3</v>
      </c>
      <c r="E9" s="814">
        <v>285000000</v>
      </c>
      <c r="F9" s="814"/>
      <c r="G9" s="814"/>
      <c r="H9" s="814"/>
      <c r="I9" s="814"/>
      <c r="J9" s="814">
        <v>4</v>
      </c>
      <c r="K9" s="814">
        <v>330000000</v>
      </c>
      <c r="L9" s="823">
        <f t="shared" si="0"/>
        <v>0.25</v>
      </c>
    </row>
    <row r="10" spans="1:13">
      <c r="A10" s="813" t="s">
        <v>476</v>
      </c>
      <c r="B10" s="814">
        <v>3</v>
      </c>
      <c r="C10" s="815">
        <v>52327000</v>
      </c>
      <c r="D10" s="814"/>
      <c r="E10" s="814"/>
      <c r="F10" s="814">
        <v>6</v>
      </c>
      <c r="G10" s="814">
        <v>92001000</v>
      </c>
      <c r="H10" s="814"/>
      <c r="I10" s="814"/>
      <c r="J10" s="814">
        <v>9</v>
      </c>
      <c r="K10" s="814">
        <v>144328000</v>
      </c>
      <c r="L10" s="823">
        <f t="shared" si="0"/>
        <v>0.33333333333333331</v>
      </c>
    </row>
    <row r="11" spans="1:13">
      <c r="A11" s="813" t="s">
        <v>471</v>
      </c>
      <c r="B11" s="814">
        <v>1</v>
      </c>
      <c r="C11" s="815">
        <v>27075000</v>
      </c>
      <c r="D11" s="814"/>
      <c r="E11" s="814"/>
      <c r="F11" s="814">
        <v>3</v>
      </c>
      <c r="G11" s="814">
        <v>49160000</v>
      </c>
      <c r="H11" s="814"/>
      <c r="I11" s="814"/>
      <c r="J11" s="814">
        <v>4</v>
      </c>
      <c r="K11" s="814">
        <v>76235000</v>
      </c>
      <c r="L11" s="823">
        <f t="shared" si="0"/>
        <v>0.25</v>
      </c>
    </row>
    <row r="12" spans="1:13">
      <c r="A12" s="813" t="s">
        <v>451</v>
      </c>
      <c r="B12" s="814">
        <v>1</v>
      </c>
      <c r="C12" s="815">
        <v>11607000</v>
      </c>
      <c r="D12" s="814"/>
      <c r="E12" s="814"/>
      <c r="F12" s="814">
        <v>6</v>
      </c>
      <c r="G12" s="814">
        <v>96659000</v>
      </c>
      <c r="H12" s="814"/>
      <c r="I12" s="814"/>
      <c r="J12" s="814">
        <v>7</v>
      </c>
      <c r="K12" s="814">
        <v>108266000</v>
      </c>
      <c r="L12" s="823">
        <f t="shared" si="0"/>
        <v>0.14285714285714285</v>
      </c>
    </row>
    <row r="13" spans="1:13">
      <c r="A13" s="830" t="s">
        <v>481</v>
      </c>
      <c r="B13" s="831">
        <v>0</v>
      </c>
      <c r="C13" s="831">
        <v>0</v>
      </c>
      <c r="D13" s="831">
        <v>0</v>
      </c>
      <c r="E13" s="831">
        <v>0</v>
      </c>
      <c r="F13" s="831">
        <v>0</v>
      </c>
      <c r="G13" s="831">
        <v>0</v>
      </c>
      <c r="H13" s="831">
        <v>0</v>
      </c>
      <c r="I13" s="831">
        <v>0</v>
      </c>
      <c r="J13" s="831">
        <v>0</v>
      </c>
      <c r="K13" s="831">
        <v>0</v>
      </c>
      <c r="L13" s="836" t="e">
        <f t="shared" si="0"/>
        <v>#DIV/0!</v>
      </c>
      <c r="M13" s="838" t="s">
        <v>2018</v>
      </c>
    </row>
    <row r="14" spans="1:13">
      <c r="A14" s="830" t="s">
        <v>486</v>
      </c>
      <c r="B14" s="831">
        <v>0</v>
      </c>
      <c r="C14" s="831">
        <v>0</v>
      </c>
      <c r="D14" s="831">
        <v>0</v>
      </c>
      <c r="E14" s="831">
        <v>0</v>
      </c>
      <c r="F14" s="831">
        <v>0</v>
      </c>
      <c r="G14" s="831">
        <v>0</v>
      </c>
      <c r="H14" s="831">
        <v>0</v>
      </c>
      <c r="I14" s="831">
        <v>0</v>
      </c>
      <c r="J14" s="831">
        <v>0</v>
      </c>
      <c r="K14" s="831">
        <v>0</v>
      </c>
      <c r="L14" s="836" t="e">
        <f t="shared" si="0"/>
        <v>#DIV/0!</v>
      </c>
      <c r="M14" s="838" t="s">
        <v>2018</v>
      </c>
    </row>
    <row r="15" spans="1:13">
      <c r="A15" s="816" t="s">
        <v>2008</v>
      </c>
      <c r="B15" s="817">
        <v>11</v>
      </c>
      <c r="C15" s="817">
        <v>134086000</v>
      </c>
      <c r="D15" s="817">
        <v>8</v>
      </c>
      <c r="E15" s="817">
        <v>135930000</v>
      </c>
      <c r="F15" s="817">
        <v>41</v>
      </c>
      <c r="G15" s="817">
        <v>573099018</v>
      </c>
      <c r="H15" s="817">
        <v>25</v>
      </c>
      <c r="I15" s="817">
        <v>453542003</v>
      </c>
      <c r="J15" s="817">
        <v>85</v>
      </c>
      <c r="K15" s="817">
        <v>1296657021</v>
      </c>
      <c r="L15" s="820">
        <f t="shared" si="0"/>
        <v>0.12941176470588237</v>
      </c>
    </row>
    <row r="16" spans="1:13">
      <c r="A16" s="813" t="s">
        <v>387</v>
      </c>
      <c r="B16" s="814">
        <v>2</v>
      </c>
      <c r="C16" s="814">
        <v>20019000</v>
      </c>
      <c r="D16" s="814">
        <v>1</v>
      </c>
      <c r="E16" s="814">
        <v>20000000</v>
      </c>
      <c r="F16" s="814">
        <v>12</v>
      </c>
      <c r="G16" s="814">
        <v>156000004</v>
      </c>
      <c r="H16" s="814">
        <v>14</v>
      </c>
      <c r="I16" s="814">
        <v>237000000</v>
      </c>
      <c r="J16" s="814">
        <v>29</v>
      </c>
      <c r="K16" s="814">
        <v>433019004</v>
      </c>
      <c r="L16" s="823">
        <f t="shared" si="0"/>
        <v>6.8965517241379309E-2</v>
      </c>
    </row>
    <row r="17" spans="1:13">
      <c r="A17" s="813" t="s">
        <v>427</v>
      </c>
      <c r="B17" s="814">
        <v>3</v>
      </c>
      <c r="C17" s="814">
        <v>41726000</v>
      </c>
      <c r="D17" s="814">
        <v>1</v>
      </c>
      <c r="E17" s="814">
        <v>20000000</v>
      </c>
      <c r="F17" s="814">
        <v>2</v>
      </c>
      <c r="G17" s="814">
        <v>40000000</v>
      </c>
      <c r="H17" s="814"/>
      <c r="I17" s="814"/>
      <c r="J17" s="814">
        <v>6</v>
      </c>
      <c r="K17" s="814">
        <v>101726000</v>
      </c>
      <c r="L17" s="823">
        <f t="shared" si="0"/>
        <v>0.5</v>
      </c>
    </row>
    <row r="18" spans="1:13">
      <c r="A18" s="813" t="s">
        <v>412</v>
      </c>
      <c r="B18" s="814">
        <v>1</v>
      </c>
      <c r="C18" s="814">
        <v>10086000</v>
      </c>
      <c r="D18" s="814"/>
      <c r="E18" s="814"/>
      <c r="F18" s="814">
        <v>1</v>
      </c>
      <c r="G18" s="814">
        <v>20000000</v>
      </c>
      <c r="H18" s="814">
        <v>3</v>
      </c>
      <c r="I18" s="814">
        <v>55000000</v>
      </c>
      <c r="J18" s="814">
        <v>5</v>
      </c>
      <c r="K18" s="814">
        <v>85086000</v>
      </c>
      <c r="L18" s="823">
        <f t="shared" si="0"/>
        <v>0.2</v>
      </c>
    </row>
    <row r="19" spans="1:13">
      <c r="A19" s="813" t="s">
        <v>417</v>
      </c>
      <c r="B19" s="814">
        <v>1</v>
      </c>
      <c r="C19" s="814">
        <v>12000000</v>
      </c>
      <c r="D19" s="814"/>
      <c r="E19" s="814"/>
      <c r="F19" s="814">
        <v>11</v>
      </c>
      <c r="G19" s="814">
        <v>132000009</v>
      </c>
      <c r="H19" s="814">
        <v>3</v>
      </c>
      <c r="I19" s="814">
        <v>36000003</v>
      </c>
      <c r="J19" s="814">
        <v>15</v>
      </c>
      <c r="K19" s="814">
        <v>180000012</v>
      </c>
      <c r="L19" s="823">
        <f t="shared" si="0"/>
        <v>6.6666666666666666E-2</v>
      </c>
    </row>
    <row r="20" spans="1:13">
      <c r="A20" s="813" t="s">
        <v>397</v>
      </c>
      <c r="B20" s="814">
        <v>1</v>
      </c>
      <c r="C20" s="814">
        <v>16104000</v>
      </c>
      <c r="D20" s="814"/>
      <c r="E20" s="814"/>
      <c r="F20" s="814">
        <v>1</v>
      </c>
      <c r="G20" s="814">
        <v>12000000</v>
      </c>
      <c r="H20" s="814"/>
      <c r="I20" s="814"/>
      <c r="J20" s="814">
        <v>2</v>
      </c>
      <c r="K20" s="814">
        <v>28104000</v>
      </c>
      <c r="L20" s="823">
        <f t="shared" si="0"/>
        <v>0.5</v>
      </c>
    </row>
    <row r="21" spans="1:13" s="835" customFormat="1">
      <c r="A21" s="833" t="s">
        <v>402</v>
      </c>
      <c r="B21" s="834"/>
      <c r="C21" s="834"/>
      <c r="D21" s="834">
        <v>1</v>
      </c>
      <c r="E21" s="834">
        <v>15000000</v>
      </c>
      <c r="F21" s="834">
        <v>1</v>
      </c>
      <c r="G21" s="834">
        <v>12000000</v>
      </c>
      <c r="H21" s="834"/>
      <c r="I21" s="834"/>
      <c r="J21" s="834">
        <v>2</v>
      </c>
      <c r="K21" s="834">
        <v>27000000</v>
      </c>
      <c r="L21" s="837">
        <f t="shared" si="0"/>
        <v>0</v>
      </c>
      <c r="M21" s="839" t="s">
        <v>2019</v>
      </c>
    </row>
    <row r="22" spans="1:13">
      <c r="A22" s="813" t="s">
        <v>432</v>
      </c>
      <c r="B22" s="814">
        <v>2</v>
      </c>
      <c r="C22" s="814">
        <v>23826000</v>
      </c>
      <c r="D22" s="814">
        <v>2</v>
      </c>
      <c r="E22" s="814">
        <v>38000000</v>
      </c>
      <c r="F22" s="814">
        <v>2</v>
      </c>
      <c r="G22" s="814">
        <v>42000000</v>
      </c>
      <c r="H22" s="814">
        <v>1</v>
      </c>
      <c r="I22" s="814">
        <v>21000000</v>
      </c>
      <c r="J22" s="814">
        <v>7</v>
      </c>
      <c r="K22" s="814">
        <v>124826000</v>
      </c>
      <c r="L22" s="823">
        <f t="shared" si="0"/>
        <v>0.2857142857142857</v>
      </c>
    </row>
    <row r="23" spans="1:13">
      <c r="A23" s="813" t="s">
        <v>422</v>
      </c>
      <c r="B23" s="814">
        <v>1</v>
      </c>
      <c r="C23" s="814">
        <v>10325000</v>
      </c>
      <c r="D23" s="814">
        <v>2</v>
      </c>
      <c r="E23" s="814">
        <v>27500000</v>
      </c>
      <c r="F23" s="814">
        <v>7</v>
      </c>
      <c r="G23" s="814">
        <v>110788000</v>
      </c>
      <c r="H23" s="814">
        <v>4</v>
      </c>
      <c r="I23" s="814">
        <v>104542000</v>
      </c>
      <c r="J23" s="814">
        <v>14</v>
      </c>
      <c r="K23" s="814">
        <v>253155000</v>
      </c>
      <c r="L23" s="823">
        <f t="shared" si="0"/>
        <v>7.1428571428571425E-2</v>
      </c>
    </row>
    <row r="24" spans="1:13" s="835" customFormat="1">
      <c r="A24" s="833" t="s">
        <v>392</v>
      </c>
      <c r="B24" s="834"/>
      <c r="C24" s="834"/>
      <c r="D24" s="834">
        <v>1</v>
      </c>
      <c r="E24" s="834">
        <v>15430000</v>
      </c>
      <c r="F24" s="834">
        <v>4</v>
      </c>
      <c r="G24" s="834">
        <v>48311005</v>
      </c>
      <c r="H24" s="834"/>
      <c r="I24" s="834"/>
      <c r="J24" s="834">
        <v>5</v>
      </c>
      <c r="K24" s="834">
        <v>63741005</v>
      </c>
      <c r="L24" s="837">
        <f t="shared" si="0"/>
        <v>0</v>
      </c>
      <c r="M24" s="839" t="s">
        <v>2019</v>
      </c>
    </row>
    <row r="25" spans="1:13" s="249" customFormat="1">
      <c r="A25" s="830" t="s">
        <v>407</v>
      </c>
      <c r="B25" s="831">
        <v>0</v>
      </c>
      <c r="C25" s="831">
        <v>0</v>
      </c>
      <c r="D25" s="831">
        <v>0</v>
      </c>
      <c r="E25" s="831">
        <v>0</v>
      </c>
      <c r="F25" s="831">
        <v>0</v>
      </c>
      <c r="G25" s="831">
        <v>0</v>
      </c>
      <c r="H25" s="831">
        <v>0</v>
      </c>
      <c r="I25" s="831">
        <v>0</v>
      </c>
      <c r="J25" s="831">
        <v>0</v>
      </c>
      <c r="K25" s="831">
        <v>0</v>
      </c>
      <c r="L25" s="836" t="e">
        <f t="shared" si="0"/>
        <v>#DIV/0!</v>
      </c>
      <c r="M25" s="838" t="s">
        <v>2018</v>
      </c>
    </row>
    <row r="26" spans="1:13">
      <c r="A26" s="816" t="s">
        <v>2011</v>
      </c>
      <c r="B26" s="817">
        <v>22</v>
      </c>
      <c r="C26" s="817">
        <v>564505000</v>
      </c>
      <c r="D26" s="817">
        <v>10</v>
      </c>
      <c r="E26" s="817">
        <v>252000000</v>
      </c>
      <c r="F26" s="817">
        <v>62</v>
      </c>
      <c r="G26" s="817">
        <v>1261000000</v>
      </c>
      <c r="H26" s="817"/>
      <c r="I26" s="817"/>
      <c r="J26" s="817">
        <v>94</v>
      </c>
      <c r="K26" s="817">
        <v>2077505000</v>
      </c>
      <c r="L26" s="820">
        <f t="shared" si="0"/>
        <v>0.23404255319148937</v>
      </c>
    </row>
    <row r="27" spans="1:13">
      <c r="A27" s="813" t="s">
        <v>501</v>
      </c>
      <c r="B27" s="814">
        <v>1</v>
      </c>
      <c r="C27" s="814">
        <v>10505000</v>
      </c>
      <c r="D27" s="814">
        <v>1</v>
      </c>
      <c r="E27" s="814">
        <v>15000000</v>
      </c>
      <c r="F27" s="814">
        <v>13</v>
      </c>
      <c r="G27" s="814">
        <v>216000000</v>
      </c>
      <c r="H27" s="814"/>
      <c r="I27" s="814"/>
      <c r="J27" s="814">
        <v>15</v>
      </c>
      <c r="K27" s="814">
        <v>241505000</v>
      </c>
      <c r="L27" s="823">
        <f t="shared" si="0"/>
        <v>6.6666666666666666E-2</v>
      </c>
    </row>
    <row r="28" spans="1:13">
      <c r="A28" s="813" t="s">
        <v>491</v>
      </c>
      <c r="B28" s="814">
        <v>2</v>
      </c>
      <c r="C28" s="814">
        <v>40000000</v>
      </c>
      <c r="D28" s="814">
        <v>4</v>
      </c>
      <c r="E28" s="814">
        <v>100000000</v>
      </c>
      <c r="F28" s="814">
        <v>18</v>
      </c>
      <c r="G28" s="814">
        <v>360000000</v>
      </c>
      <c r="H28" s="814"/>
      <c r="I28" s="814"/>
      <c r="J28" s="814">
        <v>24</v>
      </c>
      <c r="K28" s="814">
        <v>500000000</v>
      </c>
      <c r="L28" s="823">
        <f t="shared" si="0"/>
        <v>8.3333333333333329E-2</v>
      </c>
    </row>
    <row r="29" spans="1:13">
      <c r="A29" s="813" t="s">
        <v>44</v>
      </c>
      <c r="B29" s="814">
        <v>8</v>
      </c>
      <c r="C29" s="814">
        <v>316000000</v>
      </c>
      <c r="D29" s="814">
        <v>2</v>
      </c>
      <c r="E29" s="814">
        <v>50000000</v>
      </c>
      <c r="F29" s="814">
        <v>8</v>
      </c>
      <c r="G29" s="814">
        <v>213000000</v>
      </c>
      <c r="H29" s="814"/>
      <c r="I29" s="814"/>
      <c r="J29" s="814">
        <v>18</v>
      </c>
      <c r="K29" s="814">
        <v>579000000</v>
      </c>
      <c r="L29" s="823">
        <f t="shared" si="0"/>
        <v>0.44444444444444442</v>
      </c>
    </row>
    <row r="30" spans="1:13">
      <c r="A30" s="813" t="s">
        <v>61</v>
      </c>
      <c r="B30" s="814">
        <v>1</v>
      </c>
      <c r="C30" s="814">
        <v>10000000</v>
      </c>
      <c r="D30" s="814">
        <v>2</v>
      </c>
      <c r="E30" s="814">
        <v>72000000</v>
      </c>
      <c r="F30" s="814">
        <v>4</v>
      </c>
      <c r="G30" s="814">
        <v>77000000</v>
      </c>
      <c r="H30" s="814"/>
      <c r="I30" s="814"/>
      <c r="J30" s="814">
        <v>7</v>
      </c>
      <c r="K30" s="814">
        <v>159000000</v>
      </c>
      <c r="L30" s="823">
        <f t="shared" si="0"/>
        <v>0.14285714285714285</v>
      </c>
    </row>
    <row r="31" spans="1:13">
      <c r="A31" s="813" t="s">
        <v>506</v>
      </c>
      <c r="B31" s="814">
        <v>1</v>
      </c>
      <c r="C31" s="814">
        <v>16000000</v>
      </c>
      <c r="D31" s="814"/>
      <c r="E31" s="814"/>
      <c r="F31" s="814"/>
      <c r="G31" s="814"/>
      <c r="H31" s="814"/>
      <c r="I31" s="814"/>
      <c r="J31" s="814">
        <v>1</v>
      </c>
      <c r="K31" s="814">
        <v>16000000</v>
      </c>
      <c r="L31" s="823">
        <f t="shared" si="0"/>
        <v>1</v>
      </c>
    </row>
    <row r="32" spans="1:13">
      <c r="A32" s="813" t="s">
        <v>496</v>
      </c>
      <c r="B32" s="814">
        <v>1</v>
      </c>
      <c r="C32" s="814">
        <v>10000000</v>
      </c>
      <c r="D32" s="814"/>
      <c r="E32" s="814"/>
      <c r="F32" s="814"/>
      <c r="G32" s="814"/>
      <c r="H32" s="814"/>
      <c r="I32" s="814"/>
      <c r="J32" s="814">
        <v>1</v>
      </c>
      <c r="K32" s="814">
        <v>10000000</v>
      </c>
      <c r="L32" s="823">
        <f t="shared" si="0"/>
        <v>1</v>
      </c>
    </row>
    <row r="33" spans="1:13">
      <c r="A33" s="813" t="s">
        <v>81</v>
      </c>
      <c r="B33" s="814">
        <v>1</v>
      </c>
      <c r="C33" s="814">
        <v>15000000</v>
      </c>
      <c r="D33" s="814">
        <v>1</v>
      </c>
      <c r="E33" s="814">
        <v>15000000</v>
      </c>
      <c r="F33" s="814">
        <v>4</v>
      </c>
      <c r="G33" s="814">
        <v>97000000</v>
      </c>
      <c r="H33" s="814"/>
      <c r="I33" s="814"/>
      <c r="J33" s="814">
        <v>6</v>
      </c>
      <c r="K33" s="814">
        <v>127000000</v>
      </c>
      <c r="L33" s="823">
        <f t="shared" si="0"/>
        <v>0.16666666666666666</v>
      </c>
    </row>
    <row r="34" spans="1:13">
      <c r="A34" s="813" t="s">
        <v>701</v>
      </c>
      <c r="B34" s="814">
        <v>7</v>
      </c>
      <c r="C34" s="814">
        <v>147000000</v>
      </c>
      <c r="D34" s="814"/>
      <c r="E34" s="814"/>
      <c r="F34" s="814">
        <v>15</v>
      </c>
      <c r="G34" s="814">
        <v>298000000</v>
      </c>
      <c r="H34" s="814"/>
      <c r="I34" s="814"/>
      <c r="J34" s="814">
        <v>22</v>
      </c>
      <c r="K34" s="814">
        <v>445000000</v>
      </c>
      <c r="L34" s="823">
        <f t="shared" si="0"/>
        <v>0.31818181818181818</v>
      </c>
    </row>
    <row r="35" spans="1:13" s="249" customFormat="1">
      <c r="A35" s="830" t="s">
        <v>50</v>
      </c>
      <c r="B35" s="831">
        <v>0</v>
      </c>
      <c r="C35" s="831">
        <v>0</v>
      </c>
      <c r="D35" s="831">
        <v>0</v>
      </c>
      <c r="E35" s="831">
        <v>0</v>
      </c>
      <c r="F35" s="831">
        <v>0</v>
      </c>
      <c r="G35" s="831">
        <v>0</v>
      </c>
      <c r="H35" s="831">
        <v>0</v>
      </c>
      <c r="I35" s="831">
        <v>0</v>
      </c>
      <c r="J35" s="831">
        <v>0</v>
      </c>
      <c r="K35" s="831">
        <v>0</v>
      </c>
      <c r="L35" s="836" t="e">
        <f t="shared" si="0"/>
        <v>#DIV/0!</v>
      </c>
      <c r="M35" s="838" t="s">
        <v>2018</v>
      </c>
    </row>
    <row r="36" spans="1:13" s="249" customFormat="1">
      <c r="A36" s="830" t="s">
        <v>66</v>
      </c>
      <c r="B36" s="831">
        <v>0</v>
      </c>
      <c r="C36" s="831">
        <v>0</v>
      </c>
      <c r="D36" s="831">
        <v>0</v>
      </c>
      <c r="E36" s="831">
        <v>0</v>
      </c>
      <c r="F36" s="831">
        <v>0</v>
      </c>
      <c r="G36" s="831">
        <v>0</v>
      </c>
      <c r="H36" s="831">
        <v>0</v>
      </c>
      <c r="I36" s="831">
        <v>0</v>
      </c>
      <c r="J36" s="831">
        <v>0</v>
      </c>
      <c r="K36" s="831">
        <v>0</v>
      </c>
      <c r="L36" s="836" t="e">
        <f t="shared" si="0"/>
        <v>#DIV/0!</v>
      </c>
      <c r="M36" s="838" t="s">
        <v>2018</v>
      </c>
    </row>
    <row r="37" spans="1:13" s="249" customFormat="1">
      <c r="A37" s="830" t="s">
        <v>2012</v>
      </c>
      <c r="B37" s="831">
        <v>0</v>
      </c>
      <c r="C37" s="831">
        <v>0</v>
      </c>
      <c r="D37" s="831">
        <v>0</v>
      </c>
      <c r="E37" s="831">
        <v>0</v>
      </c>
      <c r="F37" s="831">
        <v>0</v>
      </c>
      <c r="G37" s="831">
        <v>0</v>
      </c>
      <c r="H37" s="831">
        <v>0</v>
      </c>
      <c r="I37" s="831">
        <v>0</v>
      </c>
      <c r="J37" s="831">
        <v>0</v>
      </c>
      <c r="K37" s="831">
        <v>0</v>
      </c>
      <c r="L37" s="836" t="e">
        <f t="shared" si="0"/>
        <v>#DIV/0!</v>
      </c>
      <c r="M37" s="838" t="s">
        <v>2018</v>
      </c>
    </row>
    <row r="38" spans="1:13">
      <c r="A38" s="816" t="s">
        <v>2007</v>
      </c>
      <c r="B38" s="817">
        <v>10</v>
      </c>
      <c r="C38" s="817">
        <v>132207000</v>
      </c>
      <c r="D38" s="817">
        <v>4</v>
      </c>
      <c r="E38" s="817">
        <v>83986000</v>
      </c>
      <c r="F38" s="817">
        <v>11</v>
      </c>
      <c r="G38" s="817">
        <v>191000000</v>
      </c>
      <c r="H38" s="817">
        <v>6</v>
      </c>
      <c r="I38" s="817">
        <v>47508000</v>
      </c>
      <c r="J38" s="817">
        <v>31</v>
      </c>
      <c r="K38" s="817">
        <v>454701000</v>
      </c>
      <c r="L38" s="820">
        <f t="shared" si="0"/>
        <v>0.32258064516129031</v>
      </c>
    </row>
    <row r="39" spans="1:13" s="835" customFormat="1">
      <c r="A39" s="833" t="s">
        <v>98</v>
      </c>
      <c r="B39" s="834"/>
      <c r="C39" s="834"/>
      <c r="D39" s="834"/>
      <c r="E39" s="834"/>
      <c r="F39" s="834">
        <v>3</v>
      </c>
      <c r="G39" s="834">
        <v>68000000</v>
      </c>
      <c r="H39" s="834">
        <v>1</v>
      </c>
      <c r="I39" s="834">
        <v>20000000</v>
      </c>
      <c r="J39" s="834">
        <v>4</v>
      </c>
      <c r="K39" s="834">
        <v>88000000</v>
      </c>
      <c r="L39" s="837">
        <f t="shared" si="0"/>
        <v>0</v>
      </c>
      <c r="M39" s="839" t="s">
        <v>2019</v>
      </c>
    </row>
    <row r="40" spans="1:13">
      <c r="A40" s="813" t="s">
        <v>93</v>
      </c>
      <c r="B40" s="814">
        <v>3</v>
      </c>
      <c r="C40" s="814">
        <v>18000000</v>
      </c>
      <c r="D40" s="814">
        <v>2</v>
      </c>
      <c r="E40" s="814">
        <v>53986000</v>
      </c>
      <c r="F40" s="814">
        <v>3</v>
      </c>
      <c r="G40" s="814">
        <v>25000000</v>
      </c>
      <c r="H40" s="814">
        <v>4</v>
      </c>
      <c r="I40" s="814">
        <v>15000000</v>
      </c>
      <c r="J40" s="814">
        <v>12</v>
      </c>
      <c r="K40" s="814">
        <v>111986000</v>
      </c>
      <c r="L40" s="823">
        <f t="shared" si="0"/>
        <v>0.25</v>
      </c>
    </row>
    <row r="41" spans="1:13">
      <c r="A41" s="813" t="s">
        <v>113</v>
      </c>
      <c r="B41" s="814">
        <v>1</v>
      </c>
      <c r="C41" s="814">
        <v>10000000</v>
      </c>
      <c r="D41" s="814"/>
      <c r="E41" s="814"/>
      <c r="F41" s="814"/>
      <c r="G41" s="814"/>
      <c r="H41" s="814"/>
      <c r="I41" s="814"/>
      <c r="J41" s="814">
        <v>1</v>
      </c>
      <c r="K41" s="814">
        <v>10000000</v>
      </c>
      <c r="L41" s="823">
        <f t="shared" si="0"/>
        <v>1</v>
      </c>
    </row>
    <row r="42" spans="1:13" s="835" customFormat="1">
      <c r="A42" s="833" t="s">
        <v>103</v>
      </c>
      <c r="B42" s="834"/>
      <c r="C42" s="834"/>
      <c r="D42" s="834"/>
      <c r="E42" s="834"/>
      <c r="F42" s="834">
        <v>1</v>
      </c>
      <c r="G42" s="834">
        <v>20000000</v>
      </c>
      <c r="H42" s="834"/>
      <c r="I42" s="834"/>
      <c r="J42" s="834">
        <v>1</v>
      </c>
      <c r="K42" s="834">
        <v>20000000</v>
      </c>
      <c r="L42" s="837">
        <f t="shared" si="0"/>
        <v>0</v>
      </c>
      <c r="M42" s="839" t="s">
        <v>2019</v>
      </c>
    </row>
    <row r="43" spans="1:13">
      <c r="A43" s="813" t="s">
        <v>88</v>
      </c>
      <c r="B43" s="814">
        <v>2</v>
      </c>
      <c r="C43" s="814">
        <v>15859000</v>
      </c>
      <c r="D43" s="814">
        <v>1</v>
      </c>
      <c r="E43" s="814">
        <v>15000000</v>
      </c>
      <c r="F43" s="814"/>
      <c r="G43" s="814"/>
      <c r="H43" s="814">
        <v>1</v>
      </c>
      <c r="I43" s="814">
        <v>12508000</v>
      </c>
      <c r="J43" s="814">
        <v>4</v>
      </c>
      <c r="K43" s="814">
        <v>43367000</v>
      </c>
      <c r="L43" s="823">
        <f t="shared" si="0"/>
        <v>0.5</v>
      </c>
    </row>
    <row r="44" spans="1:13">
      <c r="A44" s="813" t="s">
        <v>118</v>
      </c>
      <c r="B44" s="814">
        <v>2</v>
      </c>
      <c r="C44" s="814">
        <v>30000000</v>
      </c>
      <c r="D44" s="814"/>
      <c r="E44" s="814"/>
      <c r="F44" s="814">
        <v>1</v>
      </c>
      <c r="G44" s="814">
        <v>13000000</v>
      </c>
      <c r="H44" s="814"/>
      <c r="I44" s="814"/>
      <c r="J44" s="814">
        <v>3</v>
      </c>
      <c r="K44" s="814">
        <v>43000000</v>
      </c>
      <c r="L44" s="823">
        <f t="shared" si="0"/>
        <v>0.66666666666666663</v>
      </c>
    </row>
    <row r="45" spans="1:13">
      <c r="A45" s="813" t="s">
        <v>108</v>
      </c>
      <c r="B45" s="814">
        <v>2</v>
      </c>
      <c r="C45" s="814">
        <v>58348000</v>
      </c>
      <c r="D45" s="814">
        <v>1</v>
      </c>
      <c r="E45" s="814">
        <v>15000000</v>
      </c>
      <c r="F45" s="814">
        <v>3</v>
      </c>
      <c r="G45" s="814">
        <v>65000000</v>
      </c>
      <c r="H45" s="814"/>
      <c r="I45" s="814"/>
      <c r="J45" s="814">
        <v>6</v>
      </c>
      <c r="K45" s="814">
        <v>138348000</v>
      </c>
      <c r="L45" s="823">
        <f t="shared" si="0"/>
        <v>0.33333333333333331</v>
      </c>
    </row>
    <row r="46" spans="1:13" s="249" customFormat="1">
      <c r="A46" s="830" t="s">
        <v>71</v>
      </c>
      <c r="B46" s="832">
        <v>0</v>
      </c>
      <c r="C46" s="832">
        <v>0</v>
      </c>
      <c r="D46" s="832">
        <v>0</v>
      </c>
      <c r="E46" s="832">
        <v>0</v>
      </c>
      <c r="F46" s="832">
        <v>0</v>
      </c>
      <c r="G46" s="832">
        <v>0</v>
      </c>
      <c r="H46" s="832">
        <v>0</v>
      </c>
      <c r="I46" s="832">
        <v>0</v>
      </c>
      <c r="J46" s="832">
        <v>0</v>
      </c>
      <c r="K46" s="832">
        <v>0</v>
      </c>
      <c r="L46" s="836" t="e">
        <f t="shared" si="0"/>
        <v>#DIV/0!</v>
      </c>
      <c r="M46" s="838" t="s">
        <v>2018</v>
      </c>
    </row>
    <row r="47" spans="1:13" s="249" customFormat="1">
      <c r="A47" s="830" t="s">
        <v>76</v>
      </c>
      <c r="B47" s="831">
        <v>0</v>
      </c>
      <c r="C47" s="831">
        <v>0</v>
      </c>
      <c r="D47" s="831">
        <v>0</v>
      </c>
      <c r="E47" s="831">
        <v>0</v>
      </c>
      <c r="F47" s="831">
        <v>0</v>
      </c>
      <c r="G47" s="831">
        <v>0</v>
      </c>
      <c r="H47" s="831">
        <v>0</v>
      </c>
      <c r="I47" s="831">
        <v>0</v>
      </c>
      <c r="J47" s="831">
        <v>0</v>
      </c>
      <c r="K47" s="831">
        <v>0</v>
      </c>
      <c r="L47" s="836" t="e">
        <f t="shared" si="0"/>
        <v>#DIV/0!</v>
      </c>
      <c r="M47" s="838" t="s">
        <v>2018</v>
      </c>
    </row>
    <row r="48" spans="1:13" s="249" customFormat="1">
      <c r="A48" s="830" t="s">
        <v>56</v>
      </c>
      <c r="B48" s="831">
        <v>0</v>
      </c>
      <c r="C48" s="831">
        <v>0</v>
      </c>
      <c r="D48" s="831">
        <v>0</v>
      </c>
      <c r="E48" s="831">
        <v>0</v>
      </c>
      <c r="F48" s="831">
        <v>0</v>
      </c>
      <c r="G48" s="831">
        <v>0</v>
      </c>
      <c r="H48" s="831">
        <v>0</v>
      </c>
      <c r="I48" s="831">
        <v>0</v>
      </c>
      <c r="J48" s="831">
        <v>0</v>
      </c>
      <c r="K48" s="831">
        <v>0</v>
      </c>
      <c r="L48" s="836" t="e">
        <f t="shared" si="0"/>
        <v>#DIV/0!</v>
      </c>
      <c r="M48" s="838" t="s">
        <v>2018</v>
      </c>
    </row>
    <row r="49" spans="1:12">
      <c r="A49" s="818" t="s">
        <v>2010</v>
      </c>
      <c r="B49" s="812">
        <v>59</v>
      </c>
      <c r="C49" s="812">
        <v>1210116000</v>
      </c>
      <c r="D49" s="812">
        <v>25</v>
      </c>
      <c r="E49" s="812">
        <v>756916000</v>
      </c>
      <c r="F49" s="812">
        <v>136</v>
      </c>
      <c r="G49" s="812">
        <v>2375419018</v>
      </c>
      <c r="H49" s="812">
        <v>31</v>
      </c>
      <c r="I49" s="812">
        <v>501050003</v>
      </c>
      <c r="J49" s="812">
        <v>251</v>
      </c>
      <c r="K49" s="812">
        <v>4843501021</v>
      </c>
      <c r="L49" s="821">
        <f>B49/J49</f>
        <v>0.23505976095617531</v>
      </c>
    </row>
    <row r="53" spans="1:12" ht="28.8">
      <c r="A53" s="828" t="s">
        <v>1</v>
      </c>
      <c r="B53" s="828" t="s">
        <v>2013</v>
      </c>
      <c r="C53" s="828" t="s">
        <v>2014</v>
      </c>
      <c r="D53" s="828" t="s">
        <v>1698</v>
      </c>
      <c r="E53" s="828" t="s">
        <v>2015</v>
      </c>
      <c r="F53" s="828" t="s">
        <v>2016</v>
      </c>
    </row>
    <row r="54" spans="1:12">
      <c r="A54" s="824" t="s">
        <v>41</v>
      </c>
      <c r="B54" s="825">
        <v>11</v>
      </c>
      <c r="C54" s="825">
        <v>9</v>
      </c>
      <c r="D54" s="825">
        <v>17</v>
      </c>
      <c r="E54" s="826">
        <f>B54/D54</f>
        <v>0.6470588235294118</v>
      </c>
      <c r="F54" s="826">
        <f>C54/D54</f>
        <v>0.52941176470588236</v>
      </c>
    </row>
    <row r="55" spans="1:12">
      <c r="A55" s="824" t="s">
        <v>438</v>
      </c>
      <c r="B55" s="825">
        <v>12</v>
      </c>
      <c r="C55" s="825">
        <v>12</v>
      </c>
      <c r="D55" s="825">
        <v>14</v>
      </c>
      <c r="E55" s="826">
        <f>B55/D55</f>
        <v>0.8571428571428571</v>
      </c>
      <c r="F55" s="826">
        <f>C55/D55</f>
        <v>0.8571428571428571</v>
      </c>
    </row>
    <row r="56" spans="1:12">
      <c r="A56" s="824" t="s">
        <v>384</v>
      </c>
      <c r="B56" s="825">
        <v>9</v>
      </c>
      <c r="C56" s="825">
        <v>6</v>
      </c>
      <c r="D56" s="825">
        <v>10</v>
      </c>
      <c r="E56" s="826">
        <f>B56/D56</f>
        <v>0.9</v>
      </c>
      <c r="F56" s="826">
        <f>C56/D56</f>
        <v>0.6</v>
      </c>
    </row>
    <row r="57" spans="1:12">
      <c r="A57" s="827" t="s">
        <v>1698</v>
      </c>
      <c r="B57" s="828">
        <f>SUM(B54:B56)</f>
        <v>32</v>
      </c>
      <c r="C57" s="828">
        <f>SUM(C54:C56)</f>
        <v>27</v>
      </c>
      <c r="D57" s="828">
        <f>SUM(D54:D56)</f>
        <v>41</v>
      </c>
      <c r="E57" s="829">
        <f>B57/D57</f>
        <v>0.78048780487804881</v>
      </c>
      <c r="F57" s="829">
        <f>C57/D57</f>
        <v>0.65853658536585369</v>
      </c>
    </row>
  </sheetData>
  <autoFilter ref="A3:M49" xr:uid="{3CC96358-D02F-4A09-B070-0759A7B3F073}"/>
  <mergeCells count="8">
    <mergeCell ref="B2:C2"/>
    <mergeCell ref="A1:K1"/>
    <mergeCell ref="L1:L3"/>
    <mergeCell ref="M1:M3"/>
    <mergeCell ref="J2:K2"/>
    <mergeCell ref="D2:E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DBB7D-732D-4938-B113-2960D6564B89}">
  <dimension ref="A1:G24"/>
  <sheetViews>
    <sheetView workbookViewId="0">
      <selection activeCell="H8" sqref="H8"/>
    </sheetView>
    <sheetView workbookViewId="1"/>
  </sheetViews>
  <sheetFormatPr defaultRowHeight="14.4"/>
  <cols>
    <col min="1" max="1" width="9.21875" bestFit="1" customWidth="1"/>
    <col min="2" max="2" width="8.6640625" bestFit="1" customWidth="1"/>
    <col min="3" max="3" width="21.77734375" bestFit="1" customWidth="1"/>
    <col min="4" max="4" width="13.77734375" bestFit="1" customWidth="1"/>
    <col min="5" max="5" width="8" bestFit="1" customWidth="1"/>
    <col min="6" max="6" width="7.5546875" bestFit="1" customWidth="1"/>
    <col min="7" max="7" width="12.21875" bestFit="1" customWidth="1"/>
  </cols>
  <sheetData>
    <row r="1" spans="1:7" ht="69">
      <c r="A1" s="861" t="s">
        <v>2020</v>
      </c>
      <c r="B1" s="861" t="s">
        <v>2021</v>
      </c>
      <c r="C1" s="861" t="s">
        <v>2022</v>
      </c>
      <c r="D1" s="861" t="s">
        <v>2023</v>
      </c>
      <c r="E1" s="862" t="s">
        <v>2024</v>
      </c>
      <c r="F1" s="863" t="s">
        <v>2025</v>
      </c>
      <c r="G1" s="863" t="s">
        <v>2026</v>
      </c>
    </row>
    <row r="2" spans="1:7">
      <c r="A2" s="864" t="s">
        <v>2027</v>
      </c>
      <c r="B2" s="864" t="s">
        <v>2028</v>
      </c>
      <c r="C2" s="864" t="s">
        <v>2029</v>
      </c>
      <c r="D2" s="865">
        <v>447299714.9195894</v>
      </c>
      <c r="E2" s="866">
        <v>0.60670953042924669</v>
      </c>
      <c r="F2" s="867">
        <v>7</v>
      </c>
      <c r="G2" s="867">
        <v>271381000</v>
      </c>
    </row>
    <row r="3" spans="1:7">
      <c r="A3" s="864" t="s">
        <v>2027</v>
      </c>
      <c r="B3" s="864" t="s">
        <v>2030</v>
      </c>
      <c r="C3" s="864" t="s">
        <v>2031</v>
      </c>
      <c r="D3" s="865">
        <v>231860549.27034509</v>
      </c>
      <c r="E3" s="866">
        <v>8.618111215074091E-2</v>
      </c>
      <c r="F3" s="867">
        <v>1</v>
      </c>
      <c r="G3" s="867">
        <v>19982000</v>
      </c>
    </row>
    <row r="4" spans="1:7">
      <c r="A4" s="864" t="s">
        <v>2027</v>
      </c>
      <c r="B4" s="864" t="s">
        <v>2032</v>
      </c>
      <c r="C4" s="864" t="s">
        <v>2033</v>
      </c>
      <c r="D4" s="865">
        <v>132332656.93839622</v>
      </c>
      <c r="E4" s="866">
        <v>8.4015542778497043E-2</v>
      </c>
      <c r="F4" s="867">
        <v>1</v>
      </c>
      <c r="G4" s="867">
        <v>11118000</v>
      </c>
    </row>
    <row r="5" spans="1:7">
      <c r="A5" s="864" t="s">
        <v>2027</v>
      </c>
      <c r="B5" s="864" t="s">
        <v>2034</v>
      </c>
      <c r="C5" s="864" t="s">
        <v>2035</v>
      </c>
      <c r="D5" s="865">
        <v>147495573.84321705</v>
      </c>
      <c r="E5" s="866">
        <v>6.6842683770835007E-2</v>
      </c>
      <c r="F5" s="867">
        <v>2</v>
      </c>
      <c r="G5" s="867">
        <v>21861000</v>
      </c>
    </row>
    <row r="6" spans="1:7">
      <c r="A6" s="864" t="s">
        <v>2027</v>
      </c>
      <c r="B6" s="864" t="s">
        <v>2036</v>
      </c>
      <c r="C6" s="864" t="s">
        <v>2037</v>
      </c>
      <c r="D6" s="865">
        <v>382464186.19766796</v>
      </c>
      <c r="E6" s="866">
        <v>0</v>
      </c>
      <c r="F6" s="867">
        <v>1</v>
      </c>
      <c r="G6" s="867">
        <v>12018000</v>
      </c>
    </row>
    <row r="7" spans="1:7">
      <c r="A7" s="864" t="s">
        <v>2027</v>
      </c>
      <c r="B7" s="864" t="s">
        <v>2038</v>
      </c>
      <c r="C7" s="864" t="s">
        <v>2039</v>
      </c>
      <c r="D7" s="865">
        <v>244034936.20423037</v>
      </c>
      <c r="E7" s="866">
        <v>0.19509911466182381</v>
      </c>
      <c r="F7" s="867">
        <v>2</v>
      </c>
      <c r="G7" s="867">
        <v>72737000</v>
      </c>
    </row>
    <row r="8" spans="1:7">
      <c r="A8" s="864" t="s">
        <v>2027</v>
      </c>
      <c r="B8" s="864" t="s">
        <v>2040</v>
      </c>
      <c r="C8" s="864" t="s">
        <v>2041</v>
      </c>
      <c r="D8" s="865">
        <v>303931604.65041757</v>
      </c>
      <c r="E8" s="866">
        <v>6.6850566670648759E-2</v>
      </c>
      <c r="F8" s="867">
        <v>1</v>
      </c>
      <c r="G8" s="867">
        <v>20318000</v>
      </c>
    </row>
    <row r="9" spans="1:7">
      <c r="A9" s="864" t="s">
        <v>2027</v>
      </c>
      <c r="B9" s="864" t="s">
        <v>2042</v>
      </c>
      <c r="C9" s="864" t="s">
        <v>2043</v>
      </c>
      <c r="D9" s="865">
        <v>185434332.82671815</v>
      </c>
      <c r="E9" s="866">
        <v>8.6084382307546364E-2</v>
      </c>
      <c r="F9" s="867">
        <v>1</v>
      </c>
      <c r="G9" s="867">
        <v>15963000</v>
      </c>
    </row>
    <row r="10" spans="1:7">
      <c r="A10" s="864" t="s">
        <v>2044</v>
      </c>
      <c r="B10" s="864" t="s">
        <v>2045</v>
      </c>
      <c r="C10" s="864" t="s">
        <v>2046</v>
      </c>
      <c r="D10" s="865">
        <v>280463696.8415392</v>
      </c>
      <c r="E10" s="866">
        <v>0.10845253892943398</v>
      </c>
      <c r="F10" s="867">
        <v>3</v>
      </c>
      <c r="G10" s="867">
        <v>70550000</v>
      </c>
    </row>
    <row r="11" spans="1:7">
      <c r="A11" s="864" t="s">
        <v>2044</v>
      </c>
      <c r="B11" s="864" t="s">
        <v>2047</v>
      </c>
      <c r="C11" s="864" t="s">
        <v>2048</v>
      </c>
      <c r="D11" s="865">
        <v>177426928.16522902</v>
      </c>
      <c r="E11" s="866">
        <v>0.33945805534045925</v>
      </c>
      <c r="F11" s="867">
        <v>3</v>
      </c>
      <c r="G11" s="867">
        <v>75693000</v>
      </c>
    </row>
    <row r="12" spans="1:7">
      <c r="A12" s="864" t="s">
        <v>2044</v>
      </c>
      <c r="B12" s="864" t="s">
        <v>2049</v>
      </c>
      <c r="C12" s="864" t="s">
        <v>2050</v>
      </c>
      <c r="D12" s="865">
        <v>126860782.74398495</v>
      </c>
      <c r="E12" s="866">
        <v>0.12719454863023916</v>
      </c>
      <c r="F12" s="867">
        <v>1</v>
      </c>
      <c r="G12" s="867">
        <v>16136000</v>
      </c>
    </row>
    <row r="13" spans="1:7">
      <c r="A13" s="864" t="s">
        <v>2044</v>
      </c>
      <c r="B13" s="864" t="s">
        <v>2051</v>
      </c>
      <c r="C13" s="864" t="s">
        <v>2052</v>
      </c>
      <c r="D13" s="865">
        <v>135131813.84587917</v>
      </c>
      <c r="E13" s="866">
        <v>0.39961722160844626</v>
      </c>
      <c r="F13" s="867">
        <v>2</v>
      </c>
      <c r="G13" s="867">
        <v>54001000</v>
      </c>
    </row>
    <row r="14" spans="1:7">
      <c r="A14" s="864" t="s">
        <v>2044</v>
      </c>
      <c r="B14" s="864" t="s">
        <v>2053</v>
      </c>
      <c r="C14" s="864" t="s">
        <v>2054</v>
      </c>
      <c r="D14" s="865">
        <v>157957349.08744732</v>
      </c>
      <c r="E14" s="866">
        <v>0.17140702953308565</v>
      </c>
      <c r="F14" s="867">
        <v>1</v>
      </c>
      <c r="G14" s="867">
        <v>27075000</v>
      </c>
    </row>
    <row r="15" spans="1:7">
      <c r="A15" s="864" t="s">
        <v>2044</v>
      </c>
      <c r="B15" s="864" t="s">
        <v>2055</v>
      </c>
      <c r="C15" s="864" t="s">
        <v>2056</v>
      </c>
      <c r="D15" s="865">
        <v>306514907.93442768</v>
      </c>
      <c r="E15" s="866">
        <v>0.103048821386388</v>
      </c>
      <c r="F15" s="867">
        <v>2</v>
      </c>
      <c r="G15" s="867">
        <v>31586000</v>
      </c>
    </row>
    <row r="16" spans="1:7">
      <c r="A16" s="864" t="s">
        <v>2057</v>
      </c>
      <c r="B16" s="864" t="s">
        <v>2058</v>
      </c>
      <c r="C16" s="864" t="s">
        <v>2059</v>
      </c>
      <c r="D16" s="865">
        <v>80328273.46719791</v>
      </c>
      <c r="E16" s="866">
        <v>0.12533569520962345</v>
      </c>
      <c r="F16" s="867">
        <v>1</v>
      </c>
      <c r="G16" s="867">
        <v>10068000</v>
      </c>
    </row>
    <row r="17" spans="1:7">
      <c r="A17" s="864" t="s">
        <v>2057</v>
      </c>
      <c r="B17" s="864" t="s">
        <v>2060</v>
      </c>
      <c r="C17" s="864" t="s">
        <v>2061</v>
      </c>
      <c r="D17" s="865">
        <v>153114034.4455775</v>
      </c>
      <c r="E17" s="866">
        <v>0</v>
      </c>
      <c r="F17" s="867">
        <v>1</v>
      </c>
      <c r="G17" s="867">
        <v>14433000</v>
      </c>
    </row>
    <row r="18" spans="1:7">
      <c r="A18" s="864" t="s">
        <v>2057</v>
      </c>
      <c r="B18" s="864" t="s">
        <v>2062</v>
      </c>
      <c r="C18" s="864" t="s">
        <v>2063</v>
      </c>
      <c r="D18" s="865">
        <v>104627926.9068393</v>
      </c>
      <c r="E18" s="866">
        <v>0.3986794083872201</v>
      </c>
      <c r="F18" s="867">
        <v>3</v>
      </c>
      <c r="G18" s="867">
        <v>41713000</v>
      </c>
    </row>
    <row r="19" spans="1:7">
      <c r="A19" s="864" t="s">
        <v>2057</v>
      </c>
      <c r="B19" s="864" t="s">
        <v>2064</v>
      </c>
      <c r="C19" s="864" t="s">
        <v>2065</v>
      </c>
      <c r="D19" s="865">
        <v>96926935.341258645</v>
      </c>
      <c r="E19" s="866">
        <v>0.11721200056517202</v>
      </c>
      <c r="F19" s="867">
        <v>2</v>
      </c>
      <c r="G19" s="867">
        <v>23546000</v>
      </c>
    </row>
    <row r="20" spans="1:7">
      <c r="A20" s="864" t="s">
        <v>2044</v>
      </c>
      <c r="B20" s="864" t="s">
        <v>2066</v>
      </c>
      <c r="C20" s="864" t="s">
        <v>2067</v>
      </c>
      <c r="D20" s="865">
        <v>181411443.8815569</v>
      </c>
      <c r="E20" s="866">
        <v>5.5123314086673474E-2</v>
      </c>
      <c r="F20" s="867">
        <v>1</v>
      </c>
      <c r="G20" s="867">
        <v>10000000</v>
      </c>
    </row>
    <row r="21" spans="1:7">
      <c r="A21" s="864" t="s">
        <v>2044</v>
      </c>
      <c r="B21" s="864" t="s">
        <v>2068</v>
      </c>
      <c r="C21" s="864" t="s">
        <v>2069</v>
      </c>
      <c r="D21" s="865">
        <v>268014936.2679531</v>
      </c>
      <c r="E21" s="866">
        <v>0</v>
      </c>
      <c r="F21" s="867">
        <v>1</v>
      </c>
      <c r="G21" s="867">
        <v>10505000</v>
      </c>
    </row>
    <row r="22" spans="1:7">
      <c r="A22" s="864" t="s">
        <v>2044</v>
      </c>
      <c r="B22" s="864" t="s">
        <v>2070</v>
      </c>
      <c r="C22" s="864" t="s">
        <v>2071</v>
      </c>
      <c r="D22" s="865">
        <v>353687296.69781065</v>
      </c>
      <c r="E22" s="866">
        <v>4.5237700503759824E-2</v>
      </c>
      <c r="F22" s="867">
        <v>1</v>
      </c>
      <c r="G22" s="867">
        <v>16000000</v>
      </c>
    </row>
    <row r="23" spans="1:7">
      <c r="A23" s="864" t="s">
        <v>2072</v>
      </c>
      <c r="B23" s="864" t="s">
        <v>2073</v>
      </c>
      <c r="C23" s="864" t="s">
        <v>2074</v>
      </c>
      <c r="D23" s="865">
        <v>318181818.18181825</v>
      </c>
      <c r="E23" s="866">
        <v>9.6818857142857123E-2</v>
      </c>
      <c r="F23" s="867">
        <v>7</v>
      </c>
      <c r="G23" s="867">
        <v>152539000</v>
      </c>
    </row>
    <row r="24" spans="1:7">
      <c r="A24" s="878" t="s">
        <v>1698</v>
      </c>
      <c r="B24" s="878"/>
      <c r="C24" s="819" t="s">
        <v>2075</v>
      </c>
      <c r="D24" s="868">
        <f>SUM(D2:D23)</f>
        <v>4815501698.6591015</v>
      </c>
      <c r="E24" s="868">
        <f t="shared" ref="E24:G24" si="0">SUM(E2:E23)</f>
        <v>3.2793681240926968</v>
      </c>
      <c r="F24" s="868">
        <f t="shared" si="0"/>
        <v>45</v>
      </c>
      <c r="G24" s="868">
        <f t="shared" si="0"/>
        <v>999223000</v>
      </c>
    </row>
  </sheetData>
  <mergeCells count="1">
    <mergeCell ref="A24:B24"/>
  </mergeCells>
  <conditionalFormatting sqref="A2:G23">
    <cfRule type="expression" dxfId="23" priority="1" stopIfTrue="1">
      <formula>ISODD(ROW())</formula>
    </cfRule>
  </conditionalFormatting>
  <conditionalFormatting sqref="B2:B23">
    <cfRule type="duplicateValues" dxfId="22" priority="4"/>
  </conditionalFormatting>
  <conditionalFormatting sqref="C24">
    <cfRule type="expression" dxfId="21" priority="3" stopIfTrue="1">
      <formula>ISODD(ROW())</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517"/>
  <sheetViews>
    <sheetView topLeftCell="A249" zoomScale="120" zoomScaleNormal="120" zoomScalePageLayoutView="120" workbookViewId="0">
      <selection activeCell="G252" sqref="G252"/>
    </sheetView>
    <sheetView workbookViewId="1">
      <selection activeCell="D97" sqref="D97"/>
    </sheetView>
  </sheetViews>
  <sheetFormatPr defaultColWidth="8.77734375" defaultRowHeight="15" customHeight="1"/>
  <cols>
    <col min="1" max="1" width="4.6640625" style="693" customWidth="1"/>
    <col min="2" max="2" width="14.21875" style="693" customWidth="1"/>
    <col min="3" max="3" width="17" style="693" customWidth="1"/>
    <col min="4" max="4" width="18.77734375" style="693" customWidth="1"/>
    <col min="5" max="5" width="20.33203125" style="693" customWidth="1"/>
    <col min="6" max="6" width="28.33203125" style="693" customWidth="1"/>
    <col min="7" max="7" width="18.33203125" style="700" customWidth="1"/>
    <col min="8" max="8" width="26.33203125" style="693" customWidth="1"/>
    <col min="9" max="9" width="16.21875" style="693" customWidth="1"/>
    <col min="10" max="10" width="23.44140625" style="694" customWidth="1"/>
    <col min="11" max="11" width="14.21875" style="701" customWidth="1"/>
    <col min="12" max="12" width="12.33203125" style="702" customWidth="1"/>
    <col min="13" max="13" width="13.44140625" style="702" customWidth="1"/>
    <col min="14" max="14" width="17.6640625" style="703" customWidth="1"/>
    <col min="15" max="15" width="14.21875" style="704" customWidth="1"/>
    <col min="16" max="16" width="24.44140625" style="705" bestFit="1" customWidth="1"/>
    <col min="17" max="17" width="145.44140625" style="693" bestFit="1" customWidth="1"/>
    <col min="18" max="19" width="19" style="693" customWidth="1"/>
    <col min="20" max="20" width="19" style="694" customWidth="1"/>
    <col min="21" max="21" width="8.77734375" style="693"/>
    <col min="22" max="22" width="19.33203125" style="693" customWidth="1"/>
    <col min="23" max="23" width="27.21875" style="693" customWidth="1"/>
    <col min="24" max="24" width="8.77734375" style="693"/>
    <col min="25" max="25" width="15.44140625" style="693" customWidth="1"/>
    <col min="26" max="16384" width="8.77734375" style="693"/>
  </cols>
  <sheetData>
    <row r="1" spans="1:20" ht="15" customHeight="1">
      <c r="A1" s="840" t="s">
        <v>0</v>
      </c>
      <c r="B1" s="840" t="s">
        <v>9</v>
      </c>
      <c r="C1" s="840" t="s">
        <v>10</v>
      </c>
      <c r="D1" s="840" t="s">
        <v>1</v>
      </c>
      <c r="E1" s="840" t="s">
        <v>1123</v>
      </c>
      <c r="F1" s="840" t="s">
        <v>1228</v>
      </c>
      <c r="G1" s="841" t="s">
        <v>11</v>
      </c>
      <c r="H1" s="840" t="s">
        <v>2</v>
      </c>
      <c r="I1" s="840" t="s">
        <v>3</v>
      </c>
      <c r="J1" s="840" t="s">
        <v>12</v>
      </c>
      <c r="K1" s="842" t="s">
        <v>4</v>
      </c>
      <c r="L1" s="840" t="s">
        <v>8</v>
      </c>
      <c r="M1" s="840" t="s">
        <v>14</v>
      </c>
      <c r="N1" s="841" t="s">
        <v>15</v>
      </c>
      <c r="O1" s="843" t="s">
        <v>6</v>
      </c>
      <c r="P1" s="844" t="s">
        <v>7</v>
      </c>
      <c r="Q1" s="841" t="s">
        <v>23</v>
      </c>
      <c r="R1" s="841" t="s">
        <v>24</v>
      </c>
      <c r="S1" s="841" t="s">
        <v>25</v>
      </c>
      <c r="T1" s="841" t="s">
        <v>733</v>
      </c>
    </row>
    <row r="2" spans="1:20" ht="15" customHeight="1">
      <c r="A2" s="712">
        <v>1</v>
      </c>
      <c r="B2" s="715">
        <v>9355</v>
      </c>
      <c r="C2" s="712" t="str">
        <f>IFERROR(VLOOKUP(B2,[8]DSML!E:J,6,0),"")</f>
        <v>CN Đà Nẵng</v>
      </c>
      <c r="D2" s="712" t="str">
        <f>IFERROR(VLOOKUP(B2,[8]DSML!E:G,3,0),"")</f>
        <v>Khu vực Miền Trung</v>
      </c>
      <c r="E2" s="715" t="s">
        <v>1121</v>
      </c>
      <c r="F2" s="715" t="s">
        <v>1289</v>
      </c>
      <c r="G2" s="716">
        <v>11115202</v>
      </c>
      <c r="H2" s="715" t="s">
        <v>782</v>
      </c>
      <c r="I2" s="716" t="s">
        <v>710</v>
      </c>
      <c r="J2" s="715" t="s">
        <v>1505</v>
      </c>
      <c r="K2" s="717">
        <v>30722</v>
      </c>
      <c r="L2" s="718">
        <v>5</v>
      </c>
      <c r="M2" s="718">
        <v>6</v>
      </c>
      <c r="N2" s="715" t="s">
        <v>16</v>
      </c>
      <c r="O2" s="719">
        <v>10000000</v>
      </c>
      <c r="P2" s="718" t="s">
        <v>21</v>
      </c>
      <c r="Q2" s="716" t="s">
        <v>1506</v>
      </c>
      <c r="R2" s="715"/>
      <c r="S2" s="715"/>
      <c r="T2" s="715"/>
    </row>
    <row r="3" spans="1:20" ht="15" customHeight="1">
      <c r="A3" s="712">
        <v>2</v>
      </c>
      <c r="B3" s="715">
        <v>9355</v>
      </c>
      <c r="C3" s="712" t="str">
        <f>IFERROR(VLOOKUP(B3,[8]DSML!E:J,6,0),"")</f>
        <v>CN Đà Nẵng</v>
      </c>
      <c r="D3" s="712" t="str">
        <f>IFERROR(VLOOKUP(B3,[8]DSML!E:G,3,0),"")</f>
        <v>Khu vực Miền Trung</v>
      </c>
      <c r="E3" s="715" t="s">
        <v>1121</v>
      </c>
      <c r="F3" s="715" t="s">
        <v>1289</v>
      </c>
      <c r="G3" s="715">
        <v>11023108</v>
      </c>
      <c r="H3" s="715" t="s">
        <v>870</v>
      </c>
      <c r="I3" s="715" t="s">
        <v>712</v>
      </c>
      <c r="J3" s="715" t="s">
        <v>1516</v>
      </c>
      <c r="K3" s="717">
        <v>34436</v>
      </c>
      <c r="L3" s="718">
        <v>6</v>
      </c>
      <c r="M3" s="718">
        <v>6</v>
      </c>
      <c r="N3" s="715" t="s">
        <v>20</v>
      </c>
      <c r="O3" s="719">
        <v>20000000</v>
      </c>
      <c r="P3" s="718" t="s">
        <v>21</v>
      </c>
      <c r="Q3" s="716" t="s">
        <v>1517</v>
      </c>
      <c r="R3" s="715" t="s">
        <v>1859</v>
      </c>
      <c r="S3" s="716"/>
      <c r="T3" s="720"/>
    </row>
    <row r="4" spans="1:20" ht="15" customHeight="1">
      <c r="A4" s="712">
        <v>3</v>
      </c>
      <c r="B4" s="715">
        <v>9355</v>
      </c>
      <c r="C4" s="712" t="str">
        <f>IFERROR(VLOOKUP(B4,[8]DSML!E:J,6,0),"")</f>
        <v>CN Đà Nẵng</v>
      </c>
      <c r="D4" s="712" t="str">
        <f>IFERROR(VLOOKUP(B4,[8]DSML!E:G,3,0),"")</f>
        <v>Khu vực Miền Trung</v>
      </c>
      <c r="E4" s="715" t="s">
        <v>1121</v>
      </c>
      <c r="F4" s="715" t="s">
        <v>1289</v>
      </c>
      <c r="G4" s="715">
        <v>11023108</v>
      </c>
      <c r="H4" s="715" t="s">
        <v>870</v>
      </c>
      <c r="I4" s="715" t="s">
        <v>712</v>
      </c>
      <c r="J4" s="715" t="s">
        <v>1516</v>
      </c>
      <c r="K4" s="717">
        <v>34436</v>
      </c>
      <c r="L4" s="718">
        <v>7</v>
      </c>
      <c r="M4" s="718">
        <v>6</v>
      </c>
      <c r="N4" s="715" t="s">
        <v>20</v>
      </c>
      <c r="O4" s="719">
        <v>15000000</v>
      </c>
      <c r="P4" s="718" t="s">
        <v>21</v>
      </c>
      <c r="Q4" s="716" t="s">
        <v>1517</v>
      </c>
      <c r="R4" s="715" t="s">
        <v>1859</v>
      </c>
      <c r="S4" s="720"/>
      <c r="T4" s="720"/>
    </row>
    <row r="5" spans="1:20" ht="15" customHeight="1">
      <c r="A5" s="712">
        <v>4</v>
      </c>
      <c r="B5" s="715">
        <v>9355</v>
      </c>
      <c r="C5" s="712" t="str">
        <f>IFERROR(VLOOKUP(B5,[8]DSML!E:J,6,0),"")</f>
        <v>CN Đà Nẵng</v>
      </c>
      <c r="D5" s="712" t="str">
        <f>IFERROR(VLOOKUP(B5,[8]DSML!E:G,3,0),"")</f>
        <v>Khu vực Miền Trung</v>
      </c>
      <c r="E5" s="715" t="s">
        <v>1121</v>
      </c>
      <c r="F5" s="715" t="s">
        <v>1289</v>
      </c>
      <c r="G5" s="715">
        <v>10761472</v>
      </c>
      <c r="H5" s="715" t="s">
        <v>960</v>
      </c>
      <c r="I5" s="716" t="s">
        <v>709</v>
      </c>
      <c r="J5" s="715" t="s">
        <v>1594</v>
      </c>
      <c r="K5" s="717">
        <v>33864</v>
      </c>
      <c r="L5" s="718">
        <v>8</v>
      </c>
      <c r="M5" s="718">
        <v>6</v>
      </c>
      <c r="N5" s="715" t="s">
        <v>20</v>
      </c>
      <c r="O5" s="719">
        <v>10000000</v>
      </c>
      <c r="P5" s="718" t="s">
        <v>21</v>
      </c>
      <c r="Q5" s="716" t="s">
        <v>1595</v>
      </c>
      <c r="R5" s="720"/>
      <c r="S5" s="720"/>
      <c r="T5" s="720"/>
    </row>
    <row r="6" spans="1:20" ht="15" customHeight="1">
      <c r="A6" s="712">
        <v>5</v>
      </c>
      <c r="B6" s="715">
        <v>9355</v>
      </c>
      <c r="C6" s="712" t="str">
        <f>IFERROR(VLOOKUP(B6,[8]DSML!E:J,6,0),"")</f>
        <v>CN Đà Nẵng</v>
      </c>
      <c r="D6" s="712" t="str">
        <f>IFERROR(VLOOKUP(B6,[8]DSML!E:G,3,0),"")</f>
        <v>Khu vực Miền Trung</v>
      </c>
      <c r="E6" s="715" t="s">
        <v>1121</v>
      </c>
      <c r="F6" s="715" t="s">
        <v>1289</v>
      </c>
      <c r="G6" s="716">
        <v>11478705</v>
      </c>
      <c r="H6" s="716" t="s">
        <v>1613</v>
      </c>
      <c r="I6" s="716" t="s">
        <v>709</v>
      </c>
      <c r="J6" s="715" t="s">
        <v>1614</v>
      </c>
      <c r="K6" s="720"/>
      <c r="L6" s="718">
        <v>12</v>
      </c>
      <c r="M6" s="718">
        <v>6</v>
      </c>
      <c r="N6" s="715" t="s">
        <v>20</v>
      </c>
      <c r="O6" s="719">
        <v>11000000</v>
      </c>
      <c r="P6" s="718" t="s">
        <v>21</v>
      </c>
      <c r="Q6" s="716" t="s">
        <v>1615</v>
      </c>
      <c r="R6" s="716"/>
      <c r="S6" s="720"/>
      <c r="T6" s="720"/>
    </row>
    <row r="7" spans="1:20" ht="15" customHeight="1">
      <c r="A7" s="712">
        <v>6</v>
      </c>
      <c r="B7" s="715">
        <v>9355</v>
      </c>
      <c r="C7" s="712" t="str">
        <f>IFERROR(VLOOKUP(B7,[8]DSML!E:J,6,0),"")</f>
        <v>CN Đà Nẵng</v>
      </c>
      <c r="D7" s="712" t="str">
        <f>IFERROR(VLOOKUP(B7,[8]DSML!E:G,3,0),"")</f>
        <v>Khu vực Miền Trung</v>
      </c>
      <c r="E7" s="715" t="s">
        <v>1121</v>
      </c>
      <c r="F7" s="715" t="s">
        <v>1289</v>
      </c>
      <c r="G7" s="716">
        <v>10041965</v>
      </c>
      <c r="H7" s="716" t="s">
        <v>1616</v>
      </c>
      <c r="I7" s="716" t="s">
        <v>709</v>
      </c>
      <c r="J7" s="715" t="s">
        <v>1748</v>
      </c>
      <c r="K7" s="717">
        <v>34924</v>
      </c>
      <c r="L7" s="718">
        <v>14</v>
      </c>
      <c r="M7" s="718">
        <v>6</v>
      </c>
      <c r="N7" s="715" t="s">
        <v>20</v>
      </c>
      <c r="O7" s="719">
        <v>12000000</v>
      </c>
      <c r="P7" s="718" t="s">
        <v>21</v>
      </c>
      <c r="Q7" s="716" t="s">
        <v>1618</v>
      </c>
      <c r="R7" s="716"/>
      <c r="S7" s="720"/>
      <c r="T7" s="720"/>
    </row>
    <row r="8" spans="1:20" ht="15" customHeight="1">
      <c r="A8" s="712">
        <v>7</v>
      </c>
      <c r="B8" s="715">
        <v>9355</v>
      </c>
      <c r="C8" s="712" t="str">
        <f>IFERROR(VLOOKUP(B8,[8]DSML!E:J,6,0),"")</f>
        <v>CN Đà Nẵng</v>
      </c>
      <c r="D8" s="712" t="str">
        <f>IFERROR(VLOOKUP(B8,[8]DSML!E:G,3,0),"")</f>
        <v>Khu vực Miền Trung</v>
      </c>
      <c r="E8" s="715" t="s">
        <v>1121</v>
      </c>
      <c r="F8" s="715" t="s">
        <v>1289</v>
      </c>
      <c r="G8" s="715">
        <v>10761472</v>
      </c>
      <c r="H8" s="715" t="s">
        <v>960</v>
      </c>
      <c r="I8" s="720" t="s">
        <v>709</v>
      </c>
      <c r="J8" s="720" t="s">
        <v>1784</v>
      </c>
      <c r="K8" s="717">
        <v>33970</v>
      </c>
      <c r="L8" s="720">
        <v>15</v>
      </c>
      <c r="M8" s="720">
        <v>6</v>
      </c>
      <c r="N8" s="720" t="s">
        <v>1385</v>
      </c>
      <c r="O8" s="714">
        <v>12000004</v>
      </c>
      <c r="P8" s="721" t="s">
        <v>21</v>
      </c>
      <c r="Q8" s="720" t="s">
        <v>1779</v>
      </c>
      <c r="R8" s="716"/>
      <c r="S8" s="720"/>
      <c r="T8" s="720"/>
    </row>
    <row r="9" spans="1:20" ht="15" customHeight="1">
      <c r="A9" s="712">
        <v>8</v>
      </c>
      <c r="B9" s="715">
        <v>9355</v>
      </c>
      <c r="C9" s="712" t="str">
        <f>IFERROR(VLOOKUP(B9,[8]DSML!E:J,6,0),"")</f>
        <v>CN Đà Nẵng</v>
      </c>
      <c r="D9" s="712" t="str">
        <f>IFERROR(VLOOKUP(B9,[8]DSML!E:G,3,0),"")</f>
        <v>Khu vực Miền Trung</v>
      </c>
      <c r="E9" s="715" t="s">
        <v>1121</v>
      </c>
      <c r="F9" s="715" t="s">
        <v>1289</v>
      </c>
      <c r="G9" s="715">
        <v>10958130</v>
      </c>
      <c r="H9" s="715" t="s">
        <v>1622</v>
      </c>
      <c r="I9" s="716" t="s">
        <v>710</v>
      </c>
      <c r="J9" s="715" t="s">
        <v>1865</v>
      </c>
      <c r="K9" s="717">
        <v>30529</v>
      </c>
      <c r="L9" s="718">
        <v>19</v>
      </c>
      <c r="M9" s="718">
        <v>6</v>
      </c>
      <c r="N9" s="715" t="s">
        <v>20</v>
      </c>
      <c r="O9" s="719">
        <v>10000000</v>
      </c>
      <c r="P9" s="718" t="s">
        <v>21</v>
      </c>
      <c r="Q9" s="716" t="s">
        <v>1866</v>
      </c>
      <c r="R9" s="716"/>
      <c r="S9" s="716"/>
      <c r="T9" s="716"/>
    </row>
    <row r="10" spans="1:20" ht="15" customHeight="1">
      <c r="A10" s="712">
        <v>9</v>
      </c>
      <c r="B10" s="715">
        <v>9355</v>
      </c>
      <c r="C10" s="712" t="str">
        <f>IFERROR(VLOOKUP(B10,[8]DSML!E:J,6,0),"")</f>
        <v>CN Đà Nẵng</v>
      </c>
      <c r="D10" s="712" t="str">
        <f>IFERROR(VLOOKUP(B10,[8]DSML!E:G,3,0),"")</f>
        <v>Khu vực Miền Trung</v>
      </c>
      <c r="E10" s="715" t="s">
        <v>1121</v>
      </c>
      <c r="F10" s="715" t="s">
        <v>1289</v>
      </c>
      <c r="G10" s="715">
        <v>10958130</v>
      </c>
      <c r="H10" s="715" t="s">
        <v>1622</v>
      </c>
      <c r="I10" s="716" t="s">
        <v>710</v>
      </c>
      <c r="J10" s="715" t="s">
        <v>1867</v>
      </c>
      <c r="K10" s="717">
        <v>31244</v>
      </c>
      <c r="L10" s="718">
        <v>19</v>
      </c>
      <c r="M10" s="718">
        <v>6</v>
      </c>
      <c r="N10" s="715" t="s">
        <v>20</v>
      </c>
      <c r="O10" s="719">
        <v>20000000</v>
      </c>
      <c r="P10" s="718" t="s">
        <v>21</v>
      </c>
      <c r="Q10" s="716" t="s">
        <v>1868</v>
      </c>
      <c r="R10" s="716"/>
      <c r="S10" s="716"/>
      <c r="T10" s="716"/>
    </row>
    <row r="11" spans="1:20" ht="15" customHeight="1">
      <c r="A11" s="712">
        <v>10</v>
      </c>
      <c r="B11" s="722">
        <v>9355</v>
      </c>
      <c r="C11" s="712" t="str">
        <f>IFERROR(VLOOKUP(B11,[8]DSML!E:J,6,0),"")</f>
        <v>CN Đà Nẵng</v>
      </c>
      <c r="D11" s="712" t="str">
        <f>IFERROR(VLOOKUP(B11,[8]DSML!E:G,3,0),"")</f>
        <v>Khu vực Miền Trung</v>
      </c>
      <c r="E11" s="723" t="s">
        <v>1121</v>
      </c>
      <c r="F11" s="724" t="s">
        <v>1289</v>
      </c>
      <c r="G11" s="724">
        <v>10041965</v>
      </c>
      <c r="H11" s="724" t="s">
        <v>1616</v>
      </c>
      <c r="I11" s="725" t="s">
        <v>709</v>
      </c>
      <c r="J11" s="722" t="s">
        <v>1890</v>
      </c>
      <c r="K11" s="726"/>
      <c r="L11" s="727">
        <v>20</v>
      </c>
      <c r="M11" s="727">
        <v>6</v>
      </c>
      <c r="N11" s="724" t="s">
        <v>20</v>
      </c>
      <c r="O11" s="728">
        <v>12000000</v>
      </c>
      <c r="P11" s="729" t="s">
        <v>21</v>
      </c>
      <c r="Q11" s="722" t="s">
        <v>1618</v>
      </c>
      <c r="R11" s="722"/>
      <c r="S11" s="722"/>
      <c r="T11" s="730"/>
    </row>
    <row r="12" spans="1:20" ht="15" customHeight="1">
      <c r="A12" s="712">
        <v>11</v>
      </c>
      <c r="B12" s="707">
        <v>9355</v>
      </c>
      <c r="C12" s="712" t="str">
        <f>IFERROR(VLOOKUP(B12,[8]DSML!E:J,6,0),"")</f>
        <v>CN Đà Nẵng</v>
      </c>
      <c r="D12" s="712" t="str">
        <f>IFERROR(VLOOKUP(B12,[8]DSML!E:G,3,0),"")</f>
        <v>Khu vực Miền Trung</v>
      </c>
      <c r="E12" s="723" t="s">
        <v>1121</v>
      </c>
      <c r="F12" s="707" t="s">
        <v>1289</v>
      </c>
      <c r="G12" s="712">
        <v>11438413</v>
      </c>
      <c r="H12" s="707" t="s">
        <v>1204</v>
      </c>
      <c r="I12" s="713" t="s">
        <v>710</v>
      </c>
      <c r="J12" s="707" t="s">
        <v>1942</v>
      </c>
      <c r="K12" s="731"/>
      <c r="L12" s="732">
        <v>21</v>
      </c>
      <c r="M12" s="732">
        <v>6</v>
      </c>
      <c r="N12" s="712" t="s">
        <v>20</v>
      </c>
      <c r="O12" s="728">
        <v>12000000</v>
      </c>
      <c r="P12" s="733" t="s">
        <v>21</v>
      </c>
      <c r="Q12" s="707" t="s">
        <v>1943</v>
      </c>
      <c r="R12" s="707"/>
      <c r="S12" s="707"/>
      <c r="T12" s="734"/>
    </row>
    <row r="13" spans="1:20" ht="15" customHeight="1">
      <c r="A13" s="712">
        <v>12</v>
      </c>
      <c r="B13" s="707">
        <v>9355</v>
      </c>
      <c r="C13" s="712" t="str">
        <f>IFERROR(VLOOKUP(B13,[8]DSML!E:J,6,0),"")</f>
        <v>CN Đà Nẵng</v>
      </c>
      <c r="D13" s="712" t="str">
        <f>IFERROR(VLOOKUP(B13,[8]DSML!E:G,3,0),"")</f>
        <v>Khu vực Miền Trung</v>
      </c>
      <c r="E13" s="723" t="s">
        <v>1121</v>
      </c>
      <c r="F13" s="707" t="s">
        <v>1289</v>
      </c>
      <c r="G13" s="712">
        <v>11438414</v>
      </c>
      <c r="H13" s="707" t="s">
        <v>1204</v>
      </c>
      <c r="I13" s="713" t="s">
        <v>710</v>
      </c>
      <c r="J13" s="707" t="s">
        <v>1784</v>
      </c>
      <c r="K13" s="731"/>
      <c r="L13" s="732">
        <v>22</v>
      </c>
      <c r="M13" s="732">
        <v>6</v>
      </c>
      <c r="N13" s="712" t="s">
        <v>20</v>
      </c>
      <c r="O13" s="728">
        <v>12000000</v>
      </c>
      <c r="P13" s="733" t="s">
        <v>21</v>
      </c>
      <c r="Q13" s="707" t="s">
        <v>1945</v>
      </c>
      <c r="R13" s="707"/>
      <c r="S13" s="707"/>
      <c r="T13" s="734"/>
    </row>
    <row r="14" spans="1:20" ht="15" customHeight="1">
      <c r="A14" s="712">
        <v>13</v>
      </c>
      <c r="B14" s="715">
        <v>9355</v>
      </c>
      <c r="C14" s="712" t="str">
        <f>IFERROR(VLOOKUP(B14,[8]DSML!E:J,6,0),"")</f>
        <v>CN Đà Nẵng</v>
      </c>
      <c r="D14" s="712" t="str">
        <f>IFERROR(VLOOKUP(B14,[8]DSML!E:G,3,0),"")</f>
        <v>Khu vực Miền Trung</v>
      </c>
      <c r="E14" s="715" t="s">
        <v>1121</v>
      </c>
      <c r="F14" s="715" t="s">
        <v>1289</v>
      </c>
      <c r="G14" s="716">
        <v>11137691</v>
      </c>
      <c r="H14" s="716" t="s">
        <v>1241</v>
      </c>
      <c r="I14" s="716" t="s">
        <v>710</v>
      </c>
      <c r="J14" s="715" t="s">
        <v>1598</v>
      </c>
      <c r="K14" s="717">
        <v>29221</v>
      </c>
      <c r="L14" s="718">
        <v>9</v>
      </c>
      <c r="M14" s="718">
        <v>6</v>
      </c>
      <c r="N14" s="715" t="s">
        <v>20</v>
      </c>
      <c r="O14" s="719">
        <v>8019000</v>
      </c>
      <c r="P14" s="735" t="s">
        <v>2001</v>
      </c>
      <c r="Q14" s="716" t="s">
        <v>964</v>
      </c>
      <c r="R14" s="720" t="s">
        <v>1862</v>
      </c>
      <c r="S14" s="720"/>
      <c r="T14" s="720"/>
    </row>
    <row r="15" spans="1:20" ht="15" customHeight="1">
      <c r="A15" s="712">
        <v>14</v>
      </c>
      <c r="B15" s="722">
        <v>9355</v>
      </c>
      <c r="C15" s="712" t="str">
        <f>IFERROR(VLOOKUP(B15,[8]DSML!E:J,6,0),"")</f>
        <v>CN Đà Nẵng</v>
      </c>
      <c r="D15" s="712" t="str">
        <f>IFERROR(VLOOKUP(B15,[8]DSML!E:G,3,0),"")</f>
        <v>Khu vực Miền Trung</v>
      </c>
      <c r="E15" s="723" t="s">
        <v>1121</v>
      </c>
      <c r="F15" s="724" t="s">
        <v>1289</v>
      </c>
      <c r="G15" s="724">
        <v>11023701</v>
      </c>
      <c r="H15" s="724" t="s">
        <v>962</v>
      </c>
      <c r="I15" s="725" t="s">
        <v>710</v>
      </c>
      <c r="J15" s="722" t="s">
        <v>1889</v>
      </c>
      <c r="K15" s="726"/>
      <c r="L15" s="727">
        <v>20</v>
      </c>
      <c r="M15" s="727">
        <v>6</v>
      </c>
      <c r="N15" s="724" t="s">
        <v>20</v>
      </c>
      <c r="O15" s="728">
        <v>12000000</v>
      </c>
      <c r="P15" s="735" t="s">
        <v>2001</v>
      </c>
      <c r="Q15" s="722" t="s">
        <v>1891</v>
      </c>
      <c r="R15" s="722" t="s">
        <v>1944</v>
      </c>
      <c r="S15" s="722"/>
      <c r="T15" s="730"/>
    </row>
    <row r="16" spans="1:20" ht="15" customHeight="1">
      <c r="A16" s="712">
        <v>15</v>
      </c>
      <c r="B16" s="715">
        <v>9355</v>
      </c>
      <c r="C16" s="712" t="str">
        <f>IFERROR(VLOOKUP(B16,[8]DSML!E:J,6,0),"")</f>
        <v>CN Đà Nẵng</v>
      </c>
      <c r="D16" s="712" t="str">
        <f>IFERROR(VLOOKUP(B16,[8]DSML!E:G,3,0),"")</f>
        <v>Khu vực Miền Trung</v>
      </c>
      <c r="E16" s="715" t="s">
        <v>1121</v>
      </c>
      <c r="F16" s="715" t="s">
        <v>1289</v>
      </c>
      <c r="G16" s="715">
        <v>11023701</v>
      </c>
      <c r="H16" s="715" t="s">
        <v>962</v>
      </c>
      <c r="I16" s="716" t="s">
        <v>710</v>
      </c>
      <c r="J16" s="715" t="s">
        <v>1592</v>
      </c>
      <c r="K16" s="717">
        <v>32952</v>
      </c>
      <c r="L16" s="718">
        <v>8</v>
      </c>
      <c r="M16" s="718">
        <v>6</v>
      </c>
      <c r="N16" s="715" t="s">
        <v>20</v>
      </c>
      <c r="O16" s="719">
        <v>20000000</v>
      </c>
      <c r="P16" s="735" t="s">
        <v>735</v>
      </c>
      <c r="Q16" s="716" t="s">
        <v>1593</v>
      </c>
      <c r="R16" s="720"/>
      <c r="S16" s="720"/>
      <c r="T16" s="720"/>
    </row>
    <row r="17" spans="1:20" ht="15" customHeight="1">
      <c r="A17" s="712">
        <v>16</v>
      </c>
      <c r="B17" s="715">
        <v>9355</v>
      </c>
      <c r="C17" s="712" t="str">
        <f>IFERROR(VLOOKUP(B17,[8]DSML!E:J,6,0),"")</f>
        <v>CN Đà Nẵng</v>
      </c>
      <c r="D17" s="712" t="str">
        <f>IFERROR(VLOOKUP(B17,[8]DSML!E:G,3,0),"")</f>
        <v>Khu vực Miền Trung</v>
      </c>
      <c r="E17" s="715" t="s">
        <v>1121</v>
      </c>
      <c r="F17" s="715" t="s">
        <v>1289</v>
      </c>
      <c r="G17" s="716">
        <v>11405404</v>
      </c>
      <c r="H17" s="716" t="s">
        <v>1489</v>
      </c>
      <c r="I17" s="715" t="s">
        <v>712</v>
      </c>
      <c r="J17" s="715" t="s">
        <v>1490</v>
      </c>
      <c r="K17" s="717">
        <v>33652</v>
      </c>
      <c r="L17" s="718">
        <v>2</v>
      </c>
      <c r="M17" s="718">
        <v>6</v>
      </c>
      <c r="N17" s="715" t="s">
        <v>20</v>
      </c>
      <c r="O17" s="719">
        <v>70000000</v>
      </c>
      <c r="P17" s="718" t="s">
        <v>22</v>
      </c>
      <c r="Q17" s="716" t="s">
        <v>1491</v>
      </c>
      <c r="R17" s="716"/>
      <c r="S17" s="715"/>
      <c r="T17" s="715"/>
    </row>
    <row r="18" spans="1:20" ht="15" customHeight="1">
      <c r="A18" s="712">
        <v>17</v>
      </c>
      <c r="B18" s="715">
        <v>9355</v>
      </c>
      <c r="C18" s="712" t="str">
        <f>IFERROR(VLOOKUP(B18,[8]DSML!E:J,6,0),"")</f>
        <v>CN Đà Nẵng</v>
      </c>
      <c r="D18" s="712" t="str">
        <f>IFERROR(VLOOKUP(B18,[8]DSML!E:G,3,0),"")</f>
        <v>Khu vực Miền Trung</v>
      </c>
      <c r="E18" s="715" t="s">
        <v>1121</v>
      </c>
      <c r="F18" s="715" t="s">
        <v>1289</v>
      </c>
      <c r="G18" s="716">
        <v>11092762</v>
      </c>
      <c r="H18" s="716" t="s">
        <v>958</v>
      </c>
      <c r="I18" s="715" t="s">
        <v>712</v>
      </c>
      <c r="J18" s="715" t="s">
        <v>1507</v>
      </c>
      <c r="K18" s="717">
        <v>33895</v>
      </c>
      <c r="L18" s="718">
        <v>5</v>
      </c>
      <c r="M18" s="718">
        <v>6</v>
      </c>
      <c r="N18" s="715" t="s">
        <v>16</v>
      </c>
      <c r="O18" s="719">
        <v>12000000</v>
      </c>
      <c r="P18" s="718" t="s">
        <v>22</v>
      </c>
      <c r="Q18" s="716" t="s">
        <v>1508</v>
      </c>
      <c r="R18" s="715" t="s">
        <v>1859</v>
      </c>
      <c r="S18" s="715"/>
      <c r="T18" s="715"/>
    </row>
    <row r="19" spans="1:20" ht="15" customHeight="1">
      <c r="A19" s="712">
        <v>18</v>
      </c>
      <c r="B19" s="715">
        <v>9355</v>
      </c>
      <c r="C19" s="712" t="str">
        <f>IFERROR(VLOOKUP(B19,[8]DSML!E:J,6,0),"")</f>
        <v>CN Đà Nẵng</v>
      </c>
      <c r="D19" s="712" t="str">
        <f>IFERROR(VLOOKUP(B19,[8]DSML!E:G,3,0),"")</f>
        <v>Khu vực Miền Trung</v>
      </c>
      <c r="E19" s="715" t="s">
        <v>1121</v>
      </c>
      <c r="F19" s="715" t="s">
        <v>1289</v>
      </c>
      <c r="G19" s="716">
        <v>10694630</v>
      </c>
      <c r="H19" s="716" t="s">
        <v>868</v>
      </c>
      <c r="I19" s="715" t="s">
        <v>712</v>
      </c>
      <c r="J19" s="715" t="s">
        <v>1512</v>
      </c>
      <c r="K19" s="717">
        <v>35181</v>
      </c>
      <c r="L19" s="718">
        <v>6</v>
      </c>
      <c r="M19" s="718">
        <v>6</v>
      </c>
      <c r="N19" s="715" t="s">
        <v>20</v>
      </c>
      <c r="O19" s="719">
        <v>20000000</v>
      </c>
      <c r="P19" s="718" t="s">
        <v>22</v>
      </c>
      <c r="Q19" s="716" t="s">
        <v>1513</v>
      </c>
      <c r="R19" s="715" t="s">
        <v>1860</v>
      </c>
      <c r="S19" s="716"/>
      <c r="T19" s="720"/>
    </row>
    <row r="20" spans="1:20" ht="15" customHeight="1">
      <c r="A20" s="712">
        <v>19</v>
      </c>
      <c r="B20" s="715">
        <v>9355</v>
      </c>
      <c r="C20" s="712" t="str">
        <f>IFERROR(VLOOKUP(B20,[8]DSML!E:J,6,0),"")</f>
        <v>CN Đà Nẵng</v>
      </c>
      <c r="D20" s="712" t="str">
        <f>IFERROR(VLOOKUP(B20,[8]DSML!E:G,3,0),"")</f>
        <v>Khu vực Miền Trung</v>
      </c>
      <c r="E20" s="715" t="s">
        <v>1121</v>
      </c>
      <c r="F20" s="715" t="s">
        <v>1289</v>
      </c>
      <c r="G20" s="716">
        <v>11092762</v>
      </c>
      <c r="H20" s="716" t="s">
        <v>958</v>
      </c>
      <c r="I20" s="715" t="s">
        <v>712</v>
      </c>
      <c r="J20" s="715" t="s">
        <v>1514</v>
      </c>
      <c r="K20" s="717">
        <v>35590</v>
      </c>
      <c r="L20" s="718">
        <v>6</v>
      </c>
      <c r="M20" s="718">
        <v>6</v>
      </c>
      <c r="N20" s="715" t="s">
        <v>20</v>
      </c>
      <c r="O20" s="719">
        <v>20000000</v>
      </c>
      <c r="P20" s="718" t="s">
        <v>22</v>
      </c>
      <c r="Q20" s="716" t="s">
        <v>1515</v>
      </c>
      <c r="R20" s="715" t="s">
        <v>1860</v>
      </c>
      <c r="S20" s="716"/>
      <c r="T20" s="720"/>
    </row>
    <row r="21" spans="1:20" ht="15" customHeight="1">
      <c r="A21" s="712">
        <v>20</v>
      </c>
      <c r="B21" s="715">
        <v>9355</v>
      </c>
      <c r="C21" s="712" t="str">
        <f>IFERROR(VLOOKUP(B21,[8]DSML!E:J,6,0),"")</f>
        <v>CN Đà Nẵng</v>
      </c>
      <c r="D21" s="712" t="str">
        <f>IFERROR(VLOOKUP(B21,[8]DSML!E:G,3,0),"")</f>
        <v>Khu vực Miền Trung</v>
      </c>
      <c r="E21" s="715" t="s">
        <v>1121</v>
      </c>
      <c r="F21" s="715" t="s">
        <v>1289</v>
      </c>
      <c r="G21" s="715">
        <v>11023108</v>
      </c>
      <c r="H21" s="715" t="s">
        <v>870</v>
      </c>
      <c r="I21" s="715" t="s">
        <v>712</v>
      </c>
      <c r="J21" s="715" t="s">
        <v>1532</v>
      </c>
      <c r="K21" s="717">
        <v>33541</v>
      </c>
      <c r="L21" s="718">
        <v>7</v>
      </c>
      <c r="M21" s="718">
        <v>6</v>
      </c>
      <c r="N21" s="715" t="s">
        <v>20</v>
      </c>
      <c r="O21" s="719">
        <v>12000000</v>
      </c>
      <c r="P21" s="718" t="s">
        <v>22</v>
      </c>
      <c r="Q21" s="716" t="s">
        <v>1533</v>
      </c>
      <c r="R21" s="715" t="s">
        <v>1859</v>
      </c>
      <c r="S21" s="720"/>
      <c r="T21" s="720"/>
    </row>
    <row r="22" spans="1:20" ht="15" customHeight="1">
      <c r="A22" s="712">
        <v>21</v>
      </c>
      <c r="B22" s="715">
        <v>9355</v>
      </c>
      <c r="C22" s="712" t="str">
        <f>IFERROR(VLOOKUP(B22,[8]DSML!E:J,6,0),"")</f>
        <v>CN Đà Nẵng</v>
      </c>
      <c r="D22" s="712" t="str">
        <f>IFERROR(VLOOKUP(B22,[8]DSML!E:G,3,0),"")</f>
        <v>Khu vực Miền Trung</v>
      </c>
      <c r="E22" s="715" t="s">
        <v>1121</v>
      </c>
      <c r="F22" s="715" t="s">
        <v>1289</v>
      </c>
      <c r="G22" s="716">
        <v>11092762</v>
      </c>
      <c r="H22" s="716" t="s">
        <v>958</v>
      </c>
      <c r="I22" s="715" t="s">
        <v>712</v>
      </c>
      <c r="J22" s="715" t="s">
        <v>1534</v>
      </c>
      <c r="K22" s="717">
        <v>34413</v>
      </c>
      <c r="L22" s="718">
        <v>7</v>
      </c>
      <c r="M22" s="718">
        <v>6</v>
      </c>
      <c r="N22" s="715" t="s">
        <v>20</v>
      </c>
      <c r="O22" s="719">
        <v>12000000</v>
      </c>
      <c r="P22" s="718" t="s">
        <v>22</v>
      </c>
      <c r="Q22" s="716" t="s">
        <v>1533</v>
      </c>
      <c r="R22" s="715" t="s">
        <v>1859</v>
      </c>
      <c r="S22" s="720"/>
      <c r="T22" s="720"/>
    </row>
    <row r="23" spans="1:20" ht="15" customHeight="1">
      <c r="A23" s="712">
        <v>22</v>
      </c>
      <c r="B23" s="715">
        <v>9355</v>
      </c>
      <c r="C23" s="712" t="str">
        <f>IFERROR(VLOOKUP(B23,[8]DSML!E:J,6,0),"")</f>
        <v>CN Đà Nẵng</v>
      </c>
      <c r="D23" s="712" t="str">
        <f>IFERROR(VLOOKUP(B23,[8]DSML!E:G,3,0),"")</f>
        <v>Khu vực Miền Trung</v>
      </c>
      <c r="E23" s="715" t="s">
        <v>1121</v>
      </c>
      <c r="F23" s="715" t="s">
        <v>1289</v>
      </c>
      <c r="G23" s="716">
        <v>11092762</v>
      </c>
      <c r="H23" s="716" t="s">
        <v>958</v>
      </c>
      <c r="I23" s="715" t="s">
        <v>712</v>
      </c>
      <c r="J23" s="715" t="s">
        <v>1596</v>
      </c>
      <c r="K23" s="717">
        <v>36624</v>
      </c>
      <c r="L23" s="718">
        <v>8</v>
      </c>
      <c r="M23" s="718">
        <v>6</v>
      </c>
      <c r="N23" s="715" t="s">
        <v>20</v>
      </c>
      <c r="O23" s="719">
        <v>10000000</v>
      </c>
      <c r="P23" s="718" t="s">
        <v>22</v>
      </c>
      <c r="Q23" s="716" t="s">
        <v>1533</v>
      </c>
      <c r="R23" s="720"/>
      <c r="S23" s="720"/>
      <c r="T23" s="720"/>
    </row>
    <row r="24" spans="1:20" ht="15" customHeight="1">
      <c r="A24" s="712">
        <v>23</v>
      </c>
      <c r="B24" s="715">
        <v>9355</v>
      </c>
      <c r="C24" s="712" t="str">
        <f>IFERROR(VLOOKUP(B24,[8]DSML!E:J,6,0),"")</f>
        <v>CN Đà Nẵng</v>
      </c>
      <c r="D24" s="712" t="str">
        <f>IFERROR(VLOOKUP(B24,[8]DSML!E:G,3,0),"")</f>
        <v>Khu vực Miền Trung</v>
      </c>
      <c r="E24" s="715" t="s">
        <v>1121</v>
      </c>
      <c r="F24" s="715" t="s">
        <v>1289</v>
      </c>
      <c r="G24" s="716">
        <v>11405404</v>
      </c>
      <c r="H24" s="716" t="s">
        <v>1489</v>
      </c>
      <c r="I24" s="715" t="s">
        <v>712</v>
      </c>
      <c r="J24" s="715" t="s">
        <v>1597</v>
      </c>
      <c r="K24" s="717">
        <v>34632</v>
      </c>
      <c r="L24" s="718">
        <v>8</v>
      </c>
      <c r="M24" s="718">
        <v>6</v>
      </c>
      <c r="N24" s="715" t="s">
        <v>20</v>
      </c>
      <c r="O24" s="719">
        <v>10000000</v>
      </c>
      <c r="P24" s="718" t="s">
        <v>22</v>
      </c>
      <c r="Q24" s="716" t="s">
        <v>1533</v>
      </c>
      <c r="R24" s="720"/>
      <c r="S24" s="720"/>
      <c r="T24" s="720"/>
    </row>
    <row r="25" spans="1:20" ht="15" customHeight="1">
      <c r="A25" s="712">
        <v>24</v>
      </c>
      <c r="B25" s="715">
        <v>9355</v>
      </c>
      <c r="C25" s="712" t="str">
        <f>IFERROR(VLOOKUP(B25,[8]DSML!E:J,6,0),"")</f>
        <v>CN Đà Nẵng</v>
      </c>
      <c r="D25" s="712" t="str">
        <f>IFERROR(VLOOKUP(B25,[8]DSML!E:G,3,0),"")</f>
        <v>Khu vực Miền Trung</v>
      </c>
      <c r="E25" s="715" t="s">
        <v>1121</v>
      </c>
      <c r="F25" s="715" t="s">
        <v>1289</v>
      </c>
      <c r="G25" s="716">
        <v>10041965</v>
      </c>
      <c r="H25" s="716" t="s">
        <v>1616</v>
      </c>
      <c r="I25" s="716" t="s">
        <v>709</v>
      </c>
      <c r="J25" s="715" t="s">
        <v>1617</v>
      </c>
      <c r="K25" s="720"/>
      <c r="L25" s="718">
        <v>12</v>
      </c>
      <c r="M25" s="718">
        <v>6</v>
      </c>
      <c r="N25" s="715" t="s">
        <v>20</v>
      </c>
      <c r="O25" s="719">
        <v>12000000</v>
      </c>
      <c r="P25" s="718" t="s">
        <v>22</v>
      </c>
      <c r="Q25" s="716" t="s">
        <v>1618</v>
      </c>
      <c r="R25" s="716"/>
      <c r="S25" s="720"/>
      <c r="T25" s="720"/>
    </row>
    <row r="26" spans="1:20" ht="15" customHeight="1">
      <c r="A26" s="712">
        <v>25</v>
      </c>
      <c r="B26" s="715">
        <v>9355</v>
      </c>
      <c r="C26" s="712" t="str">
        <f>IFERROR(VLOOKUP(B26,[8]DSML!E:J,6,0),"")</f>
        <v>CN Đà Nẵng</v>
      </c>
      <c r="D26" s="712" t="str">
        <f>IFERROR(VLOOKUP(B26,[8]DSML!E:G,3,0),"")</f>
        <v>Khu vực Miền Trung</v>
      </c>
      <c r="E26" s="715" t="s">
        <v>1121</v>
      </c>
      <c r="F26" s="715" t="s">
        <v>1289</v>
      </c>
      <c r="G26" s="715">
        <v>10011451</v>
      </c>
      <c r="H26" s="715" t="s">
        <v>1619</v>
      </c>
      <c r="I26" s="716" t="s">
        <v>709</v>
      </c>
      <c r="J26" s="715" t="s">
        <v>1620</v>
      </c>
      <c r="K26" s="720"/>
      <c r="L26" s="718">
        <v>12</v>
      </c>
      <c r="M26" s="718">
        <v>6</v>
      </c>
      <c r="N26" s="715" t="s">
        <v>16</v>
      </c>
      <c r="O26" s="719">
        <v>12000000</v>
      </c>
      <c r="P26" s="718" t="s">
        <v>22</v>
      </c>
      <c r="Q26" s="716" t="s">
        <v>1621</v>
      </c>
      <c r="R26" s="716"/>
      <c r="S26" s="720"/>
      <c r="T26" s="720"/>
    </row>
    <row r="27" spans="1:20" ht="15" customHeight="1">
      <c r="A27" s="712">
        <v>26</v>
      </c>
      <c r="B27" s="715">
        <v>9355</v>
      </c>
      <c r="C27" s="712" t="str">
        <f>IFERROR(VLOOKUP(B27,[8]DSML!E:J,6,0),"")</f>
        <v>CN Đà Nẵng</v>
      </c>
      <c r="D27" s="712" t="str">
        <f>IFERROR(VLOOKUP(B27,[8]DSML!E:G,3,0),"")</f>
        <v>Khu vực Miền Trung</v>
      </c>
      <c r="E27" s="715" t="s">
        <v>1121</v>
      </c>
      <c r="F27" s="715" t="s">
        <v>1289</v>
      </c>
      <c r="G27" s="715">
        <v>10958130</v>
      </c>
      <c r="H27" s="715" t="s">
        <v>1622</v>
      </c>
      <c r="I27" s="716" t="s">
        <v>710</v>
      </c>
      <c r="J27" s="715" t="s">
        <v>1623</v>
      </c>
      <c r="K27" s="720"/>
      <c r="L27" s="718">
        <v>12</v>
      </c>
      <c r="M27" s="718">
        <v>6</v>
      </c>
      <c r="N27" s="715" t="s">
        <v>20</v>
      </c>
      <c r="O27" s="719">
        <v>11000000</v>
      </c>
      <c r="P27" s="718" t="s">
        <v>22</v>
      </c>
      <c r="Q27" s="716" t="s">
        <v>1624</v>
      </c>
      <c r="R27" s="720"/>
      <c r="S27" s="720"/>
      <c r="T27" s="720"/>
    </row>
    <row r="28" spans="1:20" ht="15" customHeight="1">
      <c r="A28" s="712">
        <v>27</v>
      </c>
      <c r="B28" s="715">
        <v>9355</v>
      </c>
      <c r="C28" s="712" t="str">
        <f>IFERROR(VLOOKUP(B28,[8]DSML!E:J,6,0),"")</f>
        <v>CN Đà Nẵng</v>
      </c>
      <c r="D28" s="712" t="str">
        <f>IFERROR(VLOOKUP(B28,[8]DSML!E:G,3,0),"")</f>
        <v>Khu vực Miền Trung</v>
      </c>
      <c r="E28" s="715" t="s">
        <v>1121</v>
      </c>
      <c r="F28" s="715" t="s">
        <v>1289</v>
      </c>
      <c r="G28" s="716">
        <v>11092762</v>
      </c>
      <c r="H28" s="716" t="s">
        <v>958</v>
      </c>
      <c r="I28" s="716" t="s">
        <v>716</v>
      </c>
      <c r="J28" s="715" t="s">
        <v>1707</v>
      </c>
      <c r="K28" s="717">
        <v>31038</v>
      </c>
      <c r="L28" s="718">
        <v>13</v>
      </c>
      <c r="M28" s="718">
        <v>6</v>
      </c>
      <c r="N28" s="715" t="s">
        <v>20</v>
      </c>
      <c r="O28" s="719">
        <v>12000000</v>
      </c>
      <c r="P28" s="718" t="s">
        <v>22</v>
      </c>
      <c r="Q28" s="716" t="s">
        <v>1533</v>
      </c>
      <c r="R28" s="716"/>
      <c r="S28" s="720"/>
      <c r="T28" s="720"/>
    </row>
    <row r="29" spans="1:20" ht="15" customHeight="1">
      <c r="A29" s="712">
        <v>28</v>
      </c>
      <c r="B29" s="715">
        <v>9355</v>
      </c>
      <c r="C29" s="712" t="str">
        <f>IFERROR(VLOOKUP(B29,[8]DSML!E:J,6,0),"")</f>
        <v>CN Đà Nẵng</v>
      </c>
      <c r="D29" s="712" t="str">
        <f>IFERROR(VLOOKUP(B29,[8]DSML!E:G,3,0),"")</f>
        <v>Khu vực Miền Trung</v>
      </c>
      <c r="E29" s="715" t="s">
        <v>1121</v>
      </c>
      <c r="F29" s="715" t="s">
        <v>1289</v>
      </c>
      <c r="G29" s="715">
        <v>11023108</v>
      </c>
      <c r="H29" s="715" t="s">
        <v>870</v>
      </c>
      <c r="I29" s="716" t="s">
        <v>716</v>
      </c>
      <c r="J29" s="715" t="s">
        <v>1708</v>
      </c>
      <c r="K29" s="717">
        <v>33970</v>
      </c>
      <c r="L29" s="718">
        <v>13</v>
      </c>
      <c r="M29" s="718">
        <v>6</v>
      </c>
      <c r="N29" s="715" t="s">
        <v>20</v>
      </c>
      <c r="O29" s="719">
        <v>12000000</v>
      </c>
      <c r="P29" s="718" t="s">
        <v>22</v>
      </c>
      <c r="Q29" s="716" t="s">
        <v>1709</v>
      </c>
      <c r="R29" s="716"/>
      <c r="S29" s="720"/>
      <c r="T29" s="720"/>
    </row>
    <row r="30" spans="1:20" ht="15" customHeight="1">
      <c r="A30" s="712">
        <v>29</v>
      </c>
      <c r="B30" s="715">
        <v>9355</v>
      </c>
      <c r="C30" s="712" t="str">
        <f>IFERROR(VLOOKUP(B30,[8]DSML!E:J,6,0),"")</f>
        <v>CN Đà Nẵng</v>
      </c>
      <c r="D30" s="712" t="str">
        <f>IFERROR(VLOOKUP(B30,[8]DSML!E:G,3,0),"")</f>
        <v>Khu vực Miền Trung</v>
      </c>
      <c r="E30" s="715" t="s">
        <v>1121</v>
      </c>
      <c r="F30" s="715" t="s">
        <v>1289</v>
      </c>
      <c r="G30" s="716">
        <v>11438413</v>
      </c>
      <c r="H30" s="716" t="s">
        <v>1204</v>
      </c>
      <c r="I30" s="716" t="s">
        <v>710</v>
      </c>
      <c r="J30" s="715" t="s">
        <v>1746</v>
      </c>
      <c r="K30" s="717">
        <v>34898</v>
      </c>
      <c r="L30" s="718">
        <v>14</v>
      </c>
      <c r="M30" s="718">
        <v>6</v>
      </c>
      <c r="N30" s="715" t="s">
        <v>20</v>
      </c>
      <c r="O30" s="719">
        <v>12000000</v>
      </c>
      <c r="P30" s="718" t="s">
        <v>22</v>
      </c>
      <c r="Q30" s="716" t="s">
        <v>1747</v>
      </c>
      <c r="R30" s="716"/>
      <c r="S30" s="720"/>
      <c r="T30" s="720"/>
    </row>
    <row r="31" spans="1:20" ht="15" customHeight="1">
      <c r="A31" s="712">
        <v>30</v>
      </c>
      <c r="B31" s="715">
        <v>9367</v>
      </c>
      <c r="C31" s="712" t="str">
        <f>IFERROR(VLOOKUP(B31,[8]DSML!E:J,6,0),"")</f>
        <v>CN Đông Ba</v>
      </c>
      <c r="D31" s="712" t="str">
        <f>IFERROR(VLOOKUP(B31,[8]DSML!E:G,3,0),"")</f>
        <v>Khu vực Miền Trung</v>
      </c>
      <c r="E31" s="715" t="s">
        <v>1121</v>
      </c>
      <c r="F31" s="715" t="s">
        <v>1300</v>
      </c>
      <c r="G31" s="736">
        <v>10838924</v>
      </c>
      <c r="H31" s="716" t="s">
        <v>1144</v>
      </c>
      <c r="I31" s="716" t="s">
        <v>712</v>
      </c>
      <c r="J31" s="737" t="s">
        <v>1630</v>
      </c>
      <c r="K31" s="738">
        <v>27405</v>
      </c>
      <c r="L31" s="739">
        <v>12</v>
      </c>
      <c r="M31" s="721">
        <v>6</v>
      </c>
      <c r="N31" s="739" t="s">
        <v>17</v>
      </c>
      <c r="O31" s="728">
        <v>20000000</v>
      </c>
      <c r="P31" s="721" t="s">
        <v>21</v>
      </c>
      <c r="Q31" s="716" t="s">
        <v>1632</v>
      </c>
      <c r="R31" s="716"/>
      <c r="S31" s="716"/>
      <c r="T31" s="720"/>
    </row>
    <row r="32" spans="1:20" ht="15" customHeight="1">
      <c r="A32" s="712">
        <v>31</v>
      </c>
      <c r="B32" s="715">
        <v>9367</v>
      </c>
      <c r="C32" s="712" t="str">
        <f>IFERROR(VLOOKUP(B32,[8]DSML!E:J,6,0),"")</f>
        <v>CN Đông Ba</v>
      </c>
      <c r="D32" s="712" t="str">
        <f>IFERROR(VLOOKUP(B32,[8]DSML!E:G,3,0),"")</f>
        <v>Khu vực Miền Trung</v>
      </c>
      <c r="E32" s="715" t="s">
        <v>1121</v>
      </c>
      <c r="F32" s="715" t="s">
        <v>1300</v>
      </c>
      <c r="G32" s="740">
        <v>10109018</v>
      </c>
      <c r="H32" s="715" t="s">
        <v>1524</v>
      </c>
      <c r="I32" s="716" t="s">
        <v>712</v>
      </c>
      <c r="J32" s="737" t="s">
        <v>1870</v>
      </c>
      <c r="K32" s="741">
        <v>27041</v>
      </c>
      <c r="L32" s="739">
        <v>19</v>
      </c>
      <c r="M32" s="721">
        <v>6</v>
      </c>
      <c r="N32" s="739" t="s">
        <v>17</v>
      </c>
      <c r="O32" s="728">
        <v>20000000</v>
      </c>
      <c r="P32" s="721" t="s">
        <v>21</v>
      </c>
      <c r="Q32" s="716" t="s">
        <v>1871</v>
      </c>
      <c r="R32" s="716"/>
      <c r="S32" s="720"/>
      <c r="T32" s="720"/>
    </row>
    <row r="33" spans="1:20" ht="15" customHeight="1">
      <c r="A33" s="712">
        <v>32</v>
      </c>
      <c r="B33" s="715">
        <v>9367</v>
      </c>
      <c r="C33" s="712" t="str">
        <f>IFERROR(VLOOKUP(B33,[8]DSML!E:J,6,0),"")</f>
        <v>CN Đông Ba</v>
      </c>
      <c r="D33" s="712" t="str">
        <f>IFERROR(VLOOKUP(B33,[8]DSML!E:G,3,0),"")</f>
        <v>Khu vực Miền Trung</v>
      </c>
      <c r="E33" s="715" t="s">
        <v>1121</v>
      </c>
      <c r="F33" s="715" t="s">
        <v>1300</v>
      </c>
      <c r="G33" s="740"/>
      <c r="H33" s="742" t="s">
        <v>1524</v>
      </c>
      <c r="I33" s="742" t="s">
        <v>712</v>
      </c>
      <c r="J33" s="742" t="s">
        <v>1525</v>
      </c>
      <c r="K33" s="717">
        <v>34613</v>
      </c>
      <c r="L33" s="743">
        <v>6</v>
      </c>
      <c r="M33" s="721">
        <v>6</v>
      </c>
      <c r="N33" s="743" t="s">
        <v>17</v>
      </c>
      <c r="O33" s="719">
        <v>13761000</v>
      </c>
      <c r="P33" s="735" t="s">
        <v>2001</v>
      </c>
      <c r="Q33" s="716" t="s">
        <v>1526</v>
      </c>
      <c r="R33" s="715" t="s">
        <v>1859</v>
      </c>
      <c r="S33" s="716"/>
      <c r="T33" s="720"/>
    </row>
    <row r="34" spans="1:20" ht="15" customHeight="1">
      <c r="A34" s="712">
        <v>33</v>
      </c>
      <c r="B34" s="715">
        <v>9367</v>
      </c>
      <c r="C34" s="712" t="str">
        <f>IFERROR(VLOOKUP(B34,[8]DSML!E:J,6,0),"")</f>
        <v>CN Đông Ba</v>
      </c>
      <c r="D34" s="712" t="str">
        <f>IFERROR(VLOOKUP(B34,[8]DSML!E:G,3,0),"")</f>
        <v>Khu vực Miền Trung</v>
      </c>
      <c r="E34" s="715" t="s">
        <v>1121</v>
      </c>
      <c r="F34" s="715" t="s">
        <v>1300</v>
      </c>
      <c r="G34" s="740">
        <v>11410698</v>
      </c>
      <c r="H34" s="742" t="s">
        <v>1198</v>
      </c>
      <c r="I34" s="742" t="s">
        <v>712</v>
      </c>
      <c r="J34" s="742" t="s">
        <v>1527</v>
      </c>
      <c r="K34" s="717">
        <v>35920</v>
      </c>
      <c r="L34" s="743">
        <v>6</v>
      </c>
      <c r="M34" s="721">
        <v>6</v>
      </c>
      <c r="N34" s="743" t="s">
        <v>17</v>
      </c>
      <c r="O34" s="719">
        <v>12765000</v>
      </c>
      <c r="P34" s="735" t="s">
        <v>2001</v>
      </c>
      <c r="Q34" s="716" t="s">
        <v>1526</v>
      </c>
      <c r="R34" s="716" t="s">
        <v>1323</v>
      </c>
      <c r="S34" s="716"/>
      <c r="T34" s="720"/>
    </row>
    <row r="35" spans="1:20" ht="15" customHeight="1">
      <c r="A35" s="712">
        <v>34</v>
      </c>
      <c r="B35" s="715">
        <v>9367</v>
      </c>
      <c r="C35" s="712" t="str">
        <f>IFERROR(VLOOKUP(B35,[8]DSML!E:J,6,0),"")</f>
        <v>CN Đông Ba</v>
      </c>
      <c r="D35" s="712" t="str">
        <f>IFERROR(VLOOKUP(B35,[8]DSML!E:G,3,0),"")</f>
        <v>Khu vực Miền Trung</v>
      </c>
      <c r="E35" s="715" t="s">
        <v>1121</v>
      </c>
      <c r="F35" s="715" t="s">
        <v>1300</v>
      </c>
      <c r="G35" s="740">
        <v>11141765</v>
      </c>
      <c r="H35" s="742" t="s">
        <v>1141</v>
      </c>
      <c r="I35" s="742" t="s">
        <v>712</v>
      </c>
      <c r="J35" s="742" t="s">
        <v>1320</v>
      </c>
      <c r="K35" s="720"/>
      <c r="L35" s="743">
        <v>12</v>
      </c>
      <c r="M35" s="721">
        <v>6</v>
      </c>
      <c r="N35" s="743" t="s">
        <v>17</v>
      </c>
      <c r="O35" s="719">
        <v>15200000</v>
      </c>
      <c r="P35" s="735" t="s">
        <v>2001</v>
      </c>
      <c r="Q35" s="716" t="s">
        <v>1526</v>
      </c>
      <c r="R35" s="716" t="s">
        <v>1323</v>
      </c>
      <c r="S35" s="716"/>
      <c r="T35" s="716"/>
    </row>
    <row r="36" spans="1:20" ht="15" customHeight="1">
      <c r="A36" s="712">
        <v>35</v>
      </c>
      <c r="B36" s="715">
        <v>9367</v>
      </c>
      <c r="C36" s="712" t="str">
        <f>IFERROR(VLOOKUP(B36,[8]DSML!E:J,6,0),"")</f>
        <v>CN Đông Ba</v>
      </c>
      <c r="D36" s="712" t="str">
        <f>IFERROR(VLOOKUP(B36,[8]DSML!E:G,3,0),"")</f>
        <v>Khu vực Miền Trung</v>
      </c>
      <c r="E36" s="715" t="s">
        <v>1121</v>
      </c>
      <c r="F36" s="715" t="s">
        <v>1300</v>
      </c>
      <c r="G36" s="736">
        <v>10838924</v>
      </c>
      <c r="H36" s="715" t="s">
        <v>1144</v>
      </c>
      <c r="I36" s="716" t="s">
        <v>712</v>
      </c>
      <c r="J36" s="737" t="s">
        <v>1001</v>
      </c>
      <c r="K36" s="738">
        <v>27986</v>
      </c>
      <c r="L36" s="739">
        <v>19</v>
      </c>
      <c r="M36" s="721">
        <v>6</v>
      </c>
      <c r="N36" s="739" t="s">
        <v>17</v>
      </c>
      <c r="O36" s="728">
        <v>20000000</v>
      </c>
      <c r="P36" s="735" t="s">
        <v>735</v>
      </c>
      <c r="Q36" s="716" t="s">
        <v>1869</v>
      </c>
      <c r="R36" s="716"/>
      <c r="S36" s="720"/>
      <c r="T36" s="720"/>
    </row>
    <row r="37" spans="1:20" ht="15" customHeight="1">
      <c r="A37" s="712">
        <v>36</v>
      </c>
      <c r="B37" s="715">
        <v>9360</v>
      </c>
      <c r="C37" s="712" t="str">
        <f>IFERROR(VLOOKUP(B37,[8]DSML!E:J,6,0),"")</f>
        <v>CN Hòa Xuân</v>
      </c>
      <c r="D37" s="712" t="str">
        <f>IFERROR(VLOOKUP(B37,[8]DSML!E:G,3,0),"")</f>
        <v>Khu vực Miền Trung</v>
      </c>
      <c r="E37" s="715" t="s">
        <v>1121</v>
      </c>
      <c r="F37" s="715" t="s">
        <v>1528</v>
      </c>
      <c r="G37" s="736">
        <v>10034813</v>
      </c>
      <c r="H37" s="706" t="s">
        <v>1498</v>
      </c>
      <c r="I37" s="715" t="s">
        <v>712</v>
      </c>
      <c r="J37" s="737" t="s">
        <v>1499</v>
      </c>
      <c r="K37" s="744"/>
      <c r="L37" s="745">
        <v>2</v>
      </c>
      <c r="M37" s="721">
        <v>6</v>
      </c>
      <c r="N37" s="715" t="s">
        <v>17</v>
      </c>
      <c r="O37" s="719">
        <v>20000000</v>
      </c>
      <c r="P37" s="746" t="s">
        <v>21</v>
      </c>
      <c r="Q37" s="721" t="s">
        <v>1500</v>
      </c>
      <c r="R37" s="716"/>
      <c r="S37" s="715"/>
      <c r="T37" s="715"/>
    </row>
    <row r="38" spans="1:20" ht="15" customHeight="1">
      <c r="A38" s="712">
        <v>37</v>
      </c>
      <c r="B38" s="715">
        <v>9360</v>
      </c>
      <c r="C38" s="712" t="str">
        <f>IFERROR(VLOOKUP(B38,[8]DSML!E:J,6,0),"")</f>
        <v>CN Hòa Xuân</v>
      </c>
      <c r="D38" s="712" t="str">
        <f>IFERROR(VLOOKUP(B38,[8]DSML!E:G,3,0),"")</f>
        <v>Khu vực Miền Trung</v>
      </c>
      <c r="E38" s="715" t="s">
        <v>1121</v>
      </c>
      <c r="F38" s="715" t="s">
        <v>1528</v>
      </c>
      <c r="G38" s="736">
        <v>11405010</v>
      </c>
      <c r="H38" s="706" t="s">
        <v>968</v>
      </c>
      <c r="I38" s="715" t="s">
        <v>709</v>
      </c>
      <c r="J38" s="706" t="s">
        <v>969</v>
      </c>
      <c r="K38" s="747">
        <v>34325</v>
      </c>
      <c r="L38" s="745">
        <v>8</v>
      </c>
      <c r="M38" s="721">
        <v>6</v>
      </c>
      <c r="N38" s="715" t="s">
        <v>16</v>
      </c>
      <c r="O38" s="719">
        <v>10086000</v>
      </c>
      <c r="P38" s="735" t="s">
        <v>2001</v>
      </c>
      <c r="Q38" s="716" t="s">
        <v>1599</v>
      </c>
      <c r="R38" s="720" t="s">
        <v>1862</v>
      </c>
      <c r="S38" s="720"/>
      <c r="T38" s="720"/>
    </row>
    <row r="39" spans="1:20" ht="15" customHeight="1">
      <c r="A39" s="712">
        <v>38</v>
      </c>
      <c r="B39" s="715">
        <v>9360</v>
      </c>
      <c r="C39" s="712" t="str">
        <f>IFERROR(VLOOKUP(B39,[8]DSML!E:J,6,0),"")</f>
        <v>CN Hòa Xuân</v>
      </c>
      <c r="D39" s="712" t="str">
        <f>IFERROR(VLOOKUP(B39,[8]DSML!E:G,3,0),"")</f>
        <v>Khu vực Miền Trung</v>
      </c>
      <c r="E39" s="715" t="s">
        <v>1121</v>
      </c>
      <c r="F39" s="715" t="s">
        <v>1528</v>
      </c>
      <c r="G39" s="736">
        <v>10034813</v>
      </c>
      <c r="H39" s="706" t="s">
        <v>1498</v>
      </c>
      <c r="I39" s="715" t="s">
        <v>712</v>
      </c>
      <c r="J39" s="706" t="s">
        <v>1501</v>
      </c>
      <c r="K39" s="748"/>
      <c r="L39" s="745">
        <v>2</v>
      </c>
      <c r="M39" s="721">
        <v>6</v>
      </c>
      <c r="N39" s="715" t="s">
        <v>17</v>
      </c>
      <c r="O39" s="719">
        <v>20000000</v>
      </c>
      <c r="P39" s="718" t="s">
        <v>22</v>
      </c>
      <c r="Q39" s="721" t="s">
        <v>1502</v>
      </c>
      <c r="R39" s="716"/>
      <c r="S39" s="715"/>
      <c r="T39" s="715"/>
    </row>
    <row r="40" spans="1:20" ht="15" customHeight="1">
      <c r="A40" s="712">
        <v>39</v>
      </c>
      <c r="B40" s="715">
        <v>9360</v>
      </c>
      <c r="C40" s="712" t="str">
        <f>IFERROR(VLOOKUP(B40,[8]DSML!E:J,6,0),"")</f>
        <v>CN Hòa Xuân</v>
      </c>
      <c r="D40" s="712" t="str">
        <f>IFERROR(VLOOKUP(B40,[8]DSML!E:G,3,0),"")</f>
        <v>Khu vực Miền Trung</v>
      </c>
      <c r="E40" s="715" t="s">
        <v>1121</v>
      </c>
      <c r="F40" s="715" t="s">
        <v>1528</v>
      </c>
      <c r="G40" s="736">
        <v>10034813</v>
      </c>
      <c r="H40" s="706" t="s">
        <v>1498</v>
      </c>
      <c r="I40" s="715" t="s">
        <v>712</v>
      </c>
      <c r="J40" s="715" t="s">
        <v>1503</v>
      </c>
      <c r="K40" s="744"/>
      <c r="L40" s="745">
        <v>2</v>
      </c>
      <c r="M40" s="721">
        <v>6</v>
      </c>
      <c r="N40" s="715" t="s">
        <v>17</v>
      </c>
      <c r="O40" s="719">
        <v>20000000</v>
      </c>
      <c r="P40" s="718" t="s">
        <v>22</v>
      </c>
      <c r="Q40" s="721" t="s">
        <v>1504</v>
      </c>
      <c r="R40" s="716" t="s">
        <v>1599</v>
      </c>
      <c r="S40" s="715" t="s">
        <v>1859</v>
      </c>
      <c r="T40" s="715"/>
    </row>
    <row r="41" spans="1:20" ht="15" customHeight="1">
      <c r="A41" s="712">
        <v>40</v>
      </c>
      <c r="B41" s="715">
        <v>9360</v>
      </c>
      <c r="C41" s="712" t="str">
        <f>IFERROR(VLOOKUP(B41,[8]DSML!E:J,6,0),"")</f>
        <v>CN Hòa Xuân</v>
      </c>
      <c r="D41" s="712" t="str">
        <f>IFERROR(VLOOKUP(B41,[8]DSML!E:G,3,0),"")</f>
        <v>Khu vực Miền Trung</v>
      </c>
      <c r="E41" s="715" t="s">
        <v>1121</v>
      </c>
      <c r="F41" s="715" t="s">
        <v>1528</v>
      </c>
      <c r="G41" s="736">
        <v>11402041</v>
      </c>
      <c r="H41" s="706" t="s">
        <v>1529</v>
      </c>
      <c r="I41" s="715" t="s">
        <v>709</v>
      </c>
      <c r="J41" s="715" t="s">
        <v>1530</v>
      </c>
      <c r="K41" s="717">
        <v>36666</v>
      </c>
      <c r="L41" s="745">
        <v>7</v>
      </c>
      <c r="M41" s="721">
        <v>6</v>
      </c>
      <c r="N41" s="715" t="s">
        <v>16</v>
      </c>
      <c r="O41" s="719">
        <v>15000000</v>
      </c>
      <c r="P41" s="746" t="s">
        <v>22</v>
      </c>
      <c r="Q41" s="716" t="s">
        <v>1531</v>
      </c>
      <c r="R41" s="715" t="s">
        <v>1859</v>
      </c>
      <c r="S41" s="720"/>
      <c r="T41" s="720"/>
    </row>
    <row r="42" spans="1:20" ht="15" customHeight="1">
      <c r="A42" s="712">
        <v>41</v>
      </c>
      <c r="B42" s="715">
        <v>9361</v>
      </c>
      <c r="C42" s="712" t="str">
        <f>IFERROR(VLOOKUP(B42,[8]DSML!E:J,6,0),"")</f>
        <v>CN Ngô Quyền</v>
      </c>
      <c r="D42" s="712" t="str">
        <f>IFERROR(VLOOKUP(B42,[8]DSML!E:G,3,0),"")</f>
        <v>Khu vực Miền Trung</v>
      </c>
      <c r="E42" s="715" t="s">
        <v>1121</v>
      </c>
      <c r="F42" s="715" t="s">
        <v>1289</v>
      </c>
      <c r="G42" s="716">
        <v>10702626</v>
      </c>
      <c r="H42" s="720" t="s">
        <v>854</v>
      </c>
      <c r="I42" s="720" t="s">
        <v>709</v>
      </c>
      <c r="J42" s="720" t="s">
        <v>1783</v>
      </c>
      <c r="K42" s="717">
        <v>31038</v>
      </c>
      <c r="L42" s="720">
        <v>15</v>
      </c>
      <c r="M42" s="720">
        <v>6</v>
      </c>
      <c r="N42" s="720" t="s">
        <v>1385</v>
      </c>
      <c r="O42" s="714">
        <v>12000003</v>
      </c>
      <c r="P42" s="721" t="s">
        <v>21</v>
      </c>
      <c r="Q42" s="720" t="s">
        <v>1779</v>
      </c>
      <c r="R42" s="720" t="s">
        <v>1864</v>
      </c>
      <c r="S42" s="720"/>
      <c r="T42" s="720"/>
    </row>
    <row r="43" spans="1:20" ht="15" customHeight="1">
      <c r="A43" s="712">
        <v>42</v>
      </c>
      <c r="B43" s="715">
        <v>9361</v>
      </c>
      <c r="C43" s="712" t="str">
        <f>IFERROR(VLOOKUP(B43,[8]DSML!E:J,6,0),"")</f>
        <v>CN Ngô Quyền</v>
      </c>
      <c r="D43" s="712" t="str">
        <f>IFERROR(VLOOKUP(B43,[8]DSML!E:G,3,0),"")</f>
        <v>Khu vực Miền Trung</v>
      </c>
      <c r="E43" s="715" t="s">
        <v>1121</v>
      </c>
      <c r="F43" s="715" t="s">
        <v>1289</v>
      </c>
      <c r="G43" s="716">
        <v>10047164</v>
      </c>
      <c r="H43" s="720" t="s">
        <v>1786</v>
      </c>
      <c r="I43" s="720" t="s">
        <v>709</v>
      </c>
      <c r="J43" s="720" t="s">
        <v>1787</v>
      </c>
      <c r="K43" s="717">
        <v>34924</v>
      </c>
      <c r="L43" s="720">
        <v>15</v>
      </c>
      <c r="M43" s="720">
        <v>6</v>
      </c>
      <c r="N43" s="720" t="s">
        <v>1385</v>
      </c>
      <c r="O43" s="714">
        <v>12000006</v>
      </c>
      <c r="P43" s="721" t="s">
        <v>21</v>
      </c>
      <c r="Q43" s="720" t="s">
        <v>1779</v>
      </c>
      <c r="R43" s="720"/>
      <c r="S43" s="720"/>
      <c r="T43" s="720"/>
    </row>
    <row r="44" spans="1:20" ht="15" customHeight="1">
      <c r="A44" s="712">
        <v>43</v>
      </c>
      <c r="B44" s="707">
        <v>9361</v>
      </c>
      <c r="C44" s="712" t="str">
        <f>IFERROR(VLOOKUP(B44,[8]DSML!E:J,6,0),"")</f>
        <v>CN Ngô Quyền</v>
      </c>
      <c r="D44" s="712" t="str">
        <f>IFERROR(VLOOKUP(B44,[8]DSML!E:G,3,0),"")</f>
        <v>Khu vực Miền Trung</v>
      </c>
      <c r="E44" s="723" t="s">
        <v>1121</v>
      </c>
      <c r="F44" s="707" t="s">
        <v>1289</v>
      </c>
      <c r="G44" s="712">
        <v>11142498</v>
      </c>
      <c r="H44" s="707" t="s">
        <v>857</v>
      </c>
      <c r="I44" s="713" t="s">
        <v>716</v>
      </c>
      <c r="J44" s="707" t="s">
        <v>1948</v>
      </c>
      <c r="K44" s="731"/>
      <c r="L44" s="732">
        <v>22</v>
      </c>
      <c r="M44" s="732">
        <v>6</v>
      </c>
      <c r="N44" s="712" t="s">
        <v>20</v>
      </c>
      <c r="O44" s="728">
        <v>12000000</v>
      </c>
      <c r="P44" s="733" t="s">
        <v>21</v>
      </c>
      <c r="Q44" s="707" t="s">
        <v>1958</v>
      </c>
      <c r="R44" s="707"/>
      <c r="S44" s="707"/>
      <c r="T44" s="734"/>
    </row>
    <row r="45" spans="1:20" ht="15" customHeight="1">
      <c r="A45" s="712">
        <v>44</v>
      </c>
      <c r="B45" s="707">
        <v>9361</v>
      </c>
      <c r="C45" s="712" t="str">
        <f>IFERROR(VLOOKUP(B45,[8]DSML!E:J,6,0),"")</f>
        <v>CN Ngô Quyền</v>
      </c>
      <c r="D45" s="712" t="str">
        <f>IFERROR(VLOOKUP(B45,[8]DSML!E:G,3,0),"")</f>
        <v>Khu vực Miền Trung</v>
      </c>
      <c r="E45" s="723" t="s">
        <v>1121</v>
      </c>
      <c r="F45" s="707" t="s">
        <v>1289</v>
      </c>
      <c r="G45" s="712">
        <v>11142498</v>
      </c>
      <c r="H45" s="707" t="s">
        <v>857</v>
      </c>
      <c r="I45" s="713" t="s">
        <v>716</v>
      </c>
      <c r="J45" s="707" t="s">
        <v>1949</v>
      </c>
      <c r="K45" s="731"/>
      <c r="L45" s="732">
        <v>22</v>
      </c>
      <c r="M45" s="732">
        <v>6</v>
      </c>
      <c r="N45" s="712" t="s">
        <v>20</v>
      </c>
      <c r="O45" s="728">
        <v>12000000</v>
      </c>
      <c r="P45" s="733" t="s">
        <v>21</v>
      </c>
      <c r="Q45" s="707" t="s">
        <v>1624</v>
      </c>
      <c r="R45" s="707"/>
      <c r="S45" s="707"/>
      <c r="T45" s="734"/>
    </row>
    <row r="46" spans="1:20" ht="15" customHeight="1">
      <c r="A46" s="712">
        <v>45</v>
      </c>
      <c r="B46" s="707">
        <v>9361</v>
      </c>
      <c r="C46" s="712" t="str">
        <f>IFERROR(VLOOKUP(B46,[8]DSML!E:J,6,0),"")</f>
        <v>CN Ngô Quyền</v>
      </c>
      <c r="D46" s="712" t="str">
        <f>IFERROR(VLOOKUP(B46,[8]DSML!E:G,3,0),"")</f>
        <v>Khu vực Miền Trung</v>
      </c>
      <c r="E46" s="723" t="s">
        <v>1121</v>
      </c>
      <c r="F46" s="707" t="s">
        <v>1289</v>
      </c>
      <c r="G46" s="712">
        <v>11241027</v>
      </c>
      <c r="H46" s="707" t="s">
        <v>1950</v>
      </c>
      <c r="I46" s="713" t="s">
        <v>709</v>
      </c>
      <c r="J46" s="707" t="s">
        <v>1951</v>
      </c>
      <c r="K46" s="731"/>
      <c r="L46" s="732">
        <v>22</v>
      </c>
      <c r="M46" s="732">
        <v>6</v>
      </c>
      <c r="N46" s="712" t="s">
        <v>20</v>
      </c>
      <c r="O46" s="728">
        <v>12000000</v>
      </c>
      <c r="P46" s="733" t="s">
        <v>21</v>
      </c>
      <c r="Q46" s="707" t="s">
        <v>1959</v>
      </c>
      <c r="R46" s="707"/>
      <c r="S46" s="707"/>
      <c r="T46" s="734"/>
    </row>
    <row r="47" spans="1:20" ht="15" customHeight="1">
      <c r="A47" s="712">
        <v>46</v>
      </c>
      <c r="B47" s="707">
        <v>9361</v>
      </c>
      <c r="C47" s="712" t="str">
        <f>IFERROR(VLOOKUP(B47,[8]DSML!E:J,6,0),"")</f>
        <v>CN Ngô Quyền</v>
      </c>
      <c r="D47" s="712" t="str">
        <f>IFERROR(VLOOKUP(B47,[8]DSML!E:G,3,0),"")</f>
        <v>Khu vực Miền Trung</v>
      </c>
      <c r="E47" s="723" t="s">
        <v>1121</v>
      </c>
      <c r="F47" s="707" t="s">
        <v>1289</v>
      </c>
      <c r="G47" s="712">
        <v>10291014</v>
      </c>
      <c r="H47" s="707" t="s">
        <v>965</v>
      </c>
      <c r="I47" s="713" t="s">
        <v>709</v>
      </c>
      <c r="J47" s="707" t="s">
        <v>1952</v>
      </c>
      <c r="K47" s="731"/>
      <c r="L47" s="732">
        <v>22</v>
      </c>
      <c r="M47" s="732">
        <v>6</v>
      </c>
      <c r="N47" s="712" t="s">
        <v>20</v>
      </c>
      <c r="O47" s="728">
        <v>12000000</v>
      </c>
      <c r="P47" s="733" t="s">
        <v>21</v>
      </c>
      <c r="Q47" s="707" t="s">
        <v>1960</v>
      </c>
      <c r="R47" s="707"/>
      <c r="S47" s="707"/>
      <c r="T47" s="734"/>
    </row>
    <row r="48" spans="1:20" ht="15" customHeight="1">
      <c r="A48" s="712">
        <v>47</v>
      </c>
      <c r="B48" s="707">
        <v>9361</v>
      </c>
      <c r="C48" s="712" t="str">
        <f>IFERROR(VLOOKUP(B48,[8]DSML!E:J,6,0),"")</f>
        <v>CN Ngô Quyền</v>
      </c>
      <c r="D48" s="712" t="str">
        <f>IFERROR(VLOOKUP(B48,[8]DSML!E:G,3,0),"")</f>
        <v>Khu vực Miền Trung</v>
      </c>
      <c r="E48" s="723" t="s">
        <v>1121</v>
      </c>
      <c r="F48" s="707" t="s">
        <v>1289</v>
      </c>
      <c r="G48" s="712">
        <v>10291014</v>
      </c>
      <c r="H48" s="707" t="s">
        <v>965</v>
      </c>
      <c r="I48" s="713" t="s">
        <v>709</v>
      </c>
      <c r="J48" s="707" t="s">
        <v>1953</v>
      </c>
      <c r="K48" s="731"/>
      <c r="L48" s="732">
        <v>22</v>
      </c>
      <c r="M48" s="732">
        <v>6</v>
      </c>
      <c r="N48" s="712" t="s">
        <v>20</v>
      </c>
      <c r="O48" s="728">
        <v>12000000</v>
      </c>
      <c r="P48" s="733" t="s">
        <v>21</v>
      </c>
      <c r="Q48" s="707" t="s">
        <v>1960</v>
      </c>
      <c r="R48" s="707"/>
      <c r="S48" s="707"/>
      <c r="T48" s="734"/>
    </row>
    <row r="49" spans="1:20" ht="15" customHeight="1">
      <c r="A49" s="712">
        <v>48</v>
      </c>
      <c r="B49" s="707">
        <v>9361</v>
      </c>
      <c r="C49" s="712" t="str">
        <f>IFERROR(VLOOKUP(B49,[8]DSML!E:J,6,0),"")</f>
        <v>CN Ngô Quyền</v>
      </c>
      <c r="D49" s="712" t="str">
        <f>IFERROR(VLOOKUP(B49,[8]DSML!E:G,3,0),"")</f>
        <v>Khu vực Miền Trung</v>
      </c>
      <c r="E49" s="723" t="s">
        <v>1121</v>
      </c>
      <c r="F49" s="707" t="s">
        <v>1289</v>
      </c>
      <c r="G49" s="712">
        <v>10702626</v>
      </c>
      <c r="H49" s="707" t="s">
        <v>854</v>
      </c>
      <c r="I49" s="713" t="s">
        <v>709</v>
      </c>
      <c r="J49" s="707" t="s">
        <v>1954</v>
      </c>
      <c r="K49" s="731"/>
      <c r="L49" s="732">
        <v>22</v>
      </c>
      <c r="M49" s="732">
        <v>6</v>
      </c>
      <c r="N49" s="712" t="s">
        <v>20</v>
      </c>
      <c r="O49" s="728">
        <v>12000000</v>
      </c>
      <c r="P49" s="733" t="s">
        <v>21</v>
      </c>
      <c r="Q49" s="707" t="s">
        <v>1959</v>
      </c>
      <c r="R49" s="707"/>
      <c r="S49" s="707"/>
      <c r="T49" s="734"/>
    </row>
    <row r="50" spans="1:20" ht="15" customHeight="1">
      <c r="A50" s="712">
        <v>49</v>
      </c>
      <c r="B50" s="707">
        <v>9361</v>
      </c>
      <c r="C50" s="712" t="str">
        <f>IFERROR(VLOOKUP(B50,[8]DSML!E:J,6,0),"")</f>
        <v>CN Ngô Quyền</v>
      </c>
      <c r="D50" s="712" t="str">
        <f>IFERROR(VLOOKUP(B50,[8]DSML!E:G,3,0),"")</f>
        <v>Khu vực Miền Trung</v>
      </c>
      <c r="E50" s="723" t="s">
        <v>1121</v>
      </c>
      <c r="F50" s="707" t="s">
        <v>1289</v>
      </c>
      <c r="G50" s="712">
        <v>10702626</v>
      </c>
      <c r="H50" s="707" t="s">
        <v>854</v>
      </c>
      <c r="I50" s="713" t="s">
        <v>709</v>
      </c>
      <c r="J50" s="707" t="s">
        <v>1955</v>
      </c>
      <c r="K50" s="731"/>
      <c r="L50" s="732">
        <v>22</v>
      </c>
      <c r="M50" s="732">
        <v>6</v>
      </c>
      <c r="N50" s="712" t="s">
        <v>20</v>
      </c>
      <c r="O50" s="728">
        <v>12000000</v>
      </c>
      <c r="P50" s="733" t="s">
        <v>21</v>
      </c>
      <c r="Q50" s="707" t="s">
        <v>1959</v>
      </c>
      <c r="R50" s="707"/>
      <c r="S50" s="707"/>
      <c r="T50" s="734"/>
    </row>
    <row r="51" spans="1:20" ht="15" customHeight="1">
      <c r="A51" s="712">
        <v>50</v>
      </c>
      <c r="B51" s="707">
        <v>9361</v>
      </c>
      <c r="C51" s="712" t="str">
        <f>IFERROR(VLOOKUP(B51,[8]DSML!E:J,6,0),"")</f>
        <v>CN Ngô Quyền</v>
      </c>
      <c r="D51" s="712" t="str">
        <f>IFERROR(VLOOKUP(B51,[8]DSML!E:G,3,0),"")</f>
        <v>Khu vực Miền Trung</v>
      </c>
      <c r="E51" s="723" t="s">
        <v>1121</v>
      </c>
      <c r="F51" s="707" t="s">
        <v>1289</v>
      </c>
      <c r="G51" s="712">
        <v>10047164</v>
      </c>
      <c r="H51" s="707" t="s">
        <v>1786</v>
      </c>
      <c r="I51" s="713" t="s">
        <v>709</v>
      </c>
      <c r="J51" s="707" t="s">
        <v>1956</v>
      </c>
      <c r="K51" s="731"/>
      <c r="L51" s="732">
        <v>22</v>
      </c>
      <c r="M51" s="732">
        <v>6</v>
      </c>
      <c r="N51" s="712" t="s">
        <v>20</v>
      </c>
      <c r="O51" s="728">
        <v>12000000</v>
      </c>
      <c r="P51" s="733" t="s">
        <v>21</v>
      </c>
      <c r="Q51" s="707" t="s">
        <v>1959</v>
      </c>
      <c r="R51" s="707"/>
      <c r="S51" s="707"/>
      <c r="T51" s="734"/>
    </row>
    <row r="52" spans="1:20" ht="15" customHeight="1">
      <c r="A52" s="712">
        <v>51</v>
      </c>
      <c r="B52" s="707">
        <v>9361</v>
      </c>
      <c r="C52" s="712" t="str">
        <f>IFERROR(VLOOKUP(B52,[8]DSML!E:J,6,0),"")</f>
        <v>CN Ngô Quyền</v>
      </c>
      <c r="D52" s="712" t="str">
        <f>IFERROR(VLOOKUP(B52,[8]DSML!E:G,3,0),"")</f>
        <v>Khu vực Miền Trung</v>
      </c>
      <c r="E52" s="723" t="s">
        <v>1121</v>
      </c>
      <c r="F52" s="707" t="s">
        <v>1289</v>
      </c>
      <c r="G52" s="712">
        <v>10047164</v>
      </c>
      <c r="H52" s="707" t="s">
        <v>1786</v>
      </c>
      <c r="I52" s="713" t="s">
        <v>709</v>
      </c>
      <c r="J52" s="707" t="s">
        <v>1957</v>
      </c>
      <c r="K52" s="731"/>
      <c r="L52" s="732">
        <v>22</v>
      </c>
      <c r="M52" s="732">
        <v>6</v>
      </c>
      <c r="N52" s="712" t="s">
        <v>20</v>
      </c>
      <c r="O52" s="728">
        <v>12000000</v>
      </c>
      <c r="P52" s="733" t="s">
        <v>21</v>
      </c>
      <c r="Q52" s="707" t="s">
        <v>1959</v>
      </c>
      <c r="R52" s="707"/>
      <c r="S52" s="707"/>
      <c r="T52" s="734"/>
    </row>
    <row r="53" spans="1:20" ht="15" customHeight="1">
      <c r="A53" s="712">
        <v>52</v>
      </c>
      <c r="B53" s="707">
        <v>9361</v>
      </c>
      <c r="C53" s="712" t="str">
        <f>IFERROR(VLOOKUP(B53,[8]DSML!E:J,6,0),"")</f>
        <v>CN Ngô Quyền</v>
      </c>
      <c r="D53" s="712" t="str">
        <f>IFERROR(VLOOKUP(B53,[8]DSML!E:G,3,0),"")</f>
        <v>Khu vực Miền Trung</v>
      </c>
      <c r="E53" s="723" t="s">
        <v>1121</v>
      </c>
      <c r="F53" s="707" t="s">
        <v>1289</v>
      </c>
      <c r="G53" s="712">
        <v>10702626</v>
      </c>
      <c r="H53" s="707" t="s">
        <v>854</v>
      </c>
      <c r="I53" s="713" t="s">
        <v>709</v>
      </c>
      <c r="J53" s="707" t="s">
        <v>854</v>
      </c>
      <c r="K53" s="731"/>
      <c r="L53" s="732">
        <v>22</v>
      </c>
      <c r="M53" s="732">
        <v>6</v>
      </c>
      <c r="N53" s="712" t="s">
        <v>20</v>
      </c>
      <c r="O53" s="728">
        <v>12000000</v>
      </c>
      <c r="P53" s="735" t="s">
        <v>2001</v>
      </c>
      <c r="Q53" s="707" t="s">
        <v>1961</v>
      </c>
      <c r="R53" s="707"/>
      <c r="S53" s="707"/>
      <c r="T53" s="734"/>
    </row>
    <row r="54" spans="1:20" ht="15" customHeight="1">
      <c r="A54" s="712">
        <v>53</v>
      </c>
      <c r="B54" s="715">
        <v>9361</v>
      </c>
      <c r="C54" s="712" t="str">
        <f>IFERROR(VLOOKUP(B54,[8]DSML!E:J,6,0),"")</f>
        <v>CN Ngô Quyền</v>
      </c>
      <c r="D54" s="712" t="str">
        <f>IFERROR(VLOOKUP(B54,[8]DSML!E:G,3,0),"")</f>
        <v>Khu vực Miền Trung</v>
      </c>
      <c r="E54" s="715" t="s">
        <v>1121</v>
      </c>
      <c r="F54" s="715" t="s">
        <v>1289</v>
      </c>
      <c r="G54" s="720"/>
      <c r="H54" s="720" t="s">
        <v>1776</v>
      </c>
      <c r="I54" s="720" t="s">
        <v>709</v>
      </c>
      <c r="J54" s="720" t="s">
        <v>1777</v>
      </c>
      <c r="K54" s="720" t="s">
        <v>1778</v>
      </c>
      <c r="L54" s="720">
        <v>15</v>
      </c>
      <c r="M54" s="720">
        <v>6</v>
      </c>
      <c r="N54" s="720" t="s">
        <v>1385</v>
      </c>
      <c r="O54" s="714">
        <v>12000000</v>
      </c>
      <c r="P54" s="718" t="s">
        <v>22</v>
      </c>
      <c r="Q54" s="720" t="s">
        <v>1779</v>
      </c>
      <c r="R54" s="720" t="s">
        <v>1859</v>
      </c>
      <c r="S54" s="720"/>
      <c r="T54" s="720"/>
    </row>
    <row r="55" spans="1:20" ht="15" customHeight="1">
      <c r="A55" s="712">
        <v>54</v>
      </c>
      <c r="B55" s="715">
        <v>9361</v>
      </c>
      <c r="C55" s="712" t="str">
        <f>IFERROR(VLOOKUP(B55,[8]DSML!E:J,6,0),"")</f>
        <v>CN Ngô Quyền</v>
      </c>
      <c r="D55" s="712" t="str">
        <f>IFERROR(VLOOKUP(B55,[8]DSML!E:G,3,0),"")</f>
        <v>Khu vực Miền Trung</v>
      </c>
      <c r="E55" s="715" t="s">
        <v>1121</v>
      </c>
      <c r="F55" s="715" t="s">
        <v>1289</v>
      </c>
      <c r="G55" s="716">
        <v>11142498</v>
      </c>
      <c r="H55" s="716" t="s">
        <v>857</v>
      </c>
      <c r="I55" s="720" t="s">
        <v>712</v>
      </c>
      <c r="J55" s="720" t="s">
        <v>1780</v>
      </c>
      <c r="K55" s="720" t="s">
        <v>1781</v>
      </c>
      <c r="L55" s="720">
        <v>15</v>
      </c>
      <c r="M55" s="720">
        <v>6</v>
      </c>
      <c r="N55" s="720" t="s">
        <v>1385</v>
      </c>
      <c r="O55" s="714">
        <v>12000001</v>
      </c>
      <c r="P55" s="718" t="s">
        <v>22</v>
      </c>
      <c r="Q55" s="720" t="s">
        <v>1779</v>
      </c>
      <c r="R55" s="720"/>
      <c r="S55" s="720"/>
      <c r="T55" s="720"/>
    </row>
    <row r="56" spans="1:20" ht="15" customHeight="1">
      <c r="A56" s="712">
        <v>55</v>
      </c>
      <c r="B56" s="715">
        <v>9361</v>
      </c>
      <c r="C56" s="712" t="str">
        <f>IFERROR(VLOOKUP(B56,[8]DSML!E:J,6,0),"")</f>
        <v>CN Ngô Quyền</v>
      </c>
      <c r="D56" s="712" t="str">
        <f>IFERROR(VLOOKUP(B56,[8]DSML!E:G,3,0),"")</f>
        <v>Khu vực Miền Trung</v>
      </c>
      <c r="E56" s="715" t="s">
        <v>1121</v>
      </c>
      <c r="F56" s="715" t="s">
        <v>1289</v>
      </c>
      <c r="G56" s="716">
        <v>11142498</v>
      </c>
      <c r="H56" s="716" t="s">
        <v>857</v>
      </c>
      <c r="I56" s="720" t="s">
        <v>712</v>
      </c>
      <c r="J56" s="720" t="s">
        <v>1782</v>
      </c>
      <c r="K56" s="749">
        <v>29014</v>
      </c>
      <c r="L56" s="720">
        <v>15</v>
      </c>
      <c r="M56" s="720">
        <v>6</v>
      </c>
      <c r="N56" s="720" t="s">
        <v>1385</v>
      </c>
      <c r="O56" s="714">
        <v>12000002</v>
      </c>
      <c r="P56" s="718" t="s">
        <v>22</v>
      </c>
      <c r="Q56" s="720" t="s">
        <v>1779</v>
      </c>
      <c r="R56" s="720"/>
      <c r="S56" s="720"/>
      <c r="T56" s="720"/>
    </row>
    <row r="57" spans="1:20" ht="15" customHeight="1">
      <c r="A57" s="712">
        <v>56</v>
      </c>
      <c r="B57" s="707">
        <v>9357</v>
      </c>
      <c r="C57" s="712" t="str">
        <f>IFERROR(VLOOKUP(B57,[8]DSML!E:J,6,0),"")</f>
        <v>CN Nguyễn Hữu Thọ</v>
      </c>
      <c r="D57" s="712" t="str">
        <f>IFERROR(VLOOKUP(B57,[8]DSML!E:G,3,0),"")</f>
        <v>Khu vực Miền Trung</v>
      </c>
      <c r="E57" s="723" t="s">
        <v>1121</v>
      </c>
      <c r="F57" s="707" t="s">
        <v>1610</v>
      </c>
      <c r="G57" s="712">
        <v>10012810</v>
      </c>
      <c r="H57" s="707" t="s">
        <v>1924</v>
      </c>
      <c r="I57" s="713" t="s">
        <v>712</v>
      </c>
      <c r="J57" s="707" t="s">
        <v>1925</v>
      </c>
      <c r="K57" s="731"/>
      <c r="L57" s="732">
        <v>20</v>
      </c>
      <c r="M57" s="732">
        <v>6</v>
      </c>
      <c r="N57" s="712" t="s">
        <v>20</v>
      </c>
      <c r="O57" s="728">
        <v>12000000</v>
      </c>
      <c r="P57" s="733" t="s">
        <v>21</v>
      </c>
      <c r="Q57" s="707" t="s">
        <v>1618</v>
      </c>
      <c r="R57" s="707"/>
      <c r="S57" s="707"/>
      <c r="T57" s="734"/>
    </row>
    <row r="58" spans="1:20" ht="15" customHeight="1">
      <c r="A58" s="712">
        <v>57</v>
      </c>
      <c r="B58" s="715">
        <v>9357</v>
      </c>
      <c r="C58" s="712" t="str">
        <f>IFERROR(VLOOKUP(B58,[8]DSML!E:J,6,0),"")</f>
        <v>CN Nguyễn Hữu Thọ</v>
      </c>
      <c r="D58" s="712" t="str">
        <f>IFERROR(VLOOKUP(B58,[8]DSML!E:G,3,0),"")</f>
        <v>Khu vực Miền Trung</v>
      </c>
      <c r="E58" s="715" t="s">
        <v>1121</v>
      </c>
      <c r="F58" s="720" t="s">
        <v>1610</v>
      </c>
      <c r="G58" s="736">
        <v>10841463</v>
      </c>
      <c r="H58" s="706" t="s">
        <v>1389</v>
      </c>
      <c r="I58" s="715" t="s">
        <v>709</v>
      </c>
      <c r="J58" s="706" t="s">
        <v>1389</v>
      </c>
      <c r="K58" s="737">
        <v>35302</v>
      </c>
      <c r="L58" s="720">
        <v>15</v>
      </c>
      <c r="M58" s="720">
        <v>6</v>
      </c>
      <c r="N58" s="720" t="s">
        <v>1385</v>
      </c>
      <c r="O58" s="728">
        <v>16104000</v>
      </c>
      <c r="P58" s="735" t="s">
        <v>2001</v>
      </c>
      <c r="Q58" s="720" t="s">
        <v>1788</v>
      </c>
      <c r="R58" s="720"/>
      <c r="S58" s="720"/>
      <c r="T58" s="720"/>
    </row>
    <row r="59" spans="1:20" ht="15" customHeight="1">
      <c r="A59" s="712">
        <v>58</v>
      </c>
      <c r="B59" s="722">
        <v>9358</v>
      </c>
      <c r="C59" s="712" t="str">
        <f>IFERROR(VLOOKUP(B59,[8]DSML!E:J,6,0),"")</f>
        <v>CN Nguyễn Văn Linh</v>
      </c>
      <c r="D59" s="712" t="str">
        <f>IFERROR(VLOOKUP(B59,[8]DSML!E:G,3,0),"")</f>
        <v>Khu vực Miền Trung</v>
      </c>
      <c r="E59" s="723" t="s">
        <v>1121</v>
      </c>
      <c r="F59" s="724" t="s">
        <v>1528</v>
      </c>
      <c r="G59" s="724">
        <v>10160489</v>
      </c>
      <c r="H59" s="724" t="s">
        <v>1892</v>
      </c>
      <c r="I59" s="725" t="s">
        <v>712</v>
      </c>
      <c r="J59" s="722" t="s">
        <v>1894</v>
      </c>
      <c r="K59" s="726"/>
      <c r="L59" s="727">
        <v>20</v>
      </c>
      <c r="M59" s="727">
        <v>6</v>
      </c>
      <c r="N59" s="724" t="s">
        <v>17</v>
      </c>
      <c r="O59" s="728">
        <v>12000000</v>
      </c>
      <c r="P59" s="733" t="s">
        <v>21</v>
      </c>
      <c r="Q59" s="722" t="s">
        <v>1896</v>
      </c>
      <c r="R59" s="722"/>
      <c r="S59" s="722"/>
      <c r="T59" s="730"/>
    </row>
    <row r="60" spans="1:20" ht="15" customHeight="1">
      <c r="A60" s="712">
        <v>59</v>
      </c>
      <c r="B60" s="722">
        <v>9358</v>
      </c>
      <c r="C60" s="712" t="str">
        <f>IFERROR(VLOOKUP(B60,[8]DSML!E:J,6,0),"")</f>
        <v>CN Nguyễn Văn Linh</v>
      </c>
      <c r="D60" s="712" t="str">
        <f>IFERROR(VLOOKUP(B60,[8]DSML!E:G,3,0),"")</f>
        <v>Khu vực Miền Trung</v>
      </c>
      <c r="E60" s="723" t="s">
        <v>1121</v>
      </c>
      <c r="F60" s="724" t="s">
        <v>1528</v>
      </c>
      <c r="G60" s="724">
        <v>10160489</v>
      </c>
      <c r="H60" s="724" t="s">
        <v>1892</v>
      </c>
      <c r="I60" s="725" t="s">
        <v>712</v>
      </c>
      <c r="J60" s="722" t="s">
        <v>1893</v>
      </c>
      <c r="K60" s="726"/>
      <c r="L60" s="727">
        <v>20</v>
      </c>
      <c r="M60" s="727">
        <v>6</v>
      </c>
      <c r="N60" s="724" t="s">
        <v>17</v>
      </c>
      <c r="O60" s="728">
        <v>15000000</v>
      </c>
      <c r="P60" s="729" t="s">
        <v>735</v>
      </c>
      <c r="Q60" s="722" t="s">
        <v>1895</v>
      </c>
      <c r="R60" s="722"/>
      <c r="S60" s="722"/>
      <c r="T60" s="730"/>
    </row>
    <row r="61" spans="1:20" ht="15" customHeight="1">
      <c r="A61" s="712">
        <v>60</v>
      </c>
      <c r="B61" s="715">
        <v>9368</v>
      </c>
      <c r="C61" s="712" t="str">
        <f>IFERROR(VLOOKUP(B61,[8]DSML!E:J,6,0),"")</f>
        <v>CN Tây Lộc</v>
      </c>
      <c r="D61" s="712" t="str">
        <f>IFERROR(VLOOKUP(B61,[8]DSML!E:G,3,0),"")</f>
        <v>Khu vực Miền Trung</v>
      </c>
      <c r="E61" s="715" t="s">
        <v>1121</v>
      </c>
      <c r="F61" s="715" t="s">
        <v>1306</v>
      </c>
      <c r="G61" s="736">
        <v>10109416</v>
      </c>
      <c r="H61" s="706" t="s">
        <v>1224</v>
      </c>
      <c r="I61" s="716" t="s">
        <v>712</v>
      </c>
      <c r="J61" s="715" t="s">
        <v>1703</v>
      </c>
      <c r="K61" s="720"/>
      <c r="L61" s="721">
        <v>13</v>
      </c>
      <c r="M61" s="721">
        <v>6</v>
      </c>
      <c r="N61" s="715" t="s">
        <v>20</v>
      </c>
      <c r="O61" s="719">
        <v>22000000</v>
      </c>
      <c r="P61" s="721" t="s">
        <v>21</v>
      </c>
      <c r="Q61" s="716" t="s">
        <v>1704</v>
      </c>
      <c r="R61" s="716"/>
      <c r="S61" s="720"/>
      <c r="T61" s="720"/>
    </row>
    <row r="62" spans="1:20" ht="15" customHeight="1">
      <c r="A62" s="712">
        <v>61</v>
      </c>
      <c r="B62" s="715">
        <v>9368</v>
      </c>
      <c r="C62" s="712" t="str">
        <f>IFERROR(VLOOKUP(B62,[8]DSML!E:J,6,0),"")</f>
        <v>CN Tây Lộc</v>
      </c>
      <c r="D62" s="712" t="str">
        <f>IFERROR(VLOOKUP(B62,[8]DSML!E:G,3,0),"")</f>
        <v>Khu vực Miền Trung</v>
      </c>
      <c r="E62" s="715" t="s">
        <v>1121</v>
      </c>
      <c r="F62" s="715" t="s">
        <v>1306</v>
      </c>
      <c r="G62" s="740">
        <v>11151864</v>
      </c>
      <c r="H62" s="715" t="s">
        <v>1134</v>
      </c>
      <c r="I62" s="716" t="s">
        <v>712</v>
      </c>
      <c r="J62" s="715" t="s">
        <v>1705</v>
      </c>
      <c r="K62" s="720"/>
      <c r="L62" s="721">
        <v>13</v>
      </c>
      <c r="M62" s="721">
        <v>6</v>
      </c>
      <c r="N62" s="715" t="s">
        <v>20</v>
      </c>
      <c r="O62" s="719">
        <v>20000000</v>
      </c>
      <c r="P62" s="721" t="s">
        <v>21</v>
      </c>
      <c r="Q62" s="716" t="s">
        <v>1706</v>
      </c>
      <c r="R62" s="716"/>
      <c r="S62" s="720"/>
      <c r="T62" s="720"/>
    </row>
    <row r="63" spans="1:20" ht="15" customHeight="1">
      <c r="A63" s="712">
        <v>62</v>
      </c>
      <c r="B63" s="715">
        <v>9368</v>
      </c>
      <c r="C63" s="712" t="str">
        <f>IFERROR(VLOOKUP(B63,[8]DSML!E:J,6,0),"")</f>
        <v>CN Tây Lộc</v>
      </c>
      <c r="D63" s="712" t="str">
        <f>IFERROR(VLOOKUP(B63,[8]DSML!E:G,3,0),"")</f>
        <v>Khu vực Miền Trung</v>
      </c>
      <c r="E63" s="715" t="s">
        <v>1121</v>
      </c>
      <c r="F63" s="715" t="s">
        <v>1306</v>
      </c>
      <c r="G63" s="720"/>
      <c r="H63" s="720" t="s">
        <v>1608</v>
      </c>
      <c r="I63" s="715" t="s">
        <v>709</v>
      </c>
      <c r="J63" s="715" t="s">
        <v>1535</v>
      </c>
      <c r="K63" s="720" t="s">
        <v>1536</v>
      </c>
      <c r="L63" s="718">
        <v>7</v>
      </c>
      <c r="M63" s="718">
        <v>6</v>
      </c>
      <c r="N63" s="715" t="s">
        <v>20</v>
      </c>
      <c r="O63" s="714">
        <v>20000000</v>
      </c>
      <c r="P63" s="729" t="s">
        <v>735</v>
      </c>
      <c r="Q63" s="716" t="s">
        <v>1533</v>
      </c>
      <c r="R63" s="720"/>
      <c r="S63" s="720"/>
      <c r="T63" s="720"/>
    </row>
    <row r="64" spans="1:20" ht="15" customHeight="1">
      <c r="A64" s="712">
        <v>63</v>
      </c>
      <c r="B64" s="715">
        <v>9368</v>
      </c>
      <c r="C64" s="712" t="str">
        <f>IFERROR(VLOOKUP(B64,[8]DSML!E:J,6,0),"")</f>
        <v>CN Tây Lộc</v>
      </c>
      <c r="D64" s="712" t="str">
        <f>IFERROR(VLOOKUP(B64,[8]DSML!E:G,3,0),"")</f>
        <v>Khu vực Miền Trung</v>
      </c>
      <c r="E64" s="715" t="s">
        <v>1121</v>
      </c>
      <c r="F64" s="715" t="s">
        <v>1306</v>
      </c>
      <c r="G64" s="740"/>
      <c r="H64" s="715" t="s">
        <v>1626</v>
      </c>
      <c r="I64" s="716" t="s">
        <v>712</v>
      </c>
      <c r="J64" s="715" t="s">
        <v>1627</v>
      </c>
      <c r="K64" s="749" t="s">
        <v>1628</v>
      </c>
      <c r="L64" s="721">
        <v>11</v>
      </c>
      <c r="M64" s="721">
        <v>6</v>
      </c>
      <c r="N64" s="715" t="s">
        <v>20</v>
      </c>
      <c r="O64" s="719">
        <v>11361000</v>
      </c>
      <c r="P64" s="735" t="s">
        <v>2001</v>
      </c>
      <c r="Q64" s="716" t="s">
        <v>1629</v>
      </c>
      <c r="R64" s="716"/>
      <c r="S64" s="720"/>
      <c r="T64" s="720"/>
    </row>
    <row r="65" spans="1:20" ht="15" customHeight="1">
      <c r="A65" s="712">
        <v>64</v>
      </c>
      <c r="B65" s="715">
        <v>9368</v>
      </c>
      <c r="C65" s="712" t="str">
        <f>IFERROR(VLOOKUP(B65,[8]DSML!E:J,6,0),"")</f>
        <v>CN Tây Lộc</v>
      </c>
      <c r="D65" s="712" t="str">
        <f>IFERROR(VLOOKUP(B65,[8]DSML!E:G,3,0),"")</f>
        <v>Khu vực Miền Trung</v>
      </c>
      <c r="E65" s="715" t="s">
        <v>1121</v>
      </c>
      <c r="F65" s="715" t="s">
        <v>1306</v>
      </c>
      <c r="G65" s="736">
        <v>10109416</v>
      </c>
      <c r="H65" s="706" t="s">
        <v>1224</v>
      </c>
      <c r="I65" s="716" t="s">
        <v>712</v>
      </c>
      <c r="J65" s="706" t="s">
        <v>1224</v>
      </c>
      <c r="K65" s="720"/>
      <c r="L65" s="718">
        <v>12</v>
      </c>
      <c r="M65" s="718">
        <v>6</v>
      </c>
      <c r="N65" s="715" t="s">
        <v>20</v>
      </c>
      <c r="O65" s="714">
        <v>12465000</v>
      </c>
      <c r="P65" s="735" t="s">
        <v>2001</v>
      </c>
      <c r="Q65" s="716" t="s">
        <v>1625</v>
      </c>
      <c r="R65" s="720"/>
      <c r="S65" s="720"/>
      <c r="T65" s="720"/>
    </row>
    <row r="66" spans="1:20" ht="15" customHeight="1">
      <c r="A66" s="712">
        <v>65</v>
      </c>
      <c r="B66" s="707">
        <v>9368</v>
      </c>
      <c r="C66" s="712" t="str">
        <f>IFERROR(VLOOKUP(B66,[8]DSML!E:J,6,0),"")</f>
        <v>CN Tây Lộc</v>
      </c>
      <c r="D66" s="712" t="str">
        <f>IFERROR(VLOOKUP(B66,[8]DSML!E:G,3,0),"")</f>
        <v>Khu vực Miền Trung</v>
      </c>
      <c r="E66" s="723" t="s">
        <v>1121</v>
      </c>
      <c r="F66" s="707" t="s">
        <v>1306</v>
      </c>
      <c r="G66" s="712" t="s">
        <v>1626</v>
      </c>
      <c r="H66" s="707" t="s">
        <v>712</v>
      </c>
      <c r="I66" s="713" t="s">
        <v>1974</v>
      </c>
      <c r="J66" s="707" t="s">
        <v>1975</v>
      </c>
      <c r="K66" s="731"/>
      <c r="L66" s="732">
        <v>23</v>
      </c>
      <c r="M66" s="732">
        <v>6</v>
      </c>
      <c r="N66" s="712" t="s">
        <v>20</v>
      </c>
      <c r="O66" s="728">
        <v>18000000</v>
      </c>
      <c r="P66" s="733" t="s">
        <v>735</v>
      </c>
      <c r="Q66" s="707" t="s">
        <v>1976</v>
      </c>
      <c r="R66" s="707"/>
      <c r="S66" s="707"/>
      <c r="T66" s="734"/>
    </row>
    <row r="67" spans="1:20" ht="15" customHeight="1">
      <c r="A67" s="712">
        <v>66</v>
      </c>
      <c r="B67" s="715">
        <v>9368</v>
      </c>
      <c r="C67" s="712" t="str">
        <f>IFERROR(VLOOKUP(B67,[8]DSML!E:J,6,0),"")</f>
        <v>CN Tây Lộc</v>
      </c>
      <c r="D67" s="712" t="str">
        <f>IFERROR(VLOOKUP(B67,[8]DSML!E:G,3,0),"")</f>
        <v>Khu vực Miền Trung</v>
      </c>
      <c r="E67" s="715" t="s">
        <v>1121</v>
      </c>
      <c r="F67" s="715" t="s">
        <v>1306</v>
      </c>
      <c r="G67" s="750">
        <v>10109415</v>
      </c>
      <c r="H67" s="716" t="s">
        <v>1224</v>
      </c>
      <c r="I67" s="715" t="s">
        <v>712</v>
      </c>
      <c r="J67" s="706" t="s">
        <v>1509</v>
      </c>
      <c r="K67" s="715" t="s">
        <v>1510</v>
      </c>
      <c r="L67" s="745">
        <v>5</v>
      </c>
      <c r="M67" s="721">
        <v>6</v>
      </c>
      <c r="N67" s="715" t="s">
        <v>17</v>
      </c>
      <c r="O67" s="719">
        <v>21000000</v>
      </c>
      <c r="P67" s="746" t="s">
        <v>22</v>
      </c>
      <c r="Q67" s="721" t="s">
        <v>1511</v>
      </c>
      <c r="R67" s="715" t="s">
        <v>1859</v>
      </c>
      <c r="S67" s="715"/>
      <c r="T67" s="715"/>
    </row>
    <row r="68" spans="1:20" ht="15" customHeight="1">
      <c r="A68" s="712">
        <v>67</v>
      </c>
      <c r="B68" s="715">
        <v>9366</v>
      </c>
      <c r="C68" s="712" t="str">
        <f>IFERROR(VLOOKUP(B68,[8]DSML!E:J,6,0),"")</f>
        <v>CN Thừa Thiên Huế</v>
      </c>
      <c r="D68" s="712" t="str">
        <f>IFERROR(VLOOKUP(B68,[8]DSML!E:G,3,0),"")</f>
        <v>Khu vực Miền Trung</v>
      </c>
      <c r="E68" s="715" t="s">
        <v>1121</v>
      </c>
      <c r="F68" s="715" t="s">
        <v>1296</v>
      </c>
      <c r="G68" s="740">
        <v>10168561</v>
      </c>
      <c r="H68" s="706" t="s">
        <v>1156</v>
      </c>
      <c r="I68" s="715" t="s">
        <v>709</v>
      </c>
      <c r="J68" s="751" t="s">
        <v>1492</v>
      </c>
      <c r="K68" s="717" t="s">
        <v>1493</v>
      </c>
      <c r="L68" s="721">
        <v>2</v>
      </c>
      <c r="M68" s="721">
        <v>6</v>
      </c>
      <c r="N68" s="715" t="s">
        <v>20</v>
      </c>
      <c r="O68" s="719">
        <v>21000000</v>
      </c>
      <c r="P68" s="746" t="s">
        <v>21</v>
      </c>
      <c r="Q68" s="716" t="s">
        <v>1494</v>
      </c>
      <c r="R68" s="716" t="s">
        <v>1599</v>
      </c>
      <c r="S68" s="715" t="s">
        <v>1859</v>
      </c>
      <c r="T68" s="715"/>
    </row>
    <row r="69" spans="1:20" ht="15" customHeight="1">
      <c r="A69" s="712">
        <v>68</v>
      </c>
      <c r="B69" s="715">
        <v>9366</v>
      </c>
      <c r="C69" s="712" t="str">
        <f>IFERROR(VLOOKUP(B69,[8]DSML!E:J,6,0),"")</f>
        <v>CN Thừa Thiên Huế</v>
      </c>
      <c r="D69" s="712" t="str">
        <f>IFERROR(VLOOKUP(B69,[8]DSML!E:G,3,0),"")</f>
        <v>Khu vực Miền Trung</v>
      </c>
      <c r="E69" s="715" t="s">
        <v>1121</v>
      </c>
      <c r="F69" s="715" t="s">
        <v>1296</v>
      </c>
      <c r="G69" s="740">
        <v>10512164</v>
      </c>
      <c r="H69" s="706" t="s">
        <v>862</v>
      </c>
      <c r="I69" s="720" t="s">
        <v>712</v>
      </c>
      <c r="J69" s="752" t="s">
        <v>1518</v>
      </c>
      <c r="K69" s="753" t="s">
        <v>1519</v>
      </c>
      <c r="L69" s="721">
        <v>6</v>
      </c>
      <c r="M69" s="721">
        <v>6</v>
      </c>
      <c r="N69" s="715" t="s">
        <v>20</v>
      </c>
      <c r="O69" s="719">
        <v>18827000</v>
      </c>
      <c r="P69" s="746" t="s">
        <v>21</v>
      </c>
      <c r="Q69" s="716" t="s">
        <v>1520</v>
      </c>
      <c r="R69" s="720"/>
      <c r="S69" s="720"/>
      <c r="T69" s="720"/>
    </row>
    <row r="70" spans="1:20" ht="15" customHeight="1">
      <c r="A70" s="712">
        <v>69</v>
      </c>
      <c r="B70" s="715">
        <v>9366</v>
      </c>
      <c r="C70" s="712" t="str">
        <f>IFERROR(VLOOKUP(B70,[8]DSML!E:J,6,0),"")</f>
        <v>CN Thừa Thiên Huế</v>
      </c>
      <c r="D70" s="712" t="str">
        <f>IFERROR(VLOOKUP(B70,[8]DSML!E:G,3,0),"")</f>
        <v>Khu vực Miền Trung</v>
      </c>
      <c r="E70" s="715" t="s">
        <v>1121</v>
      </c>
      <c r="F70" s="715" t="s">
        <v>1296</v>
      </c>
      <c r="G70" s="736">
        <v>10970349</v>
      </c>
      <c r="H70" s="715" t="s">
        <v>860</v>
      </c>
      <c r="I70" s="716" t="s">
        <v>712</v>
      </c>
      <c r="J70" s="715" t="s">
        <v>1633</v>
      </c>
      <c r="K70" s="717">
        <v>34465</v>
      </c>
      <c r="L70" s="721">
        <v>12</v>
      </c>
      <c r="M70" s="721">
        <v>6</v>
      </c>
      <c r="N70" s="715" t="s">
        <v>20</v>
      </c>
      <c r="O70" s="719">
        <v>10955000</v>
      </c>
      <c r="P70" s="721" t="s">
        <v>21</v>
      </c>
      <c r="Q70" s="716" t="s">
        <v>1634</v>
      </c>
      <c r="R70" s="716"/>
      <c r="S70" s="720"/>
      <c r="T70" s="720"/>
    </row>
    <row r="71" spans="1:20" ht="15" customHeight="1">
      <c r="A71" s="712">
        <v>70</v>
      </c>
      <c r="B71" s="715">
        <v>9366</v>
      </c>
      <c r="C71" s="712" t="str">
        <f>IFERROR(VLOOKUP(B71,[8]DSML!E:J,6,0),"")</f>
        <v>CN Thừa Thiên Huế</v>
      </c>
      <c r="D71" s="712" t="str">
        <f>IFERROR(VLOOKUP(B71,[8]DSML!E:G,3,0),"")</f>
        <v>Khu vực Miền Trung</v>
      </c>
      <c r="E71" s="715" t="s">
        <v>1121</v>
      </c>
      <c r="F71" s="715" t="s">
        <v>1296</v>
      </c>
      <c r="G71" s="736">
        <v>10970349</v>
      </c>
      <c r="H71" s="715" t="s">
        <v>860</v>
      </c>
      <c r="I71" s="716" t="s">
        <v>712</v>
      </c>
      <c r="J71" s="715" t="s">
        <v>1635</v>
      </c>
      <c r="K71" s="717">
        <v>31996</v>
      </c>
      <c r="L71" s="721">
        <v>12</v>
      </c>
      <c r="M71" s="721">
        <v>6</v>
      </c>
      <c r="N71" s="715" t="s">
        <v>20</v>
      </c>
      <c r="O71" s="719">
        <v>16500000</v>
      </c>
      <c r="P71" s="721" t="s">
        <v>21</v>
      </c>
      <c r="Q71" s="716" t="s">
        <v>1636</v>
      </c>
      <c r="R71" s="716"/>
      <c r="S71" s="720"/>
      <c r="T71" s="720"/>
    </row>
    <row r="72" spans="1:20" ht="15" customHeight="1">
      <c r="A72" s="712">
        <v>71</v>
      </c>
      <c r="B72" s="722">
        <v>9366</v>
      </c>
      <c r="C72" s="712" t="str">
        <f>IFERROR(VLOOKUP(B72,[8]DSML!E:J,6,0),"")</f>
        <v>CN Thừa Thiên Huế</v>
      </c>
      <c r="D72" s="712" t="str">
        <f>IFERROR(VLOOKUP(B72,[8]DSML!E:G,3,0),"")</f>
        <v>Khu vực Miền Trung</v>
      </c>
      <c r="E72" s="723" t="s">
        <v>1121</v>
      </c>
      <c r="F72" s="724" t="s">
        <v>1296</v>
      </c>
      <c r="G72" s="724">
        <v>10512164</v>
      </c>
      <c r="H72" s="724" t="s">
        <v>862</v>
      </c>
      <c r="I72" s="725" t="s">
        <v>712</v>
      </c>
      <c r="J72" s="722" t="s">
        <v>1897</v>
      </c>
      <c r="K72" s="726"/>
      <c r="L72" s="727">
        <v>20</v>
      </c>
      <c r="M72" s="727">
        <v>6</v>
      </c>
      <c r="N72" s="724" t="s">
        <v>20</v>
      </c>
      <c r="O72" s="728">
        <v>17300000</v>
      </c>
      <c r="P72" s="729" t="s">
        <v>21</v>
      </c>
      <c r="Q72" s="722" t="s">
        <v>1898</v>
      </c>
      <c r="R72" s="722"/>
      <c r="S72" s="722"/>
      <c r="T72" s="730"/>
    </row>
    <row r="73" spans="1:20" ht="15" customHeight="1">
      <c r="A73" s="712">
        <v>72</v>
      </c>
      <c r="B73" s="715">
        <v>9366</v>
      </c>
      <c r="C73" s="712" t="str">
        <f>IFERROR(VLOOKUP(B73,[8]DSML!E:J,6,0),"")</f>
        <v>CN Thừa Thiên Huế</v>
      </c>
      <c r="D73" s="712" t="str">
        <f>IFERROR(VLOOKUP(B73,[8]DSML!E:G,3,0),"")</f>
        <v>Khu vực Miền Trung</v>
      </c>
      <c r="E73" s="715" t="s">
        <v>1121</v>
      </c>
      <c r="F73" s="715" t="s">
        <v>1296</v>
      </c>
      <c r="G73" s="740">
        <v>11136157</v>
      </c>
      <c r="H73" s="706" t="s">
        <v>1603</v>
      </c>
      <c r="I73" s="716" t="s">
        <v>712</v>
      </c>
      <c r="J73" s="715" t="s">
        <v>1603</v>
      </c>
      <c r="K73" s="754">
        <v>34610</v>
      </c>
      <c r="L73" s="718">
        <v>15</v>
      </c>
      <c r="M73" s="718">
        <v>6</v>
      </c>
      <c r="N73" s="715" t="s">
        <v>20</v>
      </c>
      <c r="O73" s="719">
        <v>10325000</v>
      </c>
      <c r="P73" s="735" t="s">
        <v>2001</v>
      </c>
      <c r="Q73" s="716" t="s">
        <v>1773</v>
      </c>
      <c r="R73" s="720" t="s">
        <v>1862</v>
      </c>
      <c r="S73" s="720"/>
      <c r="T73" s="720"/>
    </row>
    <row r="74" spans="1:20" ht="15" customHeight="1">
      <c r="A74" s="712">
        <v>73</v>
      </c>
      <c r="B74" s="715">
        <v>9366</v>
      </c>
      <c r="C74" s="712" t="str">
        <f>IFERROR(VLOOKUP(B74,[8]DSML!E:J,6,0),"")</f>
        <v>CN Thừa Thiên Huế</v>
      </c>
      <c r="D74" s="712" t="str">
        <f>IFERROR(VLOOKUP(B74,[8]DSML!E:G,3,0),"")</f>
        <v>Khu vực Miền Trung</v>
      </c>
      <c r="E74" s="715" t="s">
        <v>1121</v>
      </c>
      <c r="F74" s="715" t="s">
        <v>1296</v>
      </c>
      <c r="G74" s="736">
        <v>10973196</v>
      </c>
      <c r="H74" s="706" t="s">
        <v>931</v>
      </c>
      <c r="I74" s="716" t="s">
        <v>712</v>
      </c>
      <c r="J74" s="715" t="s">
        <v>1587</v>
      </c>
      <c r="K74" s="717">
        <v>35891</v>
      </c>
      <c r="L74" s="721">
        <v>8</v>
      </c>
      <c r="M74" s="721">
        <v>6</v>
      </c>
      <c r="N74" s="715" t="s">
        <v>17</v>
      </c>
      <c r="O74" s="719">
        <v>14200000</v>
      </c>
      <c r="P74" s="733" t="s">
        <v>21</v>
      </c>
      <c r="Q74" s="716" t="s">
        <v>1588</v>
      </c>
      <c r="R74" s="720"/>
      <c r="S74" s="720"/>
      <c r="T74" s="720"/>
    </row>
    <row r="75" spans="1:20" ht="15" customHeight="1">
      <c r="A75" s="712">
        <v>74</v>
      </c>
      <c r="B75" s="715">
        <v>9366</v>
      </c>
      <c r="C75" s="712" t="str">
        <f>IFERROR(VLOOKUP(B75,[8]DSML!E:J,6,0),"")</f>
        <v>CN Thừa Thiên Huế</v>
      </c>
      <c r="D75" s="712" t="str">
        <f>IFERROR(VLOOKUP(B75,[8]DSML!E:G,3,0),"")</f>
        <v>Khu vực Miền Trung</v>
      </c>
      <c r="E75" s="715" t="s">
        <v>1121</v>
      </c>
      <c r="F75" s="715" t="s">
        <v>1296</v>
      </c>
      <c r="G75" s="736">
        <v>10970349</v>
      </c>
      <c r="H75" s="715" t="s">
        <v>860</v>
      </c>
      <c r="I75" s="716" t="s">
        <v>712</v>
      </c>
      <c r="J75" s="715" t="s">
        <v>1589</v>
      </c>
      <c r="K75" s="717" t="s">
        <v>1590</v>
      </c>
      <c r="L75" s="721">
        <v>8</v>
      </c>
      <c r="M75" s="721">
        <v>6</v>
      </c>
      <c r="N75" s="715" t="s">
        <v>20</v>
      </c>
      <c r="O75" s="719">
        <v>12000000</v>
      </c>
      <c r="P75" s="735" t="s">
        <v>735</v>
      </c>
      <c r="Q75" s="716" t="s">
        <v>1591</v>
      </c>
      <c r="R75" s="716" t="s">
        <v>1609</v>
      </c>
      <c r="S75" s="720"/>
      <c r="T75" s="720"/>
    </row>
    <row r="76" spans="1:20" ht="15" customHeight="1">
      <c r="A76" s="712">
        <v>75</v>
      </c>
      <c r="B76" s="715">
        <v>9366</v>
      </c>
      <c r="C76" s="712" t="str">
        <f>IFERROR(VLOOKUP(B76,[8]DSML!E:J,6,0),"")</f>
        <v>CN Thừa Thiên Huế</v>
      </c>
      <c r="D76" s="712" t="str">
        <f>IFERROR(VLOOKUP(B76,[8]DSML!E:G,3,0),"")</f>
        <v>Khu vực Miền Trung</v>
      </c>
      <c r="E76" s="715" t="s">
        <v>1121</v>
      </c>
      <c r="F76" s="715" t="s">
        <v>1296</v>
      </c>
      <c r="G76" s="740">
        <v>10168561</v>
      </c>
      <c r="H76" s="715" t="s">
        <v>1156</v>
      </c>
      <c r="I76" s="755" t="s">
        <v>709</v>
      </c>
      <c r="J76" s="742" t="s">
        <v>1156</v>
      </c>
      <c r="K76" s="717" t="s">
        <v>1774</v>
      </c>
      <c r="L76" s="756">
        <v>15</v>
      </c>
      <c r="M76" s="718">
        <v>6</v>
      </c>
      <c r="N76" s="715" t="s">
        <v>20</v>
      </c>
      <c r="O76" s="719">
        <v>15500000</v>
      </c>
      <c r="P76" s="735" t="s">
        <v>735</v>
      </c>
      <c r="Q76" s="716" t="s">
        <v>1775</v>
      </c>
      <c r="R76" s="720"/>
      <c r="S76" s="720"/>
      <c r="T76" s="720"/>
    </row>
    <row r="77" spans="1:20" ht="15" customHeight="1">
      <c r="A77" s="712">
        <v>76</v>
      </c>
      <c r="B77" s="707">
        <v>9366</v>
      </c>
      <c r="C77" s="712" t="str">
        <f>IFERROR(VLOOKUP(B77,[8]DSML!E:J,6,0),"")</f>
        <v>CN Thừa Thiên Huế</v>
      </c>
      <c r="D77" s="712" t="str">
        <f>IFERROR(VLOOKUP(B77,[8]DSML!E:G,3,0),"")</f>
        <v>Khu vực Miền Trung</v>
      </c>
      <c r="E77" s="723" t="s">
        <v>1121</v>
      </c>
      <c r="F77" s="707" t="s">
        <v>1296</v>
      </c>
      <c r="G77" s="712">
        <v>10168561</v>
      </c>
      <c r="H77" s="707" t="s">
        <v>1156</v>
      </c>
      <c r="I77" s="713" t="s">
        <v>709</v>
      </c>
      <c r="J77" s="707" t="s">
        <v>1946</v>
      </c>
      <c r="K77" s="731"/>
      <c r="L77" s="732">
        <v>22</v>
      </c>
      <c r="M77" s="732">
        <v>6</v>
      </c>
      <c r="N77" s="712" t="s">
        <v>17</v>
      </c>
      <c r="O77" s="728">
        <v>12006000</v>
      </c>
      <c r="P77" s="733" t="s">
        <v>21</v>
      </c>
      <c r="Q77" s="707" t="s">
        <v>1947</v>
      </c>
      <c r="R77" s="707"/>
      <c r="S77" s="707"/>
      <c r="T77" s="734"/>
    </row>
    <row r="78" spans="1:20" ht="15" customHeight="1">
      <c r="A78" s="712">
        <v>77</v>
      </c>
      <c r="B78" s="715">
        <v>9366</v>
      </c>
      <c r="C78" s="712" t="str">
        <f>IFERROR(VLOOKUP(B78,[8]DSML!E:J,6,0),"")</f>
        <v>CN Thừa Thiên Huế</v>
      </c>
      <c r="D78" s="712" t="str">
        <f>IFERROR(VLOOKUP(B78,[8]DSML!E:G,3,0),"")</f>
        <v>Khu vực Miền Trung</v>
      </c>
      <c r="E78" s="715" t="s">
        <v>1121</v>
      </c>
      <c r="F78" s="715" t="s">
        <v>1296</v>
      </c>
      <c r="G78" s="736">
        <v>10970349</v>
      </c>
      <c r="H78" s="706" t="s">
        <v>860</v>
      </c>
      <c r="I78" s="715" t="s">
        <v>712</v>
      </c>
      <c r="J78" s="751" t="s">
        <v>1495</v>
      </c>
      <c r="K78" s="717" t="s">
        <v>1496</v>
      </c>
      <c r="L78" s="721">
        <v>2</v>
      </c>
      <c r="M78" s="721">
        <v>6</v>
      </c>
      <c r="N78" s="715" t="s">
        <v>17</v>
      </c>
      <c r="O78" s="719">
        <v>20000000</v>
      </c>
      <c r="P78" s="718" t="s">
        <v>22</v>
      </c>
      <c r="Q78" s="716" t="s">
        <v>1497</v>
      </c>
      <c r="R78" s="716"/>
      <c r="S78" s="716"/>
      <c r="T78" s="716"/>
    </row>
    <row r="79" spans="1:20" ht="15" customHeight="1">
      <c r="A79" s="712">
        <v>78</v>
      </c>
      <c r="B79" s="715">
        <v>9366</v>
      </c>
      <c r="C79" s="712" t="str">
        <f>IFERROR(VLOOKUP(B79,[8]DSML!E:J,6,0),"")</f>
        <v>CN Thừa Thiên Huế</v>
      </c>
      <c r="D79" s="712" t="str">
        <f>IFERROR(VLOOKUP(B79,[8]DSML!E:G,3,0),"")</f>
        <v>Khu vực Miền Trung</v>
      </c>
      <c r="E79" s="715" t="s">
        <v>1121</v>
      </c>
      <c r="F79" s="715" t="s">
        <v>1296</v>
      </c>
      <c r="G79" s="740">
        <v>11362598</v>
      </c>
      <c r="H79" s="706" t="s">
        <v>877</v>
      </c>
      <c r="I79" s="720" t="s">
        <v>712</v>
      </c>
      <c r="J79" s="720" t="s">
        <v>1521</v>
      </c>
      <c r="K79" s="720" t="s">
        <v>1522</v>
      </c>
      <c r="L79" s="721">
        <v>6</v>
      </c>
      <c r="M79" s="721">
        <v>6</v>
      </c>
      <c r="N79" s="715" t="s">
        <v>20</v>
      </c>
      <c r="O79" s="719">
        <v>15500000</v>
      </c>
      <c r="P79" s="718" t="s">
        <v>22</v>
      </c>
      <c r="Q79" s="716" t="s">
        <v>1523</v>
      </c>
      <c r="R79" s="720"/>
      <c r="S79" s="720"/>
      <c r="T79" s="720"/>
    </row>
    <row r="80" spans="1:20" ht="15" customHeight="1">
      <c r="A80" s="712">
        <v>79</v>
      </c>
      <c r="B80" s="715">
        <v>9366</v>
      </c>
      <c r="C80" s="712" t="str">
        <f>IFERROR(VLOOKUP(B80,[8]DSML!E:J,6,0),"")</f>
        <v>CN Thừa Thiên Huế</v>
      </c>
      <c r="D80" s="712" t="str">
        <f>IFERROR(VLOOKUP(B80,[8]DSML!E:G,3,0),"")</f>
        <v>Khu vực Miền Trung</v>
      </c>
      <c r="E80" s="715" t="s">
        <v>1121</v>
      </c>
      <c r="F80" s="715" t="s">
        <v>1296</v>
      </c>
      <c r="G80" s="740">
        <v>11136157</v>
      </c>
      <c r="H80" s="706" t="s">
        <v>1603</v>
      </c>
      <c r="I80" s="716" t="s">
        <v>709</v>
      </c>
      <c r="J80" s="715" t="s">
        <v>1604</v>
      </c>
      <c r="K80" s="717" t="s">
        <v>1605</v>
      </c>
      <c r="L80" s="721">
        <v>9</v>
      </c>
      <c r="M80" s="721">
        <v>6</v>
      </c>
      <c r="N80" s="715" t="s">
        <v>20</v>
      </c>
      <c r="O80" s="719">
        <v>50400000</v>
      </c>
      <c r="P80" s="718" t="s">
        <v>22</v>
      </c>
      <c r="Q80" s="716" t="s">
        <v>1606</v>
      </c>
      <c r="R80" s="720"/>
      <c r="S80" s="720"/>
      <c r="T80" s="720"/>
    </row>
    <row r="81" spans="1:20" ht="15" customHeight="1">
      <c r="A81" s="712">
        <v>80</v>
      </c>
      <c r="B81" s="715">
        <v>9366</v>
      </c>
      <c r="C81" s="712" t="str">
        <f>IFERROR(VLOOKUP(B81,[8]DSML!E:J,6,0),"")</f>
        <v>CN Thừa Thiên Huế</v>
      </c>
      <c r="D81" s="712" t="str">
        <f>IFERROR(VLOOKUP(B81,[8]DSML!E:G,3,0),"")</f>
        <v>Khu vực Miền Trung</v>
      </c>
      <c r="E81" s="715" t="s">
        <v>1121</v>
      </c>
      <c r="F81" s="715" t="s">
        <v>1296</v>
      </c>
      <c r="G81" s="750">
        <v>10973196</v>
      </c>
      <c r="H81" s="716" t="s">
        <v>931</v>
      </c>
      <c r="I81" s="716" t="s">
        <v>712</v>
      </c>
      <c r="J81" s="715" t="s">
        <v>1749</v>
      </c>
      <c r="K81" s="717">
        <v>29501</v>
      </c>
      <c r="L81" s="721">
        <v>14</v>
      </c>
      <c r="M81" s="721">
        <v>6</v>
      </c>
      <c r="N81" s="715" t="s">
        <v>17</v>
      </c>
      <c r="O81" s="719">
        <v>18642000</v>
      </c>
      <c r="P81" s="718" t="s">
        <v>22</v>
      </c>
      <c r="Q81" s="716" t="s">
        <v>1750</v>
      </c>
      <c r="R81" s="716"/>
      <c r="S81" s="720"/>
      <c r="T81" s="720"/>
    </row>
    <row r="82" spans="1:20" ht="15" customHeight="1">
      <c r="A82" s="712">
        <v>81</v>
      </c>
      <c r="B82" s="715">
        <v>9356</v>
      </c>
      <c r="C82" s="712" t="str">
        <f>IFERROR(VLOOKUP(B82,[8]DSML!E:J,6,0),"")</f>
        <v>CN Trưng Nữ Vương</v>
      </c>
      <c r="D82" s="712" t="str">
        <f>IFERROR(VLOOKUP(B82,[8]DSML!E:G,3,0),"")</f>
        <v>Khu vực Miền Trung</v>
      </c>
      <c r="E82" s="715" t="s">
        <v>1121</v>
      </c>
      <c r="F82" s="715" t="s">
        <v>1610</v>
      </c>
      <c r="G82" s="720"/>
      <c r="H82" s="720" t="s">
        <v>1611</v>
      </c>
      <c r="I82" s="716" t="s">
        <v>709</v>
      </c>
      <c r="J82" s="720" t="s">
        <v>1611</v>
      </c>
      <c r="K82" s="720">
        <v>1986</v>
      </c>
      <c r="L82" s="720">
        <v>10</v>
      </c>
      <c r="M82" s="720">
        <v>6</v>
      </c>
      <c r="N82" s="715" t="s">
        <v>20</v>
      </c>
      <c r="O82" s="714">
        <v>15430000</v>
      </c>
      <c r="P82" s="735" t="s">
        <v>735</v>
      </c>
      <c r="Q82" s="716" t="s">
        <v>1606</v>
      </c>
      <c r="R82" s="720"/>
      <c r="S82" s="720"/>
      <c r="T82" s="720"/>
    </row>
    <row r="83" spans="1:20" ht="15" customHeight="1">
      <c r="A83" s="712">
        <v>82</v>
      </c>
      <c r="B83" s="715">
        <v>9356</v>
      </c>
      <c r="C83" s="712" t="str">
        <f>IFERROR(VLOOKUP(B83,[8]DSML!E:J,6,0),"")</f>
        <v>CN Trưng Nữ Vương</v>
      </c>
      <c r="D83" s="712" t="str">
        <f>IFERROR(VLOOKUP(B83,[8]DSML!E:G,3,0),"")</f>
        <v>Khu vực Miền Trung</v>
      </c>
      <c r="E83" s="715" t="s">
        <v>1121</v>
      </c>
      <c r="F83" s="715" t="s">
        <v>1610</v>
      </c>
      <c r="G83" s="720"/>
      <c r="H83" s="720" t="s">
        <v>1612</v>
      </c>
      <c r="I83" s="716" t="s">
        <v>709</v>
      </c>
      <c r="J83" s="720" t="s">
        <v>1612</v>
      </c>
      <c r="K83" s="720">
        <v>1991</v>
      </c>
      <c r="L83" s="720">
        <v>10</v>
      </c>
      <c r="M83" s="720">
        <v>6</v>
      </c>
      <c r="N83" s="715" t="s">
        <v>20</v>
      </c>
      <c r="O83" s="714">
        <v>12350000</v>
      </c>
      <c r="P83" s="746" t="s">
        <v>21</v>
      </c>
      <c r="Q83" s="716" t="s">
        <v>1606</v>
      </c>
      <c r="R83" s="720"/>
      <c r="S83" s="720"/>
      <c r="T83" s="720"/>
    </row>
    <row r="84" spans="1:20" ht="15" customHeight="1">
      <c r="A84" s="712">
        <v>83</v>
      </c>
      <c r="B84" s="715">
        <v>9356</v>
      </c>
      <c r="C84" s="712" t="str">
        <f>IFERROR(VLOOKUP(B84,[8]DSML!E:J,6,0),"")</f>
        <v>CN Trưng Nữ Vương</v>
      </c>
      <c r="D84" s="712" t="str">
        <f>IFERROR(VLOOKUP(B84,[8]DSML!E:G,3,0),"")</f>
        <v>Khu vực Miền Trung</v>
      </c>
      <c r="E84" s="715" t="s">
        <v>1121</v>
      </c>
      <c r="F84" s="715" t="s">
        <v>1289</v>
      </c>
      <c r="G84" s="715">
        <v>10761473</v>
      </c>
      <c r="H84" s="715" t="s">
        <v>960</v>
      </c>
      <c r="I84" s="720" t="s">
        <v>709</v>
      </c>
      <c r="J84" s="720" t="s">
        <v>1785</v>
      </c>
      <c r="K84" s="717">
        <v>34898</v>
      </c>
      <c r="L84" s="720">
        <v>15</v>
      </c>
      <c r="M84" s="720">
        <v>6</v>
      </c>
      <c r="N84" s="720" t="s">
        <v>1385</v>
      </c>
      <c r="O84" s="714">
        <v>12000005</v>
      </c>
      <c r="P84" s="721" t="s">
        <v>21</v>
      </c>
      <c r="Q84" s="720" t="s">
        <v>1779</v>
      </c>
      <c r="R84" s="716" t="s">
        <v>1863</v>
      </c>
      <c r="S84" s="720"/>
      <c r="T84" s="720"/>
    </row>
    <row r="85" spans="1:20" ht="15" customHeight="1">
      <c r="A85" s="712">
        <v>84</v>
      </c>
      <c r="B85" s="715">
        <v>9356</v>
      </c>
      <c r="C85" s="712" t="str">
        <f>IFERROR(VLOOKUP(B85,[8]DSML!E:J,6,0),"")</f>
        <v>CN Trưng Nữ Vương</v>
      </c>
      <c r="D85" s="712" t="str">
        <f>IFERROR(VLOOKUP(B85,[8]DSML!E:G,3,0),"")</f>
        <v>Khu vực Miền Trung</v>
      </c>
      <c r="E85" s="715" t="s">
        <v>1121</v>
      </c>
      <c r="F85" s="715" t="s">
        <v>1610</v>
      </c>
      <c r="G85" s="720"/>
      <c r="H85" s="720" t="s">
        <v>1872</v>
      </c>
      <c r="I85" s="716" t="s">
        <v>712</v>
      </c>
      <c r="J85" s="737" t="s">
        <v>1873</v>
      </c>
      <c r="K85" s="720"/>
      <c r="L85" s="745">
        <v>19</v>
      </c>
      <c r="M85" s="745">
        <v>6</v>
      </c>
      <c r="N85" s="715" t="s">
        <v>20</v>
      </c>
      <c r="O85" s="728">
        <v>10798000</v>
      </c>
      <c r="P85" s="721" t="s">
        <v>21</v>
      </c>
      <c r="Q85" s="716" t="s">
        <v>1874</v>
      </c>
      <c r="R85" s="716" t="s">
        <v>1875</v>
      </c>
      <c r="S85" s="716"/>
      <c r="T85" s="716"/>
    </row>
    <row r="86" spans="1:20" ht="15" customHeight="1">
      <c r="A86" s="712">
        <v>85</v>
      </c>
      <c r="B86" s="715">
        <v>9356</v>
      </c>
      <c r="C86" s="712" t="str">
        <f>IFERROR(VLOOKUP(B86,[8]DSML!E:J,6,0),"")</f>
        <v>CN Trưng Nữ Vương</v>
      </c>
      <c r="D86" s="712" t="str">
        <f>IFERROR(VLOOKUP(B86,[8]DSML!E:G,3,0),"")</f>
        <v>Khu vực Miền Trung</v>
      </c>
      <c r="E86" s="715" t="s">
        <v>1121</v>
      </c>
      <c r="F86" s="715" t="s">
        <v>1610</v>
      </c>
      <c r="G86" s="720"/>
      <c r="H86" s="720" t="s">
        <v>1612</v>
      </c>
      <c r="I86" s="716" t="s">
        <v>709</v>
      </c>
      <c r="J86" s="737" t="s">
        <v>875</v>
      </c>
      <c r="K86" s="720"/>
      <c r="L86" s="745">
        <v>19</v>
      </c>
      <c r="M86" s="745">
        <v>6</v>
      </c>
      <c r="N86" s="715" t="s">
        <v>20</v>
      </c>
      <c r="O86" s="728">
        <v>13163000</v>
      </c>
      <c r="P86" s="721" t="s">
        <v>21</v>
      </c>
      <c r="Q86" s="720" t="s">
        <v>1337</v>
      </c>
      <c r="R86" s="716"/>
      <c r="S86" s="716"/>
      <c r="T86" s="716"/>
    </row>
    <row r="87" spans="1:20" ht="15" customHeight="1">
      <c r="A87" s="712">
        <v>86</v>
      </c>
      <c r="B87" s="707">
        <v>9336</v>
      </c>
      <c r="C87" s="712" t="str">
        <f>IFERROR(VLOOKUP(B87,[8]DSML!E:J,6,0),"")</f>
        <v>CN Ba Đình</v>
      </c>
      <c r="D87" s="712" t="str">
        <f>IFERROR(VLOOKUP(B87,[8]DSML!E:G,3,0),"")</f>
        <v>Khu vực Hà Nội</v>
      </c>
      <c r="E87" s="757" t="s">
        <v>1122</v>
      </c>
      <c r="F87" s="757" t="s">
        <v>1648</v>
      </c>
      <c r="G87" s="707" t="s">
        <v>1649</v>
      </c>
      <c r="H87" s="706" t="s">
        <v>1650</v>
      </c>
      <c r="I87" s="707" t="s">
        <v>712</v>
      </c>
      <c r="J87" s="734" t="s">
        <v>1651</v>
      </c>
      <c r="K87" s="758">
        <v>28404</v>
      </c>
      <c r="L87" s="759">
        <v>2</v>
      </c>
      <c r="M87" s="759">
        <v>6</v>
      </c>
      <c r="N87" s="760" t="s">
        <v>17</v>
      </c>
      <c r="O87" s="728">
        <v>30000000</v>
      </c>
      <c r="P87" s="759" t="s">
        <v>21</v>
      </c>
      <c r="Q87" s="707" t="s">
        <v>1789</v>
      </c>
    </row>
    <row r="88" spans="1:20" ht="15" customHeight="1">
      <c r="A88" s="712">
        <v>87</v>
      </c>
      <c r="B88" s="761">
        <v>9336</v>
      </c>
      <c r="C88" s="712" t="str">
        <f>IFERROR(VLOOKUP(B88,[8]DSML!E:J,6,0),"")</f>
        <v>CN Ba Đình</v>
      </c>
      <c r="D88" s="712" t="str">
        <f>IFERROR(VLOOKUP(B88,[8]DSML!E:G,3,0),"")</f>
        <v>Khu vực Hà Nội</v>
      </c>
      <c r="E88" s="757" t="s">
        <v>1122</v>
      </c>
      <c r="F88" s="757" t="s">
        <v>1562</v>
      </c>
      <c r="G88" s="761"/>
      <c r="H88" s="761" t="s">
        <v>1570</v>
      </c>
      <c r="I88" s="761" t="s">
        <v>712</v>
      </c>
      <c r="J88" s="762" t="s">
        <v>1571</v>
      </c>
      <c r="K88" s="763" t="s">
        <v>1572</v>
      </c>
      <c r="L88" s="764">
        <v>9</v>
      </c>
      <c r="M88" s="764">
        <v>6</v>
      </c>
      <c r="N88" s="765" t="s">
        <v>17</v>
      </c>
      <c r="O88" s="766">
        <v>20000000</v>
      </c>
      <c r="P88" s="759" t="s">
        <v>21</v>
      </c>
      <c r="Q88" s="761" t="s">
        <v>1880</v>
      </c>
    </row>
    <row r="89" spans="1:20" ht="15" customHeight="1">
      <c r="A89" s="712">
        <v>88</v>
      </c>
      <c r="B89" s="761">
        <v>9336</v>
      </c>
      <c r="C89" s="712" t="str">
        <f>IFERROR(VLOOKUP(B89,[8]DSML!E:J,6,0),"")</f>
        <v>CN Ba Đình</v>
      </c>
      <c r="D89" s="712" t="str">
        <f>IFERROR(VLOOKUP(B89,[8]DSML!E:G,3,0),"")</f>
        <v>Khu vực Hà Nội</v>
      </c>
      <c r="E89" s="757" t="s">
        <v>1122</v>
      </c>
      <c r="F89" s="757" t="s">
        <v>1562</v>
      </c>
      <c r="G89" s="761"/>
      <c r="H89" s="761" t="s">
        <v>1570</v>
      </c>
      <c r="I89" s="761" t="s">
        <v>712</v>
      </c>
      <c r="J89" s="762" t="s">
        <v>1573</v>
      </c>
      <c r="K89" s="763" t="s">
        <v>1574</v>
      </c>
      <c r="L89" s="764">
        <v>9</v>
      </c>
      <c r="M89" s="764">
        <v>6</v>
      </c>
      <c r="N89" s="765" t="s">
        <v>17</v>
      </c>
      <c r="O89" s="766">
        <v>20000000</v>
      </c>
      <c r="P89" s="759" t="s">
        <v>22</v>
      </c>
      <c r="Q89" s="761"/>
    </row>
    <row r="90" spans="1:20" ht="15" customHeight="1">
      <c r="A90" s="712">
        <v>89</v>
      </c>
      <c r="B90" s="707">
        <v>9336</v>
      </c>
      <c r="C90" s="712" t="str">
        <f>IFERROR(VLOOKUP(B90,[8]DSML!E:J,6,0),"")</f>
        <v>CN Ba Đình</v>
      </c>
      <c r="D90" s="712" t="str">
        <f>IFERROR(VLOOKUP(B90,[8]DSML!E:G,3,0),"")</f>
        <v>Khu vực Hà Nội</v>
      </c>
      <c r="E90" s="757" t="s">
        <v>1122</v>
      </c>
      <c r="F90" s="757" t="s">
        <v>1562</v>
      </c>
      <c r="G90" s="761" t="s">
        <v>1928</v>
      </c>
      <c r="H90" s="707" t="s">
        <v>1917</v>
      </c>
      <c r="I90" s="761" t="s">
        <v>709</v>
      </c>
      <c r="J90" s="762" t="s">
        <v>1918</v>
      </c>
      <c r="K90" s="763">
        <v>1991</v>
      </c>
      <c r="L90" s="764">
        <v>20</v>
      </c>
      <c r="M90" s="764">
        <v>6</v>
      </c>
      <c r="N90" s="760" t="s">
        <v>17</v>
      </c>
      <c r="O90" s="766">
        <v>18000000</v>
      </c>
      <c r="P90" s="764" t="s">
        <v>21</v>
      </c>
      <c r="Q90" s="761" t="s">
        <v>1919</v>
      </c>
    </row>
    <row r="91" spans="1:20" ht="15" customHeight="1">
      <c r="A91" s="712">
        <v>90</v>
      </c>
      <c r="B91" s="707">
        <v>9339</v>
      </c>
      <c r="C91" s="712" t="str">
        <f>IFERROR(VLOOKUP(B91,[8]DSML!E:J,6,0),"")</f>
        <v>CN Cầu Giấy</v>
      </c>
      <c r="D91" s="712" t="str">
        <f>IFERROR(VLOOKUP(B91,[8]DSML!E:G,3,0),"")</f>
        <v>Khu vực Hà Nội</v>
      </c>
      <c r="E91" s="757" t="s">
        <v>1122</v>
      </c>
      <c r="F91" s="757" t="s">
        <v>1648</v>
      </c>
      <c r="G91" s="707" t="s">
        <v>1652</v>
      </c>
      <c r="H91" s="706" t="s">
        <v>1653</v>
      </c>
      <c r="I91" s="707" t="s">
        <v>712</v>
      </c>
      <c r="J91" s="734" t="s">
        <v>1654</v>
      </c>
      <c r="K91" s="758" t="s">
        <v>1655</v>
      </c>
      <c r="L91" s="759">
        <v>5</v>
      </c>
      <c r="M91" s="759">
        <v>6</v>
      </c>
      <c r="N91" s="760" t="s">
        <v>17</v>
      </c>
      <c r="O91" s="728">
        <v>25000000</v>
      </c>
      <c r="P91" s="759" t="s">
        <v>21</v>
      </c>
      <c r="Q91" s="707" t="s">
        <v>1656</v>
      </c>
    </row>
    <row r="92" spans="1:20" ht="15" customHeight="1">
      <c r="A92" s="712">
        <v>91</v>
      </c>
      <c r="B92" s="707">
        <v>9339</v>
      </c>
      <c r="C92" s="712" t="str">
        <f>IFERROR(VLOOKUP(B92,[8]DSML!E:J,6,0),"")</f>
        <v>CN Cầu Giấy</v>
      </c>
      <c r="D92" s="712" t="str">
        <f>IFERROR(VLOOKUP(B92,[8]DSML!E:G,3,0),"")</f>
        <v>Khu vực Hà Nội</v>
      </c>
      <c r="E92" s="757" t="s">
        <v>1122</v>
      </c>
      <c r="F92" s="757" t="s">
        <v>1562</v>
      </c>
      <c r="G92" s="707"/>
      <c r="H92" s="706" t="s">
        <v>753</v>
      </c>
      <c r="I92" s="707" t="s">
        <v>712</v>
      </c>
      <c r="J92" s="734" t="s">
        <v>1563</v>
      </c>
      <c r="K92" s="758" t="s">
        <v>1384</v>
      </c>
      <c r="L92" s="759">
        <v>8</v>
      </c>
      <c r="M92" s="759">
        <v>6</v>
      </c>
      <c r="N92" s="760" t="s">
        <v>17</v>
      </c>
      <c r="O92" s="728"/>
      <c r="P92" s="759" t="s">
        <v>22</v>
      </c>
      <c r="Q92" s="707"/>
    </row>
    <row r="93" spans="1:20" ht="15" customHeight="1">
      <c r="A93" s="712">
        <v>92</v>
      </c>
      <c r="B93" s="707">
        <v>9339</v>
      </c>
      <c r="C93" s="712" t="str">
        <f>IFERROR(VLOOKUP(B93,[8]DSML!E:J,6,0),"")</f>
        <v>CN Cầu Giấy</v>
      </c>
      <c r="D93" s="712" t="str">
        <f>IFERROR(VLOOKUP(B93,[8]DSML!E:G,3,0),"")</f>
        <v>Khu vực Hà Nội</v>
      </c>
      <c r="E93" s="757" t="s">
        <v>1122</v>
      </c>
      <c r="F93" s="757" t="s">
        <v>1562</v>
      </c>
      <c r="G93" s="707"/>
      <c r="H93" s="706" t="s">
        <v>753</v>
      </c>
      <c r="I93" s="707" t="s">
        <v>712</v>
      </c>
      <c r="J93" s="734" t="s">
        <v>1564</v>
      </c>
      <c r="K93" s="758">
        <v>27632</v>
      </c>
      <c r="L93" s="759">
        <v>8</v>
      </c>
      <c r="M93" s="759">
        <v>6</v>
      </c>
      <c r="N93" s="760" t="s">
        <v>17</v>
      </c>
      <c r="O93" s="728"/>
      <c r="P93" s="759" t="s">
        <v>22</v>
      </c>
      <c r="Q93" s="707"/>
    </row>
    <row r="94" spans="1:20" ht="15" customHeight="1">
      <c r="A94" s="712">
        <v>93</v>
      </c>
      <c r="B94" s="707">
        <v>9339</v>
      </c>
      <c r="C94" s="712" t="str">
        <f>IFERROR(VLOOKUP(B94,[8]DSML!E:J,6,0),"")</f>
        <v>CN Cầu Giấy</v>
      </c>
      <c r="D94" s="712" t="str">
        <f>IFERROR(VLOOKUP(B94,[8]DSML!E:G,3,0),"")</f>
        <v>Khu vực Hà Nội</v>
      </c>
      <c r="E94" s="757" t="s">
        <v>1122</v>
      </c>
      <c r="F94" s="757" t="s">
        <v>1562</v>
      </c>
      <c r="G94" s="707"/>
      <c r="H94" s="706" t="s">
        <v>753</v>
      </c>
      <c r="I94" s="707" t="s">
        <v>712</v>
      </c>
      <c r="J94" s="734" t="s">
        <v>1565</v>
      </c>
      <c r="K94" s="758">
        <v>30538</v>
      </c>
      <c r="L94" s="759">
        <v>8</v>
      </c>
      <c r="M94" s="759">
        <v>6</v>
      </c>
      <c r="N94" s="760" t="s">
        <v>17</v>
      </c>
      <c r="O94" s="728"/>
      <c r="P94" s="759" t="s">
        <v>21</v>
      </c>
      <c r="Q94" s="707" t="s">
        <v>1879</v>
      </c>
    </row>
    <row r="95" spans="1:20" ht="15" customHeight="1">
      <c r="A95" s="712">
        <v>94</v>
      </c>
      <c r="B95" s="707">
        <v>9339</v>
      </c>
      <c r="C95" s="712" t="str">
        <f>IFERROR(VLOOKUP(B95,[8]DSML!E:J,6,0),"")</f>
        <v>CN Cầu Giấy</v>
      </c>
      <c r="D95" s="712" t="str">
        <f>IFERROR(VLOOKUP(B95,[8]DSML!E:G,3,0),"")</f>
        <v>Khu vực Hà Nội</v>
      </c>
      <c r="E95" s="757" t="s">
        <v>1122</v>
      </c>
      <c r="F95" s="757" t="s">
        <v>1562</v>
      </c>
      <c r="G95" s="707"/>
      <c r="H95" s="706" t="s">
        <v>1566</v>
      </c>
      <c r="I95" s="707" t="s">
        <v>712</v>
      </c>
      <c r="J95" s="734" t="s">
        <v>1567</v>
      </c>
      <c r="K95" s="758">
        <v>27310</v>
      </c>
      <c r="L95" s="759">
        <v>8</v>
      </c>
      <c r="M95" s="759">
        <v>6</v>
      </c>
      <c r="N95" s="760" t="s">
        <v>17</v>
      </c>
      <c r="O95" s="728"/>
      <c r="P95" s="759" t="s">
        <v>22</v>
      </c>
      <c r="Q95" s="707"/>
    </row>
    <row r="96" spans="1:20" ht="15" customHeight="1">
      <c r="A96" s="712">
        <v>95</v>
      </c>
      <c r="B96" s="707">
        <v>9339</v>
      </c>
      <c r="C96" s="712" t="str">
        <f>IFERROR(VLOOKUP(B96,[8]DSML!E:J,6,0),"")</f>
        <v>CN Cầu Giấy</v>
      </c>
      <c r="D96" s="712" t="str">
        <f>IFERROR(VLOOKUP(B96,[8]DSML!E:G,3,0),"")</f>
        <v>Khu vực Hà Nội</v>
      </c>
      <c r="E96" s="757" t="s">
        <v>1122</v>
      </c>
      <c r="F96" s="757" t="s">
        <v>1562</v>
      </c>
      <c r="G96" s="707"/>
      <c r="H96" s="707" t="s">
        <v>742</v>
      </c>
      <c r="I96" s="707" t="s">
        <v>712</v>
      </c>
      <c r="J96" s="734" t="s">
        <v>1658</v>
      </c>
      <c r="K96" s="767" t="s">
        <v>1659</v>
      </c>
      <c r="L96" s="759">
        <v>12</v>
      </c>
      <c r="M96" s="759">
        <v>6</v>
      </c>
      <c r="N96" s="760" t="s">
        <v>17</v>
      </c>
      <c r="O96" s="728"/>
      <c r="P96" s="759" t="s">
        <v>21</v>
      </c>
      <c r="Q96" s="707" t="s">
        <v>1881</v>
      </c>
    </row>
    <row r="97" spans="1:17" ht="15" customHeight="1">
      <c r="A97" s="712">
        <v>96</v>
      </c>
      <c r="B97" s="707">
        <v>9339</v>
      </c>
      <c r="C97" s="712" t="str">
        <f>IFERROR(VLOOKUP(B97,[8]DSML!E:J,6,0),"")</f>
        <v>CN Cầu Giấy</v>
      </c>
      <c r="D97" s="712" t="str">
        <f>IFERROR(VLOOKUP(B97,[8]DSML!E:G,3,0),"")</f>
        <v>Khu vực Hà Nội</v>
      </c>
      <c r="E97" s="757" t="s">
        <v>1122</v>
      </c>
      <c r="F97" s="757" t="s">
        <v>1562</v>
      </c>
      <c r="G97" s="707"/>
      <c r="H97" s="707" t="s">
        <v>990</v>
      </c>
      <c r="I97" s="707" t="s">
        <v>530</v>
      </c>
      <c r="J97" s="734" t="s">
        <v>1660</v>
      </c>
      <c r="K97" s="767"/>
      <c r="L97" s="759">
        <v>12</v>
      </c>
      <c r="M97" s="759">
        <v>6</v>
      </c>
      <c r="N97" s="760" t="s">
        <v>16</v>
      </c>
      <c r="O97" s="728">
        <v>26992000</v>
      </c>
      <c r="P97" s="759" t="s">
        <v>735</v>
      </c>
      <c r="Q97" s="707" t="s">
        <v>1882</v>
      </c>
    </row>
    <row r="98" spans="1:17" ht="15" customHeight="1">
      <c r="A98" s="712">
        <v>97</v>
      </c>
      <c r="B98" s="707">
        <v>9339</v>
      </c>
      <c r="C98" s="712" t="str">
        <f>IFERROR(VLOOKUP(B98,[8]DSML!E:J,6,0),"")</f>
        <v>CN Cầu Giấy</v>
      </c>
      <c r="D98" s="712" t="str">
        <f>IFERROR(VLOOKUP(B98,[8]DSML!E:G,3,0),"")</f>
        <v>Khu vực Hà Nội</v>
      </c>
      <c r="E98" s="757" t="s">
        <v>1122</v>
      </c>
      <c r="F98" s="757" t="s">
        <v>1562</v>
      </c>
      <c r="G98" s="707"/>
      <c r="H98" s="707" t="s">
        <v>990</v>
      </c>
      <c r="I98" s="707" t="s">
        <v>530</v>
      </c>
      <c r="J98" s="734" t="s">
        <v>1661</v>
      </c>
      <c r="K98" s="767"/>
      <c r="L98" s="759">
        <v>12</v>
      </c>
      <c r="M98" s="759">
        <v>6</v>
      </c>
      <c r="N98" s="760" t="s">
        <v>16</v>
      </c>
      <c r="O98" s="728">
        <v>26994000</v>
      </c>
      <c r="P98" s="759" t="s">
        <v>735</v>
      </c>
      <c r="Q98" s="707" t="s">
        <v>1882</v>
      </c>
    </row>
    <row r="99" spans="1:17" ht="15" customHeight="1">
      <c r="A99" s="712">
        <v>98</v>
      </c>
      <c r="B99" s="707">
        <v>9339</v>
      </c>
      <c r="C99" s="712" t="str">
        <f>IFERROR(VLOOKUP(B99,[8]DSML!E:J,6,0),"")</f>
        <v>CN Cầu Giấy</v>
      </c>
      <c r="D99" s="712" t="str">
        <f>IFERROR(VLOOKUP(B99,[8]DSML!E:G,3,0),"")</f>
        <v>Khu vực Hà Nội</v>
      </c>
      <c r="E99" s="757" t="s">
        <v>1122</v>
      </c>
      <c r="F99" s="757" t="s">
        <v>1562</v>
      </c>
      <c r="G99" s="707"/>
      <c r="H99" s="707" t="s">
        <v>990</v>
      </c>
      <c r="I99" s="707" t="s">
        <v>530</v>
      </c>
      <c r="J99" s="734" t="s">
        <v>1662</v>
      </c>
      <c r="K99" s="767"/>
      <c r="L99" s="759">
        <v>12</v>
      </c>
      <c r="M99" s="759">
        <v>6</v>
      </c>
      <c r="N99" s="760" t="s">
        <v>16</v>
      </c>
      <c r="O99" s="728">
        <v>15000000</v>
      </c>
      <c r="P99" s="759" t="s">
        <v>22</v>
      </c>
      <c r="Q99" s="707"/>
    </row>
    <row r="100" spans="1:17" ht="15" customHeight="1">
      <c r="A100" s="712">
        <v>99</v>
      </c>
      <c r="B100" s="707">
        <v>9339</v>
      </c>
      <c r="C100" s="712" t="str">
        <f>IFERROR(VLOOKUP(B100,[8]DSML!E:J,6,0),"")</f>
        <v>CN Cầu Giấy</v>
      </c>
      <c r="D100" s="712" t="str">
        <f>IFERROR(VLOOKUP(B100,[8]DSML!E:G,3,0),"")</f>
        <v>Khu vực Hà Nội</v>
      </c>
      <c r="E100" s="757" t="s">
        <v>1122</v>
      </c>
      <c r="F100" s="757" t="s">
        <v>1562</v>
      </c>
      <c r="G100" s="707"/>
      <c r="H100" s="707" t="s">
        <v>753</v>
      </c>
      <c r="I100" s="707" t="s">
        <v>712</v>
      </c>
      <c r="J100" s="734" t="s">
        <v>1745</v>
      </c>
      <c r="K100" s="767">
        <v>28282</v>
      </c>
      <c r="L100" s="759">
        <v>14</v>
      </c>
      <c r="M100" s="759">
        <v>6</v>
      </c>
      <c r="N100" s="760" t="s">
        <v>17</v>
      </c>
      <c r="O100" s="728">
        <v>6000000</v>
      </c>
      <c r="P100" s="735" t="s">
        <v>2001</v>
      </c>
      <c r="Q100" s="707"/>
    </row>
    <row r="101" spans="1:17" ht="15" customHeight="1">
      <c r="A101" s="712">
        <v>100</v>
      </c>
      <c r="B101" s="707">
        <v>9339</v>
      </c>
      <c r="C101" s="712" t="str">
        <f>IFERROR(VLOOKUP(B101,[8]DSML!E:J,6,0),"")</f>
        <v>CN Cầu Giấy</v>
      </c>
      <c r="D101" s="712" t="str">
        <f>IFERROR(VLOOKUP(B101,[8]DSML!E:G,3,0),"")</f>
        <v>Khu vực Hà Nội</v>
      </c>
      <c r="E101" s="757" t="s">
        <v>1122</v>
      </c>
      <c r="F101" s="757" t="s">
        <v>1562</v>
      </c>
      <c r="G101" s="707"/>
      <c r="H101" s="707" t="s">
        <v>1083</v>
      </c>
      <c r="I101" s="707" t="s">
        <v>712</v>
      </c>
      <c r="J101" s="734" t="s">
        <v>1790</v>
      </c>
      <c r="K101" s="767" t="s">
        <v>1791</v>
      </c>
      <c r="L101" s="759">
        <v>16</v>
      </c>
      <c r="M101" s="759">
        <v>6</v>
      </c>
      <c r="N101" s="760" t="s">
        <v>17</v>
      </c>
      <c r="O101" s="728">
        <v>6000000</v>
      </c>
      <c r="P101" s="735" t="s">
        <v>2001</v>
      </c>
      <c r="Q101" s="707"/>
    </row>
    <row r="102" spans="1:17" ht="15" customHeight="1">
      <c r="A102" s="712">
        <v>101</v>
      </c>
      <c r="B102" s="707">
        <v>9339</v>
      </c>
      <c r="C102" s="712" t="str">
        <f>IFERROR(VLOOKUP(B102,[8]DSML!E:J,6,0),"")</f>
        <v>CN Cầu Giấy</v>
      </c>
      <c r="D102" s="712" t="str">
        <f>IFERROR(VLOOKUP(B102,[8]DSML!E:G,3,0),"")</f>
        <v>Khu vực Hà Nội</v>
      </c>
      <c r="E102" s="757" t="s">
        <v>1122</v>
      </c>
      <c r="F102" s="757" t="s">
        <v>1562</v>
      </c>
      <c r="G102" s="761"/>
      <c r="H102" s="761" t="s">
        <v>1650</v>
      </c>
      <c r="I102" s="761" t="s">
        <v>712</v>
      </c>
      <c r="J102" s="762" t="s">
        <v>1937</v>
      </c>
      <c r="K102" s="763" t="s">
        <v>1938</v>
      </c>
      <c r="L102" s="764">
        <v>21</v>
      </c>
      <c r="M102" s="764">
        <v>6</v>
      </c>
      <c r="N102" s="765" t="s">
        <v>17</v>
      </c>
      <c r="O102" s="766">
        <v>6000000</v>
      </c>
      <c r="P102" s="735" t="s">
        <v>2001</v>
      </c>
      <c r="Q102" s="761" t="s">
        <v>1985</v>
      </c>
    </row>
    <row r="103" spans="1:17" ht="15" customHeight="1">
      <c r="A103" s="712">
        <v>102</v>
      </c>
      <c r="B103" s="707">
        <v>9342</v>
      </c>
      <c r="C103" s="712" t="str">
        <f>IFERROR(VLOOKUP(B103,[8]DSML!E:J,6,0),"")</f>
        <v>CN Hà Đông</v>
      </c>
      <c r="D103" s="712" t="str">
        <f>IFERROR(VLOOKUP(B103,[8]DSML!E:G,3,0),"")</f>
        <v>Khu vực Hà Nội</v>
      </c>
      <c r="E103" s="757" t="s">
        <v>1122</v>
      </c>
      <c r="F103" s="757" t="s">
        <v>1358</v>
      </c>
      <c r="G103" s="707">
        <v>10877902</v>
      </c>
      <c r="H103" s="707" t="s">
        <v>1078</v>
      </c>
      <c r="I103" s="707" t="s">
        <v>716</v>
      </c>
      <c r="J103" s="734" t="s">
        <v>1029</v>
      </c>
      <c r="K103" s="767" t="s">
        <v>1657</v>
      </c>
      <c r="L103" s="759">
        <v>2</v>
      </c>
      <c r="M103" s="759">
        <v>6</v>
      </c>
      <c r="N103" s="760" t="s">
        <v>17</v>
      </c>
      <c r="O103" s="728">
        <v>10000000</v>
      </c>
      <c r="P103" s="735" t="s">
        <v>2001</v>
      </c>
      <c r="Q103" s="707"/>
    </row>
    <row r="104" spans="1:17" ht="15" customHeight="1">
      <c r="A104" s="712">
        <v>103</v>
      </c>
      <c r="B104" s="707">
        <v>9332</v>
      </c>
      <c r="C104" s="712" t="str">
        <f>IFERROR(VLOOKUP(B104,[8]DSML!E:J,6,0),"")</f>
        <v>CN Hà Nội</v>
      </c>
      <c r="D104" s="712" t="str">
        <f>IFERROR(VLOOKUP(B104,[8]DSML!E:G,3,0),"")</f>
        <v>Khu vực Hà Nội</v>
      </c>
      <c r="E104" s="757" t="s">
        <v>1254</v>
      </c>
      <c r="F104" s="757" t="s">
        <v>1391</v>
      </c>
      <c r="G104" s="707">
        <v>11470464</v>
      </c>
      <c r="H104" s="707" t="s">
        <v>889</v>
      </c>
      <c r="I104" s="707" t="s">
        <v>709</v>
      </c>
      <c r="J104" s="707" t="s">
        <v>1455</v>
      </c>
      <c r="K104" s="707">
        <v>1988</v>
      </c>
      <c r="L104" s="732">
        <v>5</v>
      </c>
      <c r="M104" s="732">
        <v>6</v>
      </c>
      <c r="N104" s="757" t="s">
        <v>17</v>
      </c>
      <c r="O104" s="728">
        <v>50000000</v>
      </c>
      <c r="P104" s="732" t="s">
        <v>21</v>
      </c>
      <c r="Q104" s="707" t="s">
        <v>1755</v>
      </c>
    </row>
    <row r="105" spans="1:17" ht="15" customHeight="1">
      <c r="A105" s="712">
        <v>104</v>
      </c>
      <c r="B105" s="707">
        <v>9332</v>
      </c>
      <c r="C105" s="712" t="str">
        <f>IFERROR(VLOOKUP(B105,[8]DSML!E:J,6,0),"")</f>
        <v>CN Hà Nội</v>
      </c>
      <c r="D105" s="712" t="str">
        <f>IFERROR(VLOOKUP(B105,[8]DSML!E:G,3,0),"")</f>
        <v>Khu vực Hà Nội</v>
      </c>
      <c r="E105" s="757" t="s">
        <v>1254</v>
      </c>
      <c r="F105" s="768" t="s">
        <v>1391</v>
      </c>
      <c r="G105" s="707">
        <v>11470464</v>
      </c>
      <c r="H105" s="707" t="s">
        <v>889</v>
      </c>
      <c r="I105" s="707" t="s">
        <v>709</v>
      </c>
      <c r="J105" s="707" t="s">
        <v>894</v>
      </c>
      <c r="K105" s="707">
        <v>1989</v>
      </c>
      <c r="L105" s="732">
        <v>7</v>
      </c>
      <c r="M105" s="732">
        <v>6</v>
      </c>
      <c r="N105" s="757" t="s">
        <v>17</v>
      </c>
      <c r="O105" s="728">
        <v>25000000</v>
      </c>
      <c r="P105" s="732" t="s">
        <v>21</v>
      </c>
      <c r="Q105" s="707" t="s">
        <v>1538</v>
      </c>
    </row>
    <row r="106" spans="1:17" ht="15" customHeight="1">
      <c r="A106" s="712">
        <v>105</v>
      </c>
      <c r="B106" s="707">
        <v>9332</v>
      </c>
      <c r="C106" s="712" t="str">
        <f>IFERROR(VLOOKUP(B106,[8]DSML!E:J,6,0),"")</f>
        <v>CN Hà Nội</v>
      </c>
      <c r="D106" s="712" t="str">
        <f>IFERROR(VLOOKUP(B106,[8]DSML!E:G,3,0),"")</f>
        <v>Khu vực Hà Nội</v>
      </c>
      <c r="E106" s="757" t="s">
        <v>1254</v>
      </c>
      <c r="F106" s="757" t="s">
        <v>1391</v>
      </c>
      <c r="G106" s="707">
        <v>10414537</v>
      </c>
      <c r="H106" s="707" t="s">
        <v>1366</v>
      </c>
      <c r="I106" s="707" t="s">
        <v>712</v>
      </c>
      <c r="J106" s="707" t="s">
        <v>990</v>
      </c>
      <c r="K106" s="707">
        <v>1989</v>
      </c>
      <c r="L106" s="732">
        <v>8</v>
      </c>
      <c r="M106" s="732">
        <v>6</v>
      </c>
      <c r="N106" s="757" t="s">
        <v>17</v>
      </c>
      <c r="O106" s="728">
        <v>15000000</v>
      </c>
      <c r="P106" s="732" t="s">
        <v>21</v>
      </c>
      <c r="Q106" s="707" t="s">
        <v>1639</v>
      </c>
    </row>
    <row r="107" spans="1:17" ht="15" customHeight="1">
      <c r="A107" s="712">
        <v>106</v>
      </c>
      <c r="B107" s="707">
        <v>9332</v>
      </c>
      <c r="C107" s="712" t="str">
        <f>IFERROR(VLOOKUP(B107,[8]DSML!E:J,6,0),"")</f>
        <v>CN Hà Nội</v>
      </c>
      <c r="D107" s="712" t="str">
        <f>IFERROR(VLOOKUP(B107,[8]DSML!E:G,3,0),"")</f>
        <v>Khu vực Hà Nội</v>
      </c>
      <c r="E107" s="757" t="s">
        <v>1254</v>
      </c>
      <c r="F107" s="757" t="s">
        <v>1391</v>
      </c>
      <c r="G107" s="707">
        <v>10414537</v>
      </c>
      <c r="H107" s="707" t="s">
        <v>889</v>
      </c>
      <c r="I107" s="707" t="s">
        <v>709</v>
      </c>
      <c r="J107" s="707" t="s">
        <v>1795</v>
      </c>
      <c r="K107" s="707">
        <v>1995</v>
      </c>
      <c r="L107" s="732">
        <v>16</v>
      </c>
      <c r="M107" s="732">
        <v>6</v>
      </c>
      <c r="N107" s="757" t="s">
        <v>17</v>
      </c>
      <c r="O107" s="728">
        <v>10000000</v>
      </c>
      <c r="P107" s="732" t="s">
        <v>21</v>
      </c>
      <c r="Q107" s="707" t="s">
        <v>1796</v>
      </c>
    </row>
    <row r="108" spans="1:17" ht="15" customHeight="1">
      <c r="A108" s="712">
        <v>107</v>
      </c>
      <c r="B108" s="707">
        <v>9332</v>
      </c>
      <c r="C108" s="712" t="str">
        <f>IFERROR(VLOOKUP(B108,[8]DSML!E:J,6,0),"")</f>
        <v>CN Hà Nội</v>
      </c>
      <c r="D108" s="712" t="str">
        <f>IFERROR(VLOOKUP(B108,[8]DSML!E:G,3,0),"")</f>
        <v>Khu vực Hà Nội</v>
      </c>
      <c r="E108" s="757" t="s">
        <v>1254</v>
      </c>
      <c r="F108" s="757" t="s">
        <v>1391</v>
      </c>
      <c r="G108" s="707">
        <v>10414537</v>
      </c>
      <c r="H108" s="707" t="s">
        <v>1797</v>
      </c>
      <c r="I108" s="707" t="s">
        <v>712</v>
      </c>
      <c r="J108" s="707" t="s">
        <v>1798</v>
      </c>
      <c r="K108" s="707">
        <v>1980</v>
      </c>
      <c r="L108" s="732">
        <v>16</v>
      </c>
      <c r="M108" s="732">
        <v>6</v>
      </c>
      <c r="N108" s="757" t="s">
        <v>17</v>
      </c>
      <c r="O108" s="728">
        <v>20000000</v>
      </c>
      <c r="P108" s="732" t="s">
        <v>21</v>
      </c>
      <c r="Q108" s="707" t="s">
        <v>1799</v>
      </c>
    </row>
    <row r="109" spans="1:17" ht="15" customHeight="1">
      <c r="A109" s="712">
        <v>108</v>
      </c>
      <c r="B109" s="707">
        <v>9332</v>
      </c>
      <c r="C109" s="712" t="str">
        <f>IFERROR(VLOOKUP(B109,[8]DSML!E:J,6,0),"")</f>
        <v>CN Hà Nội</v>
      </c>
      <c r="D109" s="712" t="str">
        <f>IFERROR(VLOOKUP(B109,[8]DSML!E:G,3,0),"")</f>
        <v>Khu vực Hà Nội</v>
      </c>
      <c r="E109" s="757" t="s">
        <v>1254</v>
      </c>
      <c r="F109" s="757" t="s">
        <v>1391</v>
      </c>
      <c r="G109" s="707">
        <v>10414537</v>
      </c>
      <c r="H109" s="707" t="s">
        <v>1855</v>
      </c>
      <c r="I109" s="707" t="s">
        <v>709</v>
      </c>
      <c r="J109" s="707" t="s">
        <v>1856</v>
      </c>
      <c r="K109" s="707">
        <v>1986</v>
      </c>
      <c r="L109" s="732">
        <v>19</v>
      </c>
      <c r="M109" s="732">
        <v>6</v>
      </c>
      <c r="N109" s="757" t="s">
        <v>17</v>
      </c>
      <c r="O109" s="728">
        <v>23000000</v>
      </c>
      <c r="P109" s="732" t="s">
        <v>21</v>
      </c>
      <c r="Q109" s="707" t="s">
        <v>1857</v>
      </c>
    </row>
    <row r="110" spans="1:17" ht="15" customHeight="1">
      <c r="A110" s="712">
        <v>109</v>
      </c>
      <c r="B110" s="707">
        <v>9332</v>
      </c>
      <c r="C110" s="712" t="str">
        <f>IFERROR(VLOOKUP(B110,[8]DSML!E:J,6,0),"")</f>
        <v>CN Hà Nội</v>
      </c>
      <c r="D110" s="712" t="str">
        <f>IFERROR(VLOOKUP(B110,[8]DSML!E:G,3,0),"")</f>
        <v>Khu vực Hà Nội</v>
      </c>
      <c r="E110" s="757" t="s">
        <v>1254</v>
      </c>
      <c r="F110" s="757" t="s">
        <v>1391</v>
      </c>
      <c r="G110" s="707">
        <v>10414537</v>
      </c>
      <c r="H110" s="707" t="s">
        <v>882</v>
      </c>
      <c r="I110" s="707" t="s">
        <v>710</v>
      </c>
      <c r="J110" s="707" t="s">
        <v>1933</v>
      </c>
      <c r="K110" s="707">
        <v>1980</v>
      </c>
      <c r="L110" s="732">
        <v>21</v>
      </c>
      <c r="M110" s="732">
        <v>6</v>
      </c>
      <c r="N110" s="757" t="s">
        <v>17</v>
      </c>
      <c r="O110" s="728">
        <v>50000000</v>
      </c>
      <c r="P110" s="732" t="s">
        <v>21</v>
      </c>
      <c r="Q110" s="707" t="s">
        <v>1934</v>
      </c>
    </row>
    <row r="111" spans="1:17" ht="15" customHeight="1">
      <c r="A111" s="712">
        <v>110</v>
      </c>
      <c r="B111" s="707">
        <v>9332</v>
      </c>
      <c r="C111" s="712" t="str">
        <f>IFERROR(VLOOKUP(B111,[8]DSML!E:J,6,0),"")</f>
        <v>CN Hà Nội</v>
      </c>
      <c r="D111" s="712" t="str">
        <f>IFERROR(VLOOKUP(B111,[8]DSML!E:G,3,0),"")</f>
        <v>Khu vực Hà Nội</v>
      </c>
      <c r="E111" s="757" t="s">
        <v>1254</v>
      </c>
      <c r="F111" s="757" t="s">
        <v>1391</v>
      </c>
      <c r="G111" s="707">
        <v>10414537</v>
      </c>
      <c r="H111" s="707" t="s">
        <v>880</v>
      </c>
      <c r="I111" s="707" t="s">
        <v>712</v>
      </c>
      <c r="J111" s="707" t="s">
        <v>1935</v>
      </c>
      <c r="K111" s="707">
        <v>1978</v>
      </c>
      <c r="L111" s="732">
        <v>21</v>
      </c>
      <c r="M111" s="732">
        <v>6</v>
      </c>
      <c r="N111" s="757" t="s">
        <v>17</v>
      </c>
      <c r="O111" s="728">
        <v>20000000</v>
      </c>
      <c r="P111" s="732" t="s">
        <v>21</v>
      </c>
      <c r="Q111" s="707" t="s">
        <v>1936</v>
      </c>
    </row>
    <row r="112" spans="1:17" ht="15" customHeight="1">
      <c r="A112" s="712">
        <v>111</v>
      </c>
      <c r="B112" s="707">
        <v>9332</v>
      </c>
      <c r="C112" s="712" t="str">
        <f>IFERROR(VLOOKUP(B112,[8]DSML!E:J,6,0),"")</f>
        <v>CN Hà Nội</v>
      </c>
      <c r="D112" s="712" t="str">
        <f>IFERROR(VLOOKUP(B112,[8]DSML!E:G,3,0),"")</f>
        <v>Khu vực Hà Nội</v>
      </c>
      <c r="E112" s="757" t="s">
        <v>1254</v>
      </c>
      <c r="F112" s="757" t="s">
        <v>1391</v>
      </c>
      <c r="G112" s="707">
        <v>10794697</v>
      </c>
      <c r="H112" s="707" t="s">
        <v>892</v>
      </c>
      <c r="I112" s="707" t="s">
        <v>709</v>
      </c>
      <c r="J112" s="707" t="s">
        <v>893</v>
      </c>
      <c r="K112" s="707">
        <v>1995</v>
      </c>
      <c r="L112" s="732">
        <v>6</v>
      </c>
      <c r="M112" s="732">
        <v>6</v>
      </c>
      <c r="N112" s="757" t="s">
        <v>17</v>
      </c>
      <c r="O112" s="728">
        <v>5000000</v>
      </c>
      <c r="P112" s="735" t="s">
        <v>2001</v>
      </c>
      <c r="Q112" s="707"/>
    </row>
    <row r="113" spans="1:20" ht="15" customHeight="1">
      <c r="A113" s="712">
        <v>112</v>
      </c>
      <c r="B113" s="707">
        <v>9332</v>
      </c>
      <c r="C113" s="712" t="str">
        <f>IFERROR(VLOOKUP(B113,[8]DSML!E:J,6,0),"")</f>
        <v>CN Hà Nội</v>
      </c>
      <c r="D113" s="712" t="str">
        <f>IFERROR(VLOOKUP(B113,[8]DSML!E:G,3,0),"")</f>
        <v>Khu vực Hà Nội</v>
      </c>
      <c r="E113" s="757" t="s">
        <v>1254</v>
      </c>
      <c r="F113" s="757" t="s">
        <v>1391</v>
      </c>
      <c r="G113" s="707">
        <v>11470464</v>
      </c>
      <c r="H113" s="707" t="s">
        <v>1539</v>
      </c>
      <c r="I113" s="707" t="s">
        <v>709</v>
      </c>
      <c r="J113" s="707" t="s">
        <v>1540</v>
      </c>
      <c r="K113" s="707">
        <v>1982</v>
      </c>
      <c r="L113" s="732">
        <v>7</v>
      </c>
      <c r="M113" s="732">
        <v>6</v>
      </c>
      <c r="N113" s="757" t="s">
        <v>17</v>
      </c>
      <c r="O113" s="728">
        <v>50000000</v>
      </c>
      <c r="P113" s="735" t="s">
        <v>2001</v>
      </c>
      <c r="Q113" s="707"/>
    </row>
    <row r="114" spans="1:20" ht="15" customHeight="1">
      <c r="A114" s="712">
        <v>113</v>
      </c>
      <c r="B114" s="707">
        <v>9332</v>
      </c>
      <c r="C114" s="712" t="str">
        <f>IFERROR(VLOOKUP(B114,[8]DSML!E:J,6,0),"")</f>
        <v>CN Hà Nội</v>
      </c>
      <c r="D114" s="712" t="str">
        <f>IFERROR(VLOOKUP(B114,[8]DSML!E:G,3,0),"")</f>
        <v>Khu vực Hà Nội</v>
      </c>
      <c r="E114" s="757" t="s">
        <v>1254</v>
      </c>
      <c r="F114" s="757" t="s">
        <v>1391</v>
      </c>
      <c r="G114" s="707">
        <v>11470464</v>
      </c>
      <c r="H114" s="707" t="s">
        <v>1539</v>
      </c>
      <c r="I114" s="707" t="s">
        <v>709</v>
      </c>
      <c r="J114" s="707" t="s">
        <v>1541</v>
      </c>
      <c r="K114" s="707">
        <v>1985</v>
      </c>
      <c r="L114" s="732">
        <v>7</v>
      </c>
      <c r="M114" s="732">
        <v>6</v>
      </c>
      <c r="N114" s="757" t="s">
        <v>17</v>
      </c>
      <c r="O114" s="728">
        <v>50000000</v>
      </c>
      <c r="P114" s="735" t="s">
        <v>2001</v>
      </c>
      <c r="Q114" s="707"/>
    </row>
    <row r="115" spans="1:20" ht="15" customHeight="1">
      <c r="A115" s="712">
        <v>114</v>
      </c>
      <c r="B115" s="707">
        <v>9332</v>
      </c>
      <c r="C115" s="712" t="str">
        <f>IFERROR(VLOOKUP(B115,[8]DSML!E:J,6,0),"")</f>
        <v>CN Hà Nội</v>
      </c>
      <c r="D115" s="712" t="str">
        <f>IFERROR(VLOOKUP(B115,[8]DSML!E:G,3,0),"")</f>
        <v>Khu vực Hà Nội</v>
      </c>
      <c r="E115" s="757" t="s">
        <v>1254</v>
      </c>
      <c r="F115" s="757" t="s">
        <v>1391</v>
      </c>
      <c r="G115" s="707">
        <v>11470464</v>
      </c>
      <c r="H115" s="707" t="s">
        <v>889</v>
      </c>
      <c r="I115" s="707" t="s">
        <v>709</v>
      </c>
      <c r="J115" s="707" t="s">
        <v>1580</v>
      </c>
      <c r="K115" s="707">
        <v>1985</v>
      </c>
      <c r="L115" s="732">
        <v>8</v>
      </c>
      <c r="M115" s="732">
        <v>6</v>
      </c>
      <c r="N115" s="757" t="s">
        <v>17</v>
      </c>
      <c r="O115" s="728">
        <v>10000000</v>
      </c>
      <c r="P115" s="735" t="s">
        <v>2001</v>
      </c>
      <c r="Q115" s="707"/>
    </row>
    <row r="116" spans="1:20" ht="15" customHeight="1">
      <c r="A116" s="712">
        <v>115</v>
      </c>
      <c r="B116" s="707">
        <v>9332</v>
      </c>
      <c r="C116" s="712" t="str">
        <f>IFERROR(VLOOKUP(B116,[8]DSML!E:J,6,0),"")</f>
        <v>CN Hà Nội</v>
      </c>
      <c r="D116" s="712" t="str">
        <f>IFERROR(VLOOKUP(B116,[8]DSML!E:G,3,0),"")</f>
        <v>Khu vực Hà Nội</v>
      </c>
      <c r="E116" s="757" t="s">
        <v>1254</v>
      </c>
      <c r="F116" s="757" t="s">
        <v>1391</v>
      </c>
      <c r="G116" s="707">
        <v>11316882</v>
      </c>
      <c r="H116" s="707" t="s">
        <v>1691</v>
      </c>
      <c r="I116" s="707" t="s">
        <v>709</v>
      </c>
      <c r="J116" s="707" t="s">
        <v>1692</v>
      </c>
      <c r="K116" s="707">
        <v>1977</v>
      </c>
      <c r="L116" s="732">
        <v>12</v>
      </c>
      <c r="M116" s="732">
        <v>6</v>
      </c>
      <c r="N116" s="757" t="s">
        <v>20</v>
      </c>
      <c r="O116" s="728">
        <v>15000000</v>
      </c>
      <c r="P116" s="735" t="s">
        <v>2001</v>
      </c>
      <c r="Q116" s="707"/>
    </row>
    <row r="117" spans="1:20" ht="15" customHeight="1">
      <c r="A117" s="712">
        <v>116</v>
      </c>
      <c r="B117" s="707">
        <v>9332</v>
      </c>
      <c r="C117" s="712" t="str">
        <f>IFERROR(VLOOKUP(B117,[8]DSML!E:J,6,0),"")</f>
        <v>CN Hà Nội</v>
      </c>
      <c r="D117" s="712" t="str">
        <f>IFERROR(VLOOKUP(B117,[8]DSML!E:G,3,0),"")</f>
        <v>Khu vực Hà Nội</v>
      </c>
      <c r="E117" s="757" t="s">
        <v>1254</v>
      </c>
      <c r="F117" s="757" t="s">
        <v>1391</v>
      </c>
      <c r="G117" s="707">
        <v>10414537</v>
      </c>
      <c r="H117" s="707" t="s">
        <v>763</v>
      </c>
      <c r="I117" s="707" t="s">
        <v>716</v>
      </c>
      <c r="J117" s="707" t="s">
        <v>1761</v>
      </c>
      <c r="K117" s="707">
        <v>2000</v>
      </c>
      <c r="L117" s="732">
        <v>13</v>
      </c>
      <c r="M117" s="732">
        <v>6</v>
      </c>
      <c r="N117" s="757" t="s">
        <v>17</v>
      </c>
      <c r="O117" s="728">
        <v>20000000</v>
      </c>
      <c r="P117" s="735" t="s">
        <v>2001</v>
      </c>
      <c r="Q117" s="707"/>
    </row>
    <row r="118" spans="1:20" ht="15" customHeight="1">
      <c r="A118" s="712">
        <v>117</v>
      </c>
      <c r="B118" s="707">
        <v>9385</v>
      </c>
      <c r="C118" s="712" t="str">
        <f>IFERROR(VLOOKUP(B118,[8]DSML!E:J,6,0),"")</f>
        <v>CN Bắc Giang</v>
      </c>
      <c r="D118" s="712" t="str">
        <f>IFERROR(VLOOKUP(B118,[8]DSML!E:G,3,0),"")</f>
        <v>Khu vực Miền Bắc</v>
      </c>
      <c r="E118" s="769" t="s">
        <v>1254</v>
      </c>
      <c r="F118" s="757" t="s">
        <v>1444</v>
      </c>
      <c r="G118" s="707">
        <v>10172012</v>
      </c>
      <c r="H118" s="707" t="s">
        <v>1128</v>
      </c>
      <c r="I118" s="707" t="s">
        <v>710</v>
      </c>
      <c r="J118" s="707" t="s">
        <v>1445</v>
      </c>
      <c r="K118" s="707">
        <v>1989</v>
      </c>
      <c r="L118" s="732">
        <v>2</v>
      </c>
      <c r="M118" s="732">
        <v>6</v>
      </c>
      <c r="N118" s="757" t="s">
        <v>19</v>
      </c>
      <c r="O118" s="728">
        <v>17000000</v>
      </c>
      <c r="P118" s="732" t="s">
        <v>21</v>
      </c>
      <c r="Q118" s="693" t="s">
        <v>1446</v>
      </c>
    </row>
    <row r="119" spans="1:20" ht="15" customHeight="1">
      <c r="A119" s="712">
        <v>118</v>
      </c>
      <c r="B119" s="696">
        <v>9385</v>
      </c>
      <c r="C119" s="712" t="str">
        <f>IFERROR(VLOOKUP(B119,[8]DSML!E:J,6,0),"")</f>
        <v>CN Bắc Giang</v>
      </c>
      <c r="D119" s="712" t="str">
        <f>IFERROR(VLOOKUP(B119,[8]DSML!E:G,3,0),"")</f>
        <v>Khu vực Miền Bắc</v>
      </c>
      <c r="E119" s="769" t="s">
        <v>1254</v>
      </c>
      <c r="F119" s="769" t="s">
        <v>1444</v>
      </c>
      <c r="G119" s="696">
        <v>10926666</v>
      </c>
      <c r="H119" s="696" t="s">
        <v>1450</v>
      </c>
      <c r="I119" s="696" t="s">
        <v>712</v>
      </c>
      <c r="J119" s="696" t="s">
        <v>1451</v>
      </c>
      <c r="K119" s="696">
        <v>1971</v>
      </c>
      <c r="L119" s="770">
        <v>5</v>
      </c>
      <c r="M119" s="770">
        <v>6</v>
      </c>
      <c r="N119" s="769" t="s">
        <v>20</v>
      </c>
      <c r="O119" s="709">
        <v>15000000</v>
      </c>
      <c r="P119" s="770" t="s">
        <v>21</v>
      </c>
      <c r="Q119" s="696" t="s">
        <v>1452</v>
      </c>
      <c r="R119" s="696"/>
      <c r="S119" s="696"/>
      <c r="T119" s="697"/>
    </row>
    <row r="120" spans="1:20" ht="15" customHeight="1">
      <c r="A120" s="712">
        <v>119</v>
      </c>
      <c r="B120" s="696">
        <v>9332</v>
      </c>
      <c r="C120" s="712" t="str">
        <f>IFERROR(VLOOKUP(B120,[8]DSML!E:J,6,0),"")</f>
        <v>CN Hà Nội</v>
      </c>
      <c r="D120" s="712" t="str">
        <f>IFERROR(VLOOKUP(B120,[8]DSML!E:G,3,0),"")</f>
        <v>Khu vực Hà Nội</v>
      </c>
      <c r="E120" s="769" t="s">
        <v>1254</v>
      </c>
      <c r="F120" s="769" t="s">
        <v>1391</v>
      </c>
      <c r="G120" s="696">
        <v>10414537</v>
      </c>
      <c r="H120" s="696" t="s">
        <v>763</v>
      </c>
      <c r="I120" s="696" t="s">
        <v>716</v>
      </c>
      <c r="J120" s="696" t="s">
        <v>1854</v>
      </c>
      <c r="K120" s="696">
        <v>1972</v>
      </c>
      <c r="L120" s="770">
        <v>19</v>
      </c>
      <c r="M120" s="770">
        <v>6</v>
      </c>
      <c r="N120" s="769" t="s">
        <v>17</v>
      </c>
      <c r="O120" s="709">
        <v>116000000</v>
      </c>
      <c r="P120" s="735" t="s">
        <v>2001</v>
      </c>
      <c r="Q120" s="696"/>
      <c r="R120" s="696"/>
      <c r="S120" s="696"/>
      <c r="T120" s="697"/>
    </row>
    <row r="121" spans="1:20" ht="15" customHeight="1">
      <c r="A121" s="712">
        <v>120</v>
      </c>
      <c r="B121" s="696">
        <v>9332</v>
      </c>
      <c r="C121" s="712" t="str">
        <f>IFERROR(VLOOKUP(B121,[8]DSML!E:J,6,0),"")</f>
        <v>CN Hà Nội</v>
      </c>
      <c r="D121" s="712" t="str">
        <f>IFERROR(VLOOKUP(B121,[8]DSML!E:G,3,0),"")</f>
        <v>Khu vực Hà Nội</v>
      </c>
      <c r="E121" s="769" t="s">
        <v>1254</v>
      </c>
      <c r="F121" s="769" t="s">
        <v>1391</v>
      </c>
      <c r="G121" s="696">
        <v>10414537</v>
      </c>
      <c r="H121" s="696" t="s">
        <v>1539</v>
      </c>
      <c r="I121" s="696" t="s">
        <v>709</v>
      </c>
      <c r="J121" s="696" t="s">
        <v>1913</v>
      </c>
      <c r="K121" s="696">
        <v>1959</v>
      </c>
      <c r="L121" s="770">
        <v>20</v>
      </c>
      <c r="M121" s="770">
        <v>6</v>
      </c>
      <c r="N121" s="769" t="s">
        <v>17</v>
      </c>
      <c r="O121" s="709">
        <v>50000000</v>
      </c>
      <c r="P121" s="735" t="s">
        <v>2001</v>
      </c>
      <c r="Q121" s="696"/>
      <c r="R121" s="696"/>
      <c r="S121" s="696"/>
      <c r="T121" s="697"/>
    </row>
    <row r="122" spans="1:20" ht="15" customHeight="1">
      <c r="A122" s="712">
        <v>121</v>
      </c>
      <c r="B122" s="696">
        <v>9332</v>
      </c>
      <c r="C122" s="712" t="str">
        <f>IFERROR(VLOOKUP(B122,[8]DSML!E:J,6,0),"")</f>
        <v>CN Hà Nội</v>
      </c>
      <c r="D122" s="712" t="str">
        <f>IFERROR(VLOOKUP(B122,[8]DSML!E:G,3,0),"")</f>
        <v>Khu vực Hà Nội</v>
      </c>
      <c r="E122" s="769" t="s">
        <v>1254</v>
      </c>
      <c r="F122" s="769" t="s">
        <v>1391</v>
      </c>
      <c r="G122" s="696">
        <v>10414537</v>
      </c>
      <c r="H122" s="696" t="s">
        <v>1756</v>
      </c>
      <c r="I122" s="696" t="s">
        <v>710</v>
      </c>
      <c r="J122" s="696" t="s">
        <v>1757</v>
      </c>
      <c r="K122" s="696">
        <v>1984</v>
      </c>
      <c r="L122" s="770">
        <v>9</v>
      </c>
      <c r="M122" s="770">
        <v>6</v>
      </c>
      <c r="N122" s="769" t="s">
        <v>20</v>
      </c>
      <c r="O122" s="709">
        <v>30000000</v>
      </c>
      <c r="P122" s="770" t="s">
        <v>735</v>
      </c>
      <c r="Q122" s="696" t="s">
        <v>1639</v>
      </c>
      <c r="R122" s="696"/>
      <c r="S122" s="696"/>
      <c r="T122" s="696" t="s">
        <v>1987</v>
      </c>
    </row>
    <row r="123" spans="1:20" ht="15" customHeight="1">
      <c r="A123" s="712">
        <v>122</v>
      </c>
      <c r="B123" s="696">
        <v>9332</v>
      </c>
      <c r="C123" s="712" t="str">
        <f>IFERROR(VLOOKUP(B123,[8]DSML!E:J,6,0),"")</f>
        <v>CN Hà Nội</v>
      </c>
      <c r="D123" s="712" t="str">
        <f>IFERROR(VLOOKUP(B123,[8]DSML!E:G,3,0),"")</f>
        <v>Khu vực Hà Nội</v>
      </c>
      <c r="E123" s="769" t="s">
        <v>1254</v>
      </c>
      <c r="F123" s="769" t="s">
        <v>1391</v>
      </c>
      <c r="G123" s="696">
        <v>10414537</v>
      </c>
      <c r="H123" s="696" t="s">
        <v>1189</v>
      </c>
      <c r="I123" s="696" t="s">
        <v>712</v>
      </c>
      <c r="J123" s="696" t="s">
        <v>1762</v>
      </c>
      <c r="K123" s="696">
        <v>1995</v>
      </c>
      <c r="L123" s="770">
        <v>13</v>
      </c>
      <c r="M123" s="770">
        <v>6</v>
      </c>
      <c r="N123" s="769" t="s">
        <v>17</v>
      </c>
      <c r="O123" s="709">
        <v>20000000</v>
      </c>
      <c r="P123" s="770" t="s">
        <v>735</v>
      </c>
      <c r="Q123" s="696" t="s">
        <v>1763</v>
      </c>
      <c r="R123" s="696"/>
      <c r="S123" s="696"/>
      <c r="T123" s="696" t="s">
        <v>1987</v>
      </c>
    </row>
    <row r="124" spans="1:20" ht="15" customHeight="1">
      <c r="A124" s="712">
        <v>123</v>
      </c>
      <c r="B124" s="696">
        <v>9385</v>
      </c>
      <c r="C124" s="712" t="str">
        <f>IFERROR(VLOOKUP(B124,[8]DSML!E:J,6,0),"")</f>
        <v>CN Bắc Giang</v>
      </c>
      <c r="D124" s="712" t="str">
        <f>IFERROR(VLOOKUP(B124,[8]DSML!E:G,3,0),"")</f>
        <v>Khu vực Miền Bắc</v>
      </c>
      <c r="E124" s="769" t="s">
        <v>1254</v>
      </c>
      <c r="F124" s="771" t="s">
        <v>1444</v>
      </c>
      <c r="G124" s="696">
        <v>10256004</v>
      </c>
      <c r="H124" s="696" t="s">
        <v>1462</v>
      </c>
      <c r="I124" s="696" t="s">
        <v>712</v>
      </c>
      <c r="J124" s="696" t="s">
        <v>1463</v>
      </c>
      <c r="K124" s="696">
        <v>1976</v>
      </c>
      <c r="L124" s="770">
        <v>6</v>
      </c>
      <c r="M124" s="770">
        <v>6</v>
      </c>
      <c r="N124" s="769" t="s">
        <v>17</v>
      </c>
      <c r="O124" s="709">
        <v>15000000</v>
      </c>
      <c r="P124" s="770" t="s">
        <v>21</v>
      </c>
      <c r="Q124" s="696" t="s">
        <v>1464</v>
      </c>
      <c r="R124" s="696"/>
      <c r="S124" s="696"/>
      <c r="T124" s="697"/>
    </row>
    <row r="125" spans="1:20" ht="15" customHeight="1">
      <c r="A125" s="712">
        <v>124</v>
      </c>
      <c r="B125" s="696">
        <v>9600</v>
      </c>
      <c r="C125" s="712" t="str">
        <f>IFERROR(VLOOKUP(B125,[8]DSML!E:J,6,0),"")</f>
        <v>TT KHUT</v>
      </c>
      <c r="D125" s="712" t="str">
        <f>IFERROR(VLOOKUP(B125,[8]DSML!E:G,3,0),"")</f>
        <v>TRUNG TÂM KHUT</v>
      </c>
      <c r="E125" s="769" t="s">
        <v>1254</v>
      </c>
      <c r="F125" s="771" t="s">
        <v>1109</v>
      </c>
      <c r="G125" s="696">
        <v>11348331</v>
      </c>
      <c r="H125" s="696" t="s">
        <v>953</v>
      </c>
      <c r="I125" s="696" t="s">
        <v>711</v>
      </c>
      <c r="J125" s="696" t="s">
        <v>1465</v>
      </c>
      <c r="K125" s="696">
        <v>1983</v>
      </c>
      <c r="L125" s="770">
        <v>6</v>
      </c>
      <c r="M125" s="770">
        <v>6</v>
      </c>
      <c r="N125" s="769" t="s">
        <v>20</v>
      </c>
      <c r="O125" s="709">
        <v>20000000</v>
      </c>
      <c r="P125" s="770" t="s">
        <v>21</v>
      </c>
      <c r="Q125" s="696" t="s">
        <v>1466</v>
      </c>
      <c r="R125" s="696"/>
      <c r="S125" s="696"/>
      <c r="T125" s="697"/>
    </row>
    <row r="126" spans="1:20" ht="15" customHeight="1">
      <c r="A126" s="712">
        <v>125</v>
      </c>
      <c r="B126" s="696">
        <v>9600</v>
      </c>
      <c r="C126" s="712" t="str">
        <f>IFERROR(VLOOKUP(B126,[8]DSML!E:J,6,0),"")</f>
        <v>TT KHUT</v>
      </c>
      <c r="D126" s="712" t="str">
        <f>IFERROR(VLOOKUP(B126,[8]DSML!E:G,3,0),"")</f>
        <v>TRUNG TÂM KHUT</v>
      </c>
      <c r="E126" s="769" t="s">
        <v>1254</v>
      </c>
      <c r="F126" s="769" t="s">
        <v>1109</v>
      </c>
      <c r="G126" s="696">
        <v>11348331</v>
      </c>
      <c r="H126" s="696" t="s">
        <v>953</v>
      </c>
      <c r="I126" s="696" t="s">
        <v>711</v>
      </c>
      <c r="J126" s="696" t="s">
        <v>1467</v>
      </c>
      <c r="K126" s="696">
        <v>1979</v>
      </c>
      <c r="L126" s="770">
        <v>6</v>
      </c>
      <c r="M126" s="770">
        <v>6</v>
      </c>
      <c r="N126" s="769" t="s">
        <v>20</v>
      </c>
      <c r="O126" s="709">
        <v>50000000</v>
      </c>
      <c r="P126" s="770" t="s">
        <v>21</v>
      </c>
      <c r="Q126" s="696" t="s">
        <v>1468</v>
      </c>
      <c r="R126" s="696"/>
      <c r="S126" s="696"/>
      <c r="T126" s="697"/>
    </row>
    <row r="127" spans="1:20" ht="15" customHeight="1">
      <c r="A127" s="712">
        <v>126</v>
      </c>
      <c r="B127" s="696">
        <v>9600</v>
      </c>
      <c r="C127" s="712" t="str">
        <f>IFERROR(VLOOKUP(B127,[8]DSML!E:J,6,0),"")</f>
        <v>TT KHUT</v>
      </c>
      <c r="D127" s="712" t="str">
        <f>IFERROR(VLOOKUP(B127,[8]DSML!E:G,3,0),"")</f>
        <v>TRUNG TÂM KHUT</v>
      </c>
      <c r="E127" s="769" t="s">
        <v>1254</v>
      </c>
      <c r="F127" s="769" t="s">
        <v>1109</v>
      </c>
      <c r="G127" s="696">
        <v>11348331</v>
      </c>
      <c r="H127" s="696" t="s">
        <v>953</v>
      </c>
      <c r="I127" s="696" t="s">
        <v>711</v>
      </c>
      <c r="J127" s="696" t="s">
        <v>1469</v>
      </c>
      <c r="K127" s="696">
        <v>1997</v>
      </c>
      <c r="L127" s="770">
        <v>6</v>
      </c>
      <c r="M127" s="770">
        <v>6</v>
      </c>
      <c r="N127" s="769" t="s">
        <v>20</v>
      </c>
      <c r="O127" s="709">
        <v>12000000</v>
      </c>
      <c r="P127" s="770" t="s">
        <v>21</v>
      </c>
      <c r="Q127" s="696" t="s">
        <v>1468</v>
      </c>
      <c r="R127" s="696"/>
      <c r="S127" s="696"/>
      <c r="T127" s="697"/>
    </row>
    <row r="128" spans="1:20" ht="15" customHeight="1">
      <c r="A128" s="712">
        <v>127</v>
      </c>
      <c r="B128" s="696">
        <v>9600</v>
      </c>
      <c r="C128" s="712" t="str">
        <f>IFERROR(VLOOKUP(B128,[8]DSML!E:J,6,0),"")</f>
        <v>TT KHUT</v>
      </c>
      <c r="D128" s="712" t="str">
        <f>IFERROR(VLOOKUP(B128,[8]DSML!E:G,3,0),"")</f>
        <v>TRUNG TÂM KHUT</v>
      </c>
      <c r="E128" s="769" t="s">
        <v>1254</v>
      </c>
      <c r="F128" s="769" t="s">
        <v>1109</v>
      </c>
      <c r="G128" s="696">
        <v>11316882</v>
      </c>
      <c r="H128" s="696" t="s">
        <v>1470</v>
      </c>
      <c r="I128" s="696" t="s">
        <v>711</v>
      </c>
      <c r="J128" s="696" t="s">
        <v>1471</v>
      </c>
      <c r="K128" s="696">
        <v>1995</v>
      </c>
      <c r="L128" s="770">
        <v>6</v>
      </c>
      <c r="M128" s="770">
        <v>6</v>
      </c>
      <c r="N128" s="769" t="s">
        <v>20</v>
      </c>
      <c r="O128" s="709">
        <v>15000000</v>
      </c>
      <c r="P128" s="770" t="s">
        <v>21</v>
      </c>
      <c r="Q128" s="696" t="s">
        <v>1468</v>
      </c>
      <c r="R128" s="696"/>
      <c r="S128" s="696"/>
      <c r="T128" s="697"/>
    </row>
    <row r="129" spans="1:20" ht="15" customHeight="1">
      <c r="A129" s="712">
        <v>128</v>
      </c>
      <c r="B129" s="696">
        <v>9385</v>
      </c>
      <c r="C129" s="712" t="str">
        <f>IFERROR(VLOOKUP(B129,[8]DSML!E:J,6,0),"")</f>
        <v>CN Bắc Giang</v>
      </c>
      <c r="D129" s="712" t="str">
        <f>IFERROR(VLOOKUP(B129,[8]DSML!E:G,3,0),"")</f>
        <v>Khu vực Miền Bắc</v>
      </c>
      <c r="E129" s="769" t="s">
        <v>1254</v>
      </c>
      <c r="F129" s="772" t="s">
        <v>1444</v>
      </c>
      <c r="G129" s="696">
        <v>10013688</v>
      </c>
      <c r="H129" s="696" t="s">
        <v>938</v>
      </c>
      <c r="I129" s="696" t="s">
        <v>709</v>
      </c>
      <c r="J129" s="696" t="s">
        <v>938</v>
      </c>
      <c r="K129" s="696">
        <v>1980</v>
      </c>
      <c r="L129" s="770">
        <v>7</v>
      </c>
      <c r="M129" s="770">
        <v>6</v>
      </c>
      <c r="N129" s="769" t="s">
        <v>20</v>
      </c>
      <c r="O129" s="709">
        <v>14000000</v>
      </c>
      <c r="P129" s="770" t="s">
        <v>21</v>
      </c>
      <c r="Q129" s="696" t="s">
        <v>1538</v>
      </c>
      <c r="R129" s="696"/>
      <c r="S129" s="696"/>
      <c r="T129" s="697"/>
    </row>
    <row r="130" spans="1:20" ht="15" customHeight="1">
      <c r="A130" s="712">
        <v>129</v>
      </c>
      <c r="B130" s="696">
        <v>9385</v>
      </c>
      <c r="C130" s="712" t="str">
        <f>IFERROR(VLOOKUP(B130,[8]DSML!E:J,6,0),"")</f>
        <v>CN Bắc Giang</v>
      </c>
      <c r="D130" s="712" t="str">
        <f>IFERROR(VLOOKUP(B130,[8]DSML!E:G,3,0),"")</f>
        <v>Khu vực Miền Bắc</v>
      </c>
      <c r="E130" s="769" t="s">
        <v>1254</v>
      </c>
      <c r="F130" s="769" t="s">
        <v>1444</v>
      </c>
      <c r="G130" s="696">
        <v>10045488</v>
      </c>
      <c r="H130" s="696" t="s">
        <v>989</v>
      </c>
      <c r="I130" s="696" t="s">
        <v>716</v>
      </c>
      <c r="J130" s="696" t="s">
        <v>989</v>
      </c>
      <c r="K130" s="696">
        <v>1982</v>
      </c>
      <c r="L130" s="770">
        <v>7</v>
      </c>
      <c r="M130" s="770">
        <v>6</v>
      </c>
      <c r="N130" s="769" t="s">
        <v>20</v>
      </c>
      <c r="O130" s="709">
        <v>15000000</v>
      </c>
      <c r="P130" s="770" t="s">
        <v>21</v>
      </c>
      <c r="Q130" s="696" t="s">
        <v>1538</v>
      </c>
      <c r="R130" s="696"/>
      <c r="S130" s="696"/>
      <c r="T130" s="697"/>
    </row>
    <row r="131" spans="1:20" ht="15" customHeight="1">
      <c r="A131" s="712">
        <v>130</v>
      </c>
      <c r="B131" s="696">
        <v>9337</v>
      </c>
      <c r="C131" s="712" t="str">
        <f>IFERROR(VLOOKUP(B131,[8]DSML!E:J,6,0),"")</f>
        <v>CN Lạc Trung</v>
      </c>
      <c r="D131" s="712" t="str">
        <f>IFERROR(VLOOKUP(B131,[8]DSML!E:G,3,0),"")</f>
        <v>Khu vực Hà Nội</v>
      </c>
      <c r="E131" s="769" t="s">
        <v>1254</v>
      </c>
      <c r="F131" s="772" t="s">
        <v>1447</v>
      </c>
      <c r="G131" s="696">
        <v>11426638</v>
      </c>
      <c r="H131" s="696" t="s">
        <v>1758</v>
      </c>
      <c r="I131" s="696" t="s">
        <v>709</v>
      </c>
      <c r="J131" s="696" t="s">
        <v>1458</v>
      </c>
      <c r="K131" s="696">
        <v>1995</v>
      </c>
      <c r="L131" s="770">
        <v>6</v>
      </c>
      <c r="M131" s="770">
        <v>6</v>
      </c>
      <c r="N131" s="769" t="s">
        <v>16</v>
      </c>
      <c r="O131" s="709">
        <v>20000000</v>
      </c>
      <c r="P131" s="770" t="s">
        <v>21</v>
      </c>
      <c r="Q131" s="696" t="s">
        <v>1459</v>
      </c>
      <c r="R131" s="696"/>
      <c r="S131" s="696"/>
      <c r="T131" s="697"/>
    </row>
    <row r="132" spans="1:20" ht="15" customHeight="1">
      <c r="A132" s="712">
        <v>131</v>
      </c>
      <c r="B132" s="696">
        <v>9337</v>
      </c>
      <c r="C132" s="712" t="str">
        <f>IFERROR(VLOOKUP(B132,[8]DSML!E:J,6,0),"")</f>
        <v>CN Lạc Trung</v>
      </c>
      <c r="D132" s="712" t="str">
        <f>IFERROR(VLOOKUP(B132,[8]DSML!E:G,3,0),"")</f>
        <v>Khu vực Hà Nội</v>
      </c>
      <c r="E132" s="769" t="s">
        <v>1254</v>
      </c>
      <c r="F132" s="772" t="s">
        <v>1447</v>
      </c>
      <c r="G132" s="696">
        <v>11426638</v>
      </c>
      <c r="H132" s="696" t="s">
        <v>1758</v>
      </c>
      <c r="I132" s="696" t="s">
        <v>709</v>
      </c>
      <c r="J132" s="696" t="s">
        <v>1537</v>
      </c>
      <c r="K132" s="696">
        <v>1981</v>
      </c>
      <c r="L132" s="770">
        <v>7</v>
      </c>
      <c r="M132" s="770">
        <v>6</v>
      </c>
      <c r="N132" s="769" t="s">
        <v>20</v>
      </c>
      <c r="O132" s="709">
        <v>30000000</v>
      </c>
      <c r="P132" s="770" t="s">
        <v>21</v>
      </c>
      <c r="Q132" s="696" t="s">
        <v>1538</v>
      </c>
      <c r="R132" s="696"/>
      <c r="S132" s="696"/>
      <c r="T132" s="697"/>
    </row>
    <row r="133" spans="1:20" ht="15" customHeight="1">
      <c r="A133" s="712">
        <v>132</v>
      </c>
      <c r="B133" s="696">
        <v>9600</v>
      </c>
      <c r="C133" s="712" t="str">
        <f>IFERROR(VLOOKUP(B133,[8]DSML!E:J,6,0),"")</f>
        <v>TT KHUT</v>
      </c>
      <c r="D133" s="712" t="str">
        <f>IFERROR(VLOOKUP(B133,[8]DSML!E:G,3,0),"")</f>
        <v>TRUNG TÂM KHUT</v>
      </c>
      <c r="E133" s="769" t="s">
        <v>1254</v>
      </c>
      <c r="F133" s="771" t="s">
        <v>1109</v>
      </c>
      <c r="G133" s="696">
        <v>11323553</v>
      </c>
      <c r="H133" s="696" t="s">
        <v>885</v>
      </c>
      <c r="I133" s="696" t="s">
        <v>711</v>
      </c>
      <c r="J133" s="696" t="s">
        <v>1683</v>
      </c>
      <c r="K133" s="696">
        <v>1981</v>
      </c>
      <c r="L133" s="770">
        <v>7</v>
      </c>
      <c r="M133" s="770">
        <v>6</v>
      </c>
      <c r="N133" s="769" t="s">
        <v>19</v>
      </c>
      <c r="O133" s="709">
        <v>20000000</v>
      </c>
      <c r="P133" s="770" t="s">
        <v>21</v>
      </c>
      <c r="Q133" s="696" t="s">
        <v>1538</v>
      </c>
      <c r="R133" s="696"/>
      <c r="S133" s="696"/>
      <c r="T133" s="697"/>
    </row>
    <row r="134" spans="1:20" ht="15" customHeight="1">
      <c r="A134" s="712">
        <v>133</v>
      </c>
      <c r="B134" s="696">
        <v>9600</v>
      </c>
      <c r="C134" s="712" t="str">
        <f>IFERROR(VLOOKUP(B134,[8]DSML!E:J,6,0),"")</f>
        <v>TT KHUT</v>
      </c>
      <c r="D134" s="712" t="str">
        <f>IFERROR(VLOOKUP(B134,[8]DSML!E:G,3,0),"")</f>
        <v>TRUNG TÂM KHUT</v>
      </c>
      <c r="E134" s="769" t="s">
        <v>1254</v>
      </c>
      <c r="F134" s="769" t="s">
        <v>1109</v>
      </c>
      <c r="G134" s="696">
        <v>11100628</v>
      </c>
      <c r="H134" s="696" t="s">
        <v>1684</v>
      </c>
      <c r="I134" s="696" t="s">
        <v>711</v>
      </c>
      <c r="J134" s="696" t="s">
        <v>1685</v>
      </c>
      <c r="K134" s="696">
        <v>1997</v>
      </c>
      <c r="L134" s="770">
        <v>7</v>
      </c>
      <c r="M134" s="770">
        <v>6</v>
      </c>
      <c r="N134" s="769" t="s">
        <v>19</v>
      </c>
      <c r="O134" s="709">
        <v>25000000</v>
      </c>
      <c r="P134" s="770" t="s">
        <v>21</v>
      </c>
      <c r="Q134" s="696" t="s">
        <v>1538</v>
      </c>
      <c r="R134" s="696"/>
      <c r="S134" s="696"/>
      <c r="T134" s="697"/>
    </row>
    <row r="135" spans="1:20" ht="15" customHeight="1">
      <c r="A135" s="712">
        <v>134</v>
      </c>
      <c r="B135" s="696">
        <v>9600</v>
      </c>
      <c r="C135" s="712" t="str">
        <f>IFERROR(VLOOKUP(B135,[8]DSML!E:J,6,0),"")</f>
        <v>TT KHUT</v>
      </c>
      <c r="D135" s="712" t="str">
        <f>IFERROR(VLOOKUP(B135,[8]DSML!E:G,3,0),"")</f>
        <v>TRUNG TÂM KHUT</v>
      </c>
      <c r="E135" s="769" t="s">
        <v>1254</v>
      </c>
      <c r="F135" s="771" t="s">
        <v>1109</v>
      </c>
      <c r="G135" s="696">
        <v>11323553</v>
      </c>
      <c r="H135" s="696" t="s">
        <v>885</v>
      </c>
      <c r="I135" s="696" t="s">
        <v>711</v>
      </c>
      <c r="J135" s="696" t="s">
        <v>1370</v>
      </c>
      <c r="K135" s="696">
        <v>1985</v>
      </c>
      <c r="L135" s="770">
        <v>8</v>
      </c>
      <c r="M135" s="770">
        <v>6</v>
      </c>
      <c r="N135" s="769" t="s">
        <v>20</v>
      </c>
      <c r="O135" s="709">
        <v>15000000</v>
      </c>
      <c r="P135" s="770" t="s">
        <v>21</v>
      </c>
      <c r="Q135" s="696" t="s">
        <v>1538</v>
      </c>
      <c r="R135" s="696"/>
      <c r="S135" s="696"/>
      <c r="T135" s="697"/>
    </row>
    <row r="136" spans="1:20" ht="15" customHeight="1">
      <c r="A136" s="712">
        <v>135</v>
      </c>
      <c r="B136" s="696">
        <v>9600</v>
      </c>
      <c r="C136" s="712" t="str">
        <f>IFERROR(VLOOKUP(B136,[8]DSML!E:J,6,0),"")</f>
        <v>TT KHUT</v>
      </c>
      <c r="D136" s="712" t="str">
        <f>IFERROR(VLOOKUP(B136,[8]DSML!E:G,3,0),"")</f>
        <v>TRUNG TÂM KHUT</v>
      </c>
      <c r="E136" s="769" t="s">
        <v>1254</v>
      </c>
      <c r="F136" s="771" t="s">
        <v>1109</v>
      </c>
      <c r="G136" s="696">
        <v>11348331</v>
      </c>
      <c r="H136" s="696" t="s">
        <v>953</v>
      </c>
      <c r="I136" s="696" t="s">
        <v>711</v>
      </c>
      <c r="J136" s="696" t="s">
        <v>1575</v>
      </c>
      <c r="K136" s="696">
        <v>1992</v>
      </c>
      <c r="L136" s="770">
        <v>8</v>
      </c>
      <c r="M136" s="770">
        <v>6</v>
      </c>
      <c r="N136" s="769" t="s">
        <v>20</v>
      </c>
      <c r="O136" s="709">
        <v>15000000</v>
      </c>
      <c r="P136" s="770" t="s">
        <v>21</v>
      </c>
      <c r="Q136" s="696" t="s">
        <v>1538</v>
      </c>
      <c r="R136" s="696"/>
      <c r="S136" s="696"/>
      <c r="T136" s="697"/>
    </row>
    <row r="137" spans="1:20" ht="15" customHeight="1">
      <c r="A137" s="712">
        <v>136</v>
      </c>
      <c r="B137" s="696">
        <v>9600</v>
      </c>
      <c r="C137" s="712" t="str">
        <f>IFERROR(VLOOKUP(B137,[8]DSML!E:J,6,0),"")</f>
        <v>TT KHUT</v>
      </c>
      <c r="D137" s="712" t="str">
        <f>IFERROR(VLOOKUP(B137,[8]DSML!E:G,3,0),"")</f>
        <v>TRUNG TÂM KHUT</v>
      </c>
      <c r="E137" s="769" t="s">
        <v>1254</v>
      </c>
      <c r="F137" s="769" t="s">
        <v>1109</v>
      </c>
      <c r="G137" s="696">
        <v>11316882</v>
      </c>
      <c r="H137" s="696" t="s">
        <v>994</v>
      </c>
      <c r="I137" s="696" t="s">
        <v>711</v>
      </c>
      <c r="J137" s="696" t="s">
        <v>1578</v>
      </c>
      <c r="K137" s="696">
        <v>1989</v>
      </c>
      <c r="L137" s="770">
        <v>8</v>
      </c>
      <c r="M137" s="770">
        <v>6</v>
      </c>
      <c r="N137" s="769" t="s">
        <v>20</v>
      </c>
      <c r="O137" s="709">
        <v>10000000</v>
      </c>
      <c r="P137" s="770" t="s">
        <v>21</v>
      </c>
      <c r="Q137" s="696" t="s">
        <v>1538</v>
      </c>
      <c r="R137" s="696"/>
      <c r="S137" s="696"/>
      <c r="T137" s="697"/>
    </row>
    <row r="138" spans="1:20" ht="15" customHeight="1">
      <c r="A138" s="712">
        <v>137</v>
      </c>
      <c r="B138" s="696">
        <v>9600</v>
      </c>
      <c r="C138" s="712" t="str">
        <f>IFERROR(VLOOKUP(B138,[8]DSML!E:J,6,0),"")</f>
        <v>TT KHUT</v>
      </c>
      <c r="D138" s="712" t="str">
        <f>IFERROR(VLOOKUP(B138,[8]DSML!E:G,3,0),"")</f>
        <v>TRUNG TÂM KHUT</v>
      </c>
      <c r="E138" s="769" t="s">
        <v>1254</v>
      </c>
      <c r="F138" s="769" t="s">
        <v>1109</v>
      </c>
      <c r="G138" s="696">
        <v>11316882</v>
      </c>
      <c r="H138" s="696" t="s">
        <v>994</v>
      </c>
      <c r="I138" s="696" t="s">
        <v>711</v>
      </c>
      <c r="J138" s="696" t="s">
        <v>1579</v>
      </c>
      <c r="K138" s="696">
        <v>1996</v>
      </c>
      <c r="L138" s="770">
        <v>8</v>
      </c>
      <c r="M138" s="770">
        <v>6</v>
      </c>
      <c r="N138" s="769" t="s">
        <v>20</v>
      </c>
      <c r="O138" s="709">
        <v>20000000</v>
      </c>
      <c r="P138" s="770" t="s">
        <v>21</v>
      </c>
      <c r="Q138" s="696" t="s">
        <v>1538</v>
      </c>
      <c r="R138" s="696"/>
      <c r="S138" s="696"/>
      <c r="T138" s="697"/>
    </row>
    <row r="139" spans="1:20" ht="15" customHeight="1">
      <c r="A139" s="712">
        <v>138</v>
      </c>
      <c r="B139" s="696">
        <v>9337</v>
      </c>
      <c r="C139" s="712" t="str">
        <f>IFERROR(VLOOKUP(B139,[8]DSML!E:J,6,0),"")</f>
        <v>CN Lạc Trung</v>
      </c>
      <c r="D139" s="712" t="str">
        <f>IFERROR(VLOOKUP(B139,[8]DSML!E:G,3,0),"")</f>
        <v>Khu vực Hà Nội</v>
      </c>
      <c r="E139" s="769" t="s">
        <v>1254</v>
      </c>
      <c r="F139" s="769" t="s">
        <v>1447</v>
      </c>
      <c r="G139" s="696">
        <v>11130855</v>
      </c>
      <c r="H139" s="696" t="s">
        <v>1581</v>
      </c>
      <c r="I139" s="696" t="s">
        <v>712</v>
      </c>
      <c r="J139" s="696" t="s">
        <v>1047</v>
      </c>
      <c r="K139" s="696">
        <v>1996</v>
      </c>
      <c r="L139" s="770">
        <v>8</v>
      </c>
      <c r="M139" s="770">
        <v>6</v>
      </c>
      <c r="N139" s="769" t="s">
        <v>20</v>
      </c>
      <c r="O139" s="709">
        <v>12000000</v>
      </c>
      <c r="P139" s="770" t="s">
        <v>21</v>
      </c>
      <c r="Q139" s="696" t="s">
        <v>1639</v>
      </c>
      <c r="R139" s="696"/>
      <c r="S139" s="696"/>
      <c r="T139" s="697"/>
    </row>
    <row r="140" spans="1:20" ht="15" customHeight="1">
      <c r="A140" s="712">
        <v>139</v>
      </c>
      <c r="B140" s="696">
        <v>9337</v>
      </c>
      <c r="C140" s="712" t="str">
        <f>IFERROR(VLOOKUP(B140,[8]DSML!E:J,6,0),"")</f>
        <v>CN Lạc Trung</v>
      </c>
      <c r="D140" s="712" t="str">
        <f>IFERROR(VLOOKUP(B140,[8]DSML!E:G,3,0),"")</f>
        <v>Khu vực Hà Nội</v>
      </c>
      <c r="E140" s="769" t="s">
        <v>1254</v>
      </c>
      <c r="F140" s="769" t="s">
        <v>1447</v>
      </c>
      <c r="G140" s="696">
        <v>11130855</v>
      </c>
      <c r="H140" s="696" t="s">
        <v>816</v>
      </c>
      <c r="I140" s="696" t="s">
        <v>709</v>
      </c>
      <c r="J140" s="696" t="s">
        <v>1051</v>
      </c>
      <c r="K140" s="696">
        <v>1984</v>
      </c>
      <c r="L140" s="770">
        <v>13</v>
      </c>
      <c r="M140" s="770">
        <v>6</v>
      </c>
      <c r="N140" s="769" t="s">
        <v>20</v>
      </c>
      <c r="O140" s="709">
        <v>15000000</v>
      </c>
      <c r="P140" s="770" t="s">
        <v>21</v>
      </c>
      <c r="Q140" s="696" t="s">
        <v>1760</v>
      </c>
      <c r="R140" s="696"/>
      <c r="S140" s="696"/>
      <c r="T140" s="697"/>
    </row>
    <row r="141" spans="1:20" ht="15" customHeight="1">
      <c r="A141" s="712">
        <v>140</v>
      </c>
      <c r="B141" s="696">
        <v>9600</v>
      </c>
      <c r="C141" s="712" t="str">
        <f>IFERROR(VLOOKUP(B141,[8]DSML!E:J,6,0),"")</f>
        <v>TT KHUT</v>
      </c>
      <c r="D141" s="712" t="str">
        <f>IFERROR(VLOOKUP(B141,[8]DSML!E:G,3,0),"")</f>
        <v>TRUNG TÂM KHUT</v>
      </c>
      <c r="E141" s="769" t="s">
        <v>1254</v>
      </c>
      <c r="F141" s="769" t="s">
        <v>1109</v>
      </c>
      <c r="G141" s="696">
        <v>11316882</v>
      </c>
      <c r="H141" s="696" t="s">
        <v>994</v>
      </c>
      <c r="I141" s="696" t="s">
        <v>711</v>
      </c>
      <c r="J141" s="696" t="s">
        <v>1583</v>
      </c>
      <c r="K141" s="696">
        <v>1980</v>
      </c>
      <c r="L141" s="770">
        <v>9</v>
      </c>
      <c r="M141" s="770">
        <v>6</v>
      </c>
      <c r="N141" s="769" t="s">
        <v>20</v>
      </c>
      <c r="O141" s="709">
        <v>20000000</v>
      </c>
      <c r="P141" s="770" t="s">
        <v>21</v>
      </c>
      <c r="Q141" s="696"/>
      <c r="R141" s="696"/>
      <c r="S141" s="696"/>
      <c r="T141" s="697"/>
    </row>
    <row r="142" spans="1:20" ht="15" customHeight="1">
      <c r="A142" s="712">
        <v>141</v>
      </c>
      <c r="B142" s="696">
        <v>9600</v>
      </c>
      <c r="C142" s="712" t="str">
        <f>IFERROR(VLOOKUP(B142,[8]DSML!E:J,6,0),"")</f>
        <v>TT KHUT</v>
      </c>
      <c r="D142" s="712" t="str">
        <f>IFERROR(VLOOKUP(B142,[8]DSML!E:G,3,0),"")</f>
        <v>TRUNG TÂM KHUT</v>
      </c>
      <c r="E142" s="769" t="s">
        <v>1254</v>
      </c>
      <c r="F142" s="769" t="s">
        <v>1109</v>
      </c>
      <c r="G142" s="696">
        <v>11348331</v>
      </c>
      <c r="H142" s="696" t="s">
        <v>953</v>
      </c>
      <c r="I142" s="696" t="s">
        <v>711</v>
      </c>
      <c r="J142" s="696" t="s">
        <v>1584</v>
      </c>
      <c r="K142" s="696">
        <v>1983</v>
      </c>
      <c r="L142" s="770">
        <v>9</v>
      </c>
      <c r="M142" s="770">
        <v>6</v>
      </c>
      <c r="N142" s="769" t="s">
        <v>20</v>
      </c>
      <c r="O142" s="709">
        <v>15000000</v>
      </c>
      <c r="P142" s="770" t="s">
        <v>21</v>
      </c>
      <c r="Q142" s="696"/>
      <c r="R142" s="696"/>
      <c r="S142" s="696"/>
      <c r="T142" s="697"/>
    </row>
    <row r="143" spans="1:20" ht="15" customHeight="1">
      <c r="A143" s="712">
        <v>142</v>
      </c>
      <c r="B143" s="696">
        <v>9337</v>
      </c>
      <c r="C143" s="712" t="str">
        <f>IFERROR(VLOOKUP(B143,[8]DSML!E:J,6,0),"")</f>
        <v>CN Lạc Trung</v>
      </c>
      <c r="D143" s="712" t="str">
        <f>IFERROR(VLOOKUP(B143,[8]DSML!E:G,3,0),"")</f>
        <v>Khu vực Hà Nội</v>
      </c>
      <c r="E143" s="769" t="s">
        <v>1254</v>
      </c>
      <c r="F143" s="769" t="s">
        <v>1447</v>
      </c>
      <c r="G143" s="696">
        <v>11252206</v>
      </c>
      <c r="H143" s="696" t="s">
        <v>1232</v>
      </c>
      <c r="I143" s="696" t="s">
        <v>712</v>
      </c>
      <c r="J143" s="696" t="s">
        <v>1582</v>
      </c>
      <c r="K143" s="696">
        <v>1986</v>
      </c>
      <c r="L143" s="770">
        <v>8</v>
      </c>
      <c r="M143" s="770">
        <v>6</v>
      </c>
      <c r="N143" s="769" t="s">
        <v>17</v>
      </c>
      <c r="O143" s="709">
        <v>10000000</v>
      </c>
      <c r="P143" s="735" t="s">
        <v>2001</v>
      </c>
      <c r="Q143" s="696" t="s">
        <v>1640</v>
      </c>
      <c r="R143" s="696"/>
      <c r="S143" s="696"/>
      <c r="T143" s="697"/>
    </row>
    <row r="144" spans="1:20" ht="15" customHeight="1">
      <c r="A144" s="712">
        <v>143</v>
      </c>
      <c r="B144" s="696">
        <v>9385</v>
      </c>
      <c r="C144" s="712" t="str">
        <f>IFERROR(VLOOKUP(B144,[8]DSML!E:J,6,0),"")</f>
        <v>CN Bắc Giang</v>
      </c>
      <c r="D144" s="712" t="str">
        <f>IFERROR(VLOOKUP(B144,[8]DSML!E:G,3,0),"")</f>
        <v>Khu vực Miền Bắc</v>
      </c>
      <c r="E144" s="769" t="s">
        <v>1254</v>
      </c>
      <c r="F144" s="769" t="s">
        <v>1444</v>
      </c>
      <c r="G144" s="696">
        <v>10858608</v>
      </c>
      <c r="H144" s="696" t="s">
        <v>883</v>
      </c>
      <c r="I144" s="696" t="s">
        <v>712</v>
      </c>
      <c r="J144" s="696" t="s">
        <v>883</v>
      </c>
      <c r="K144" s="696">
        <v>1994</v>
      </c>
      <c r="L144" s="770">
        <v>12</v>
      </c>
      <c r="M144" s="770">
        <v>6</v>
      </c>
      <c r="N144" s="769" t="s">
        <v>20</v>
      </c>
      <c r="O144" s="709">
        <v>15000000</v>
      </c>
      <c r="P144" s="770" t="s">
        <v>21</v>
      </c>
      <c r="Q144" s="696" t="s">
        <v>1641</v>
      </c>
      <c r="R144" s="696"/>
      <c r="S144" s="696"/>
      <c r="T144" s="697"/>
    </row>
    <row r="145" spans="1:20" ht="15" customHeight="1">
      <c r="A145" s="712">
        <v>144</v>
      </c>
      <c r="B145" s="696">
        <v>9379</v>
      </c>
      <c r="C145" s="712" t="str">
        <f>IFERROR(VLOOKUP(B145,[8]DSML!E:J,6,0),"")</f>
        <v>CN Bắc Ninh</v>
      </c>
      <c r="D145" s="712" t="str">
        <f>IFERROR(VLOOKUP(B145,[8]DSML!E:G,3,0),"")</f>
        <v>Khu vực Miền Bắc</v>
      </c>
      <c r="E145" s="769" t="s">
        <v>1254</v>
      </c>
      <c r="F145" s="772" t="s">
        <v>1637</v>
      </c>
      <c r="G145" s="696">
        <v>11106713</v>
      </c>
      <c r="H145" s="696" t="s">
        <v>1850</v>
      </c>
      <c r="I145" s="696" t="s">
        <v>712</v>
      </c>
      <c r="J145" s="696" t="s">
        <v>1430</v>
      </c>
      <c r="K145" s="696">
        <v>1977</v>
      </c>
      <c r="L145" s="770">
        <v>1</v>
      </c>
      <c r="M145" s="770">
        <v>6</v>
      </c>
      <c r="N145" s="769" t="s">
        <v>17</v>
      </c>
      <c r="O145" s="709">
        <v>20000000</v>
      </c>
      <c r="P145" s="770" t="s">
        <v>21</v>
      </c>
      <c r="Q145" s="696" t="s">
        <v>1642</v>
      </c>
      <c r="R145" s="696"/>
      <c r="S145" s="696"/>
      <c r="T145" s="697"/>
    </row>
    <row r="146" spans="1:20" ht="15" customHeight="1">
      <c r="A146" s="712">
        <v>145</v>
      </c>
      <c r="B146" s="696">
        <v>9379</v>
      </c>
      <c r="C146" s="712" t="str">
        <f>IFERROR(VLOOKUP(B146,[8]DSML!E:J,6,0),"")</f>
        <v>CN Bắc Ninh</v>
      </c>
      <c r="D146" s="712" t="str">
        <f>IFERROR(VLOOKUP(B146,[8]DSML!E:G,3,0),"")</f>
        <v>Khu vực Miền Bắc</v>
      </c>
      <c r="E146" s="769" t="s">
        <v>1254</v>
      </c>
      <c r="F146" s="769" t="s">
        <v>1370</v>
      </c>
      <c r="G146" s="696">
        <v>10258443</v>
      </c>
      <c r="H146" s="696" t="s">
        <v>991</v>
      </c>
      <c r="I146" s="696" t="s">
        <v>709</v>
      </c>
      <c r="J146" s="696" t="s">
        <v>1687</v>
      </c>
      <c r="K146" s="696">
        <v>1977</v>
      </c>
      <c r="L146" s="770">
        <v>1</v>
      </c>
      <c r="M146" s="770">
        <v>6</v>
      </c>
      <c r="N146" s="769" t="s">
        <v>17</v>
      </c>
      <c r="O146" s="709">
        <v>20000000</v>
      </c>
      <c r="P146" s="770" t="s">
        <v>21</v>
      </c>
      <c r="Q146" s="696" t="s">
        <v>1643</v>
      </c>
      <c r="R146" s="696"/>
      <c r="S146" s="696"/>
      <c r="T146" s="697"/>
    </row>
    <row r="147" spans="1:20" ht="15" customHeight="1">
      <c r="A147" s="712">
        <v>146</v>
      </c>
      <c r="B147" s="696">
        <v>9379</v>
      </c>
      <c r="C147" s="712" t="str">
        <f>IFERROR(VLOOKUP(B147,[8]DSML!E:J,6,0),"")</f>
        <v>CN Bắc Ninh</v>
      </c>
      <c r="D147" s="712" t="str">
        <f>IFERROR(VLOOKUP(B147,[8]DSML!E:G,3,0),"")</f>
        <v>Khu vực Miền Bắc</v>
      </c>
      <c r="E147" s="769" t="s">
        <v>1254</v>
      </c>
      <c r="F147" s="769" t="s">
        <v>1370</v>
      </c>
      <c r="G147" s="696">
        <v>10006004</v>
      </c>
      <c r="H147" s="696" t="s">
        <v>760</v>
      </c>
      <c r="I147" s="696" t="s">
        <v>709</v>
      </c>
      <c r="J147" s="696" t="s">
        <v>1688</v>
      </c>
      <c r="K147" s="696">
        <v>1982</v>
      </c>
      <c r="L147" s="770">
        <v>7</v>
      </c>
      <c r="M147" s="770">
        <v>6</v>
      </c>
      <c r="N147" s="769" t="s">
        <v>17</v>
      </c>
      <c r="O147" s="709">
        <v>20000000</v>
      </c>
      <c r="P147" s="770" t="s">
        <v>21</v>
      </c>
      <c r="Q147" s="696" t="s">
        <v>1644</v>
      </c>
      <c r="R147" s="696"/>
      <c r="S147" s="696"/>
      <c r="T147" s="697"/>
    </row>
    <row r="148" spans="1:20" ht="15" customHeight="1">
      <c r="A148" s="712">
        <v>147</v>
      </c>
      <c r="B148" s="696">
        <v>9379</v>
      </c>
      <c r="C148" s="712" t="str">
        <f>IFERROR(VLOOKUP(B148,[8]DSML!E:J,6,0),"")</f>
        <v>CN Bắc Ninh</v>
      </c>
      <c r="D148" s="712" t="str">
        <f>IFERROR(VLOOKUP(B148,[8]DSML!E:G,3,0),"")</f>
        <v>Khu vực Miền Bắc</v>
      </c>
      <c r="E148" s="769" t="s">
        <v>1254</v>
      </c>
      <c r="F148" s="769" t="s">
        <v>1637</v>
      </c>
      <c r="G148" s="696">
        <v>11113808</v>
      </c>
      <c r="H148" s="696" t="s">
        <v>1005</v>
      </c>
      <c r="I148" s="696" t="s">
        <v>712</v>
      </c>
      <c r="J148" s="696" t="s">
        <v>1689</v>
      </c>
      <c r="K148" s="773">
        <v>1994</v>
      </c>
      <c r="L148" s="770">
        <v>12</v>
      </c>
      <c r="M148" s="770">
        <v>6</v>
      </c>
      <c r="N148" s="769" t="s">
        <v>17</v>
      </c>
      <c r="O148" s="709">
        <v>15000000</v>
      </c>
      <c r="P148" s="770" t="s">
        <v>21</v>
      </c>
      <c r="Q148" s="696" t="s">
        <v>1645</v>
      </c>
      <c r="R148" s="696"/>
      <c r="S148" s="696"/>
      <c r="T148" s="697"/>
    </row>
    <row r="149" spans="1:20" ht="15" customHeight="1">
      <c r="A149" s="712">
        <v>148</v>
      </c>
      <c r="B149" s="696">
        <v>9600</v>
      </c>
      <c r="C149" s="712" t="str">
        <f>IFERROR(VLOOKUP(B149,[8]DSML!E:J,6,0),"")</f>
        <v>TT KHUT</v>
      </c>
      <c r="D149" s="712" t="str">
        <f>IFERROR(VLOOKUP(B149,[8]DSML!E:G,3,0),"")</f>
        <v>TRUNG TÂM KHUT</v>
      </c>
      <c r="E149" s="769" t="s">
        <v>1254</v>
      </c>
      <c r="F149" s="772" t="s">
        <v>1109</v>
      </c>
      <c r="G149" s="696">
        <v>11316882</v>
      </c>
      <c r="H149" s="696" t="s">
        <v>994</v>
      </c>
      <c r="I149" s="696" t="s">
        <v>711</v>
      </c>
      <c r="J149" s="696" t="s">
        <v>1690</v>
      </c>
      <c r="K149" s="696">
        <v>1987</v>
      </c>
      <c r="L149" s="770">
        <v>12</v>
      </c>
      <c r="M149" s="770">
        <v>6</v>
      </c>
      <c r="N149" s="769" t="s">
        <v>19</v>
      </c>
      <c r="O149" s="709">
        <v>20000000</v>
      </c>
      <c r="P149" s="770" t="s">
        <v>21</v>
      </c>
      <c r="Q149" s="696" t="s">
        <v>1646</v>
      </c>
      <c r="R149" s="696"/>
      <c r="S149" s="696"/>
      <c r="T149" s="697"/>
    </row>
    <row r="150" spans="1:20" ht="15" customHeight="1">
      <c r="A150" s="712">
        <v>149</v>
      </c>
      <c r="B150" s="696">
        <v>9385</v>
      </c>
      <c r="C150" s="712" t="str">
        <f>IFERROR(VLOOKUP(B150,[8]DSML!E:J,6,0),"")</f>
        <v>CN Bắc Giang</v>
      </c>
      <c r="D150" s="712" t="str">
        <f>IFERROR(VLOOKUP(B150,[8]DSML!E:G,3,0),"")</f>
        <v>Khu vực Miền Bắc</v>
      </c>
      <c r="E150" s="769" t="s">
        <v>1254</v>
      </c>
      <c r="F150" s="769" t="s">
        <v>1444</v>
      </c>
      <c r="G150" s="696">
        <v>10164363</v>
      </c>
      <c r="H150" s="696" t="s">
        <v>1109</v>
      </c>
      <c r="I150" s="696" t="s">
        <v>709</v>
      </c>
      <c r="J150" s="696" t="s">
        <v>1720</v>
      </c>
      <c r="K150" s="696">
        <v>1979</v>
      </c>
      <c r="L150" s="770">
        <v>13</v>
      </c>
      <c r="M150" s="770">
        <v>6</v>
      </c>
      <c r="N150" s="769" t="s">
        <v>18</v>
      </c>
      <c r="O150" s="709">
        <v>15000000</v>
      </c>
      <c r="P150" s="770" t="s">
        <v>21</v>
      </c>
      <c r="Q150" s="696" t="s">
        <v>1721</v>
      </c>
      <c r="R150" s="696"/>
      <c r="S150" s="696"/>
      <c r="T150" s="697"/>
    </row>
    <row r="151" spans="1:20" ht="15" customHeight="1">
      <c r="A151" s="712">
        <v>150</v>
      </c>
      <c r="B151" s="696">
        <v>9385</v>
      </c>
      <c r="C151" s="712" t="str">
        <f>IFERROR(VLOOKUP(B151,[8]DSML!E:J,6,0),"")</f>
        <v>CN Bắc Giang</v>
      </c>
      <c r="D151" s="712" t="str">
        <f>IFERROR(VLOOKUP(B151,[8]DSML!E:G,3,0),"")</f>
        <v>Khu vực Miền Bắc</v>
      </c>
      <c r="E151" s="769" t="s">
        <v>1254</v>
      </c>
      <c r="F151" s="769" t="s">
        <v>1444</v>
      </c>
      <c r="G151" s="696">
        <v>10238398</v>
      </c>
      <c r="H151" s="696" t="s">
        <v>1722</v>
      </c>
      <c r="I151" s="696" t="s">
        <v>709</v>
      </c>
      <c r="J151" s="696" t="s">
        <v>1723</v>
      </c>
      <c r="K151" s="696">
        <v>1980</v>
      </c>
      <c r="L151" s="770">
        <v>13</v>
      </c>
      <c r="M151" s="770">
        <v>6</v>
      </c>
      <c r="N151" s="769" t="s">
        <v>20</v>
      </c>
      <c r="O151" s="709">
        <v>20000000</v>
      </c>
      <c r="P151" s="770" t="s">
        <v>21</v>
      </c>
      <c r="Q151" s="696" t="s">
        <v>1647</v>
      </c>
      <c r="R151" s="696"/>
      <c r="S151" s="696"/>
      <c r="T151" s="697"/>
    </row>
    <row r="152" spans="1:20" ht="15" customHeight="1">
      <c r="A152" s="712">
        <v>151</v>
      </c>
      <c r="B152" s="696">
        <v>9337</v>
      </c>
      <c r="C152" s="712" t="str">
        <f>IFERROR(VLOOKUP(B152,[8]DSML!E:J,6,0),"")</f>
        <v>CN Lạc Trung</v>
      </c>
      <c r="D152" s="712" t="str">
        <f>IFERROR(VLOOKUP(B152,[8]DSML!E:G,3,0),"")</f>
        <v>Khu vực Hà Nội</v>
      </c>
      <c r="E152" s="769" t="s">
        <v>1254</v>
      </c>
      <c r="F152" s="769" t="s">
        <v>1447</v>
      </c>
      <c r="G152" s="696">
        <v>11426638</v>
      </c>
      <c r="H152" s="696" t="s">
        <v>1758</v>
      </c>
      <c r="I152" s="696" t="s">
        <v>709</v>
      </c>
      <c r="J152" s="696" t="s">
        <v>1759</v>
      </c>
      <c r="K152" s="696">
        <v>1977</v>
      </c>
      <c r="L152" s="770">
        <v>13</v>
      </c>
      <c r="M152" s="770">
        <v>6</v>
      </c>
      <c r="N152" s="769" t="s">
        <v>16</v>
      </c>
      <c r="O152" s="709">
        <v>40000000</v>
      </c>
      <c r="P152" s="770" t="s">
        <v>735</v>
      </c>
      <c r="Q152" s="696" t="s">
        <v>1647</v>
      </c>
      <c r="R152" s="696"/>
      <c r="S152" s="696"/>
      <c r="T152" s="696" t="s">
        <v>1987</v>
      </c>
    </row>
    <row r="153" spans="1:20" ht="15" customHeight="1">
      <c r="A153" s="712">
        <v>152</v>
      </c>
      <c r="B153" s="696">
        <v>9337</v>
      </c>
      <c r="C153" s="712" t="str">
        <f>IFERROR(VLOOKUP(B153,[8]DSML!E:J,6,0),"")</f>
        <v>CN Lạc Trung</v>
      </c>
      <c r="D153" s="712" t="str">
        <f>IFERROR(VLOOKUP(B153,[8]DSML!E:G,3,0),"")</f>
        <v>Khu vực Hà Nội</v>
      </c>
      <c r="E153" s="769" t="s">
        <v>1254</v>
      </c>
      <c r="F153" s="769" t="s">
        <v>1447</v>
      </c>
      <c r="G153" s="696">
        <v>11130855</v>
      </c>
      <c r="H153" s="696" t="s">
        <v>816</v>
      </c>
      <c r="I153" s="696" t="s">
        <v>712</v>
      </c>
      <c r="J153" s="696" t="s">
        <v>1734</v>
      </c>
      <c r="K153" s="696">
        <v>1982</v>
      </c>
      <c r="L153" s="770">
        <v>14</v>
      </c>
      <c r="M153" s="770">
        <v>6</v>
      </c>
      <c r="N153" s="769" t="s">
        <v>20</v>
      </c>
      <c r="O153" s="709">
        <v>32000000</v>
      </c>
      <c r="P153" s="770" t="s">
        <v>735</v>
      </c>
      <c r="Q153" s="696" t="s">
        <v>1735</v>
      </c>
      <c r="R153" s="696"/>
      <c r="S153" s="696"/>
      <c r="T153" s="696" t="s">
        <v>1987</v>
      </c>
    </row>
    <row r="154" spans="1:20" ht="15" customHeight="1">
      <c r="A154" s="712">
        <v>153</v>
      </c>
      <c r="B154" s="696">
        <v>9385</v>
      </c>
      <c r="C154" s="712" t="str">
        <f>IFERROR(VLOOKUP(B154,[8]DSML!E:J,6,0),"")</f>
        <v>CN Bắc Giang</v>
      </c>
      <c r="D154" s="712" t="str">
        <f>IFERROR(VLOOKUP(B154,[8]DSML!E:G,3,0),"")</f>
        <v>Khu vực Miền Bắc</v>
      </c>
      <c r="E154" s="769" t="s">
        <v>1254</v>
      </c>
      <c r="F154" s="769" t="s">
        <v>1444</v>
      </c>
      <c r="G154" s="696">
        <v>10925201</v>
      </c>
      <c r="H154" s="696" t="s">
        <v>1738</v>
      </c>
      <c r="I154" s="696" t="s">
        <v>709</v>
      </c>
      <c r="J154" s="696" t="s">
        <v>1739</v>
      </c>
      <c r="K154" s="696">
        <v>1970</v>
      </c>
      <c r="L154" s="770">
        <v>14</v>
      </c>
      <c r="M154" s="770">
        <v>6</v>
      </c>
      <c r="N154" s="769" t="s">
        <v>17</v>
      </c>
      <c r="O154" s="709">
        <v>20000000</v>
      </c>
      <c r="P154" s="770" t="s">
        <v>21</v>
      </c>
      <c r="Q154" s="696" t="s">
        <v>1740</v>
      </c>
      <c r="R154" s="696"/>
      <c r="S154" s="696"/>
      <c r="T154" s="697"/>
    </row>
    <row r="155" spans="1:20" ht="15" customHeight="1">
      <c r="A155" s="712">
        <v>154</v>
      </c>
      <c r="B155" s="696">
        <v>9379</v>
      </c>
      <c r="C155" s="712" t="str">
        <f>IFERROR(VLOOKUP(B155,[8]DSML!E:J,6,0),"")</f>
        <v>CN Bắc Ninh</v>
      </c>
      <c r="D155" s="712" t="str">
        <f>IFERROR(VLOOKUP(B155,[8]DSML!E:G,3,0),"")</f>
        <v>Khu vực Miền Bắc</v>
      </c>
      <c r="E155" s="769" t="s">
        <v>1254</v>
      </c>
      <c r="F155" s="769" t="s">
        <v>1370</v>
      </c>
      <c r="G155" s="696">
        <v>11106713</v>
      </c>
      <c r="H155" s="696" t="s">
        <v>1686</v>
      </c>
      <c r="I155" s="696" t="s">
        <v>712</v>
      </c>
      <c r="J155" s="696" t="s">
        <v>1741</v>
      </c>
      <c r="K155" s="696">
        <v>1966</v>
      </c>
      <c r="L155" s="770">
        <v>14</v>
      </c>
      <c r="M155" s="770">
        <v>6</v>
      </c>
      <c r="N155" s="769" t="s">
        <v>17</v>
      </c>
      <c r="O155" s="709">
        <v>20000000</v>
      </c>
      <c r="P155" s="770" t="s">
        <v>21</v>
      </c>
      <c r="Q155" s="696" t="s">
        <v>1742</v>
      </c>
      <c r="R155" s="696"/>
      <c r="S155" s="696"/>
      <c r="T155" s="697"/>
    </row>
    <row r="156" spans="1:20" ht="15" customHeight="1">
      <c r="A156" s="712">
        <v>155</v>
      </c>
      <c r="B156" s="696">
        <v>9600</v>
      </c>
      <c r="C156" s="712" t="str">
        <f>IFERROR(VLOOKUP(B156,[8]DSML!E:J,6,0),"")</f>
        <v>TT KHUT</v>
      </c>
      <c r="D156" s="712" t="str">
        <f>IFERROR(VLOOKUP(B156,[8]DSML!E:G,3,0),"")</f>
        <v>TRUNG TÂM KHUT</v>
      </c>
      <c r="E156" s="769" t="s">
        <v>1254</v>
      </c>
      <c r="F156" s="771" t="s">
        <v>1109</v>
      </c>
      <c r="G156" s="696">
        <v>11316882</v>
      </c>
      <c r="H156" s="696" t="s">
        <v>994</v>
      </c>
      <c r="I156" s="696" t="s">
        <v>711</v>
      </c>
      <c r="J156" s="696" t="s">
        <v>1743</v>
      </c>
      <c r="K156" s="696">
        <v>1985</v>
      </c>
      <c r="L156" s="770">
        <v>14</v>
      </c>
      <c r="M156" s="770">
        <v>6</v>
      </c>
      <c r="N156" s="769" t="s">
        <v>19</v>
      </c>
      <c r="O156" s="709">
        <v>16000000</v>
      </c>
      <c r="P156" s="770" t="s">
        <v>21</v>
      </c>
      <c r="Q156" s="696" t="s">
        <v>1744</v>
      </c>
      <c r="R156" s="696"/>
      <c r="S156" s="696"/>
      <c r="T156" s="697"/>
    </row>
    <row r="157" spans="1:20" ht="15" customHeight="1">
      <c r="A157" s="712">
        <v>156</v>
      </c>
      <c r="B157" s="696">
        <v>9385</v>
      </c>
      <c r="C157" s="712" t="str">
        <f>IFERROR(VLOOKUP(B157,[8]DSML!E:J,6,0),"")</f>
        <v>CN Bắc Giang</v>
      </c>
      <c r="D157" s="712" t="str">
        <f>IFERROR(VLOOKUP(B157,[8]DSML!E:G,3,0),"")</f>
        <v>Khu vực Miền Bắc</v>
      </c>
      <c r="E157" s="769" t="s">
        <v>1254</v>
      </c>
      <c r="F157" s="769" t="s">
        <v>1444</v>
      </c>
      <c r="G157" s="696">
        <v>10357835</v>
      </c>
      <c r="H157" s="696" t="s">
        <v>987</v>
      </c>
      <c r="I157" s="696" t="s">
        <v>712</v>
      </c>
      <c r="J157" s="696" t="s">
        <v>1769</v>
      </c>
      <c r="K157" s="696">
        <v>2004</v>
      </c>
      <c r="L157" s="770">
        <v>15</v>
      </c>
      <c r="M157" s="770">
        <v>6</v>
      </c>
      <c r="N157" s="769" t="s">
        <v>17</v>
      </c>
      <c r="O157" s="709">
        <v>15000000</v>
      </c>
      <c r="P157" s="770" t="s">
        <v>21</v>
      </c>
      <c r="Q157" s="696" t="s">
        <v>1770</v>
      </c>
      <c r="R157" s="696"/>
      <c r="S157" s="696"/>
      <c r="T157" s="697"/>
    </row>
    <row r="158" spans="1:20" ht="15" customHeight="1">
      <c r="A158" s="712">
        <v>157</v>
      </c>
      <c r="B158" s="696">
        <v>9379</v>
      </c>
      <c r="C158" s="712" t="str">
        <f>IFERROR(VLOOKUP(B158,[8]DSML!E:J,6,0),"")</f>
        <v>CN Bắc Ninh</v>
      </c>
      <c r="D158" s="712" t="str">
        <f>IFERROR(VLOOKUP(B158,[8]DSML!E:G,3,0),"")</f>
        <v>Khu vực Miền Bắc</v>
      </c>
      <c r="E158" s="769" t="s">
        <v>1254</v>
      </c>
      <c r="F158" s="769" t="s">
        <v>1370</v>
      </c>
      <c r="G158" s="696">
        <v>11106713</v>
      </c>
      <c r="H158" s="696" t="s">
        <v>1380</v>
      </c>
      <c r="I158" s="696" t="s">
        <v>712</v>
      </c>
      <c r="J158" s="696" t="s">
        <v>1771</v>
      </c>
      <c r="K158" s="696">
        <v>1984</v>
      </c>
      <c r="L158" s="770">
        <v>15</v>
      </c>
      <c r="M158" s="770">
        <v>6</v>
      </c>
      <c r="N158" s="769" t="s">
        <v>17</v>
      </c>
      <c r="O158" s="709">
        <v>15000000</v>
      </c>
      <c r="P158" s="770" t="s">
        <v>21</v>
      </c>
      <c r="Q158" s="696" t="s">
        <v>1772</v>
      </c>
      <c r="R158" s="696"/>
      <c r="S158" s="696"/>
      <c r="T158" s="697"/>
    </row>
    <row r="159" spans="1:20" ht="15" customHeight="1">
      <c r="A159" s="712">
        <v>158</v>
      </c>
      <c r="B159" s="696">
        <v>9379</v>
      </c>
      <c r="C159" s="712" t="str">
        <f>IFERROR(VLOOKUP(B159,[8]DSML!E:J,6,0),"")</f>
        <v>CN Bắc Ninh</v>
      </c>
      <c r="D159" s="712" t="str">
        <f>IFERROR(VLOOKUP(B159,[8]DSML!E:G,3,0),"")</f>
        <v>Khu vực Miền Bắc</v>
      </c>
      <c r="E159" s="769" t="s">
        <v>1254</v>
      </c>
      <c r="F159" s="769" t="s">
        <v>1370</v>
      </c>
      <c r="G159" s="696">
        <v>11113808</v>
      </c>
      <c r="H159" s="696" t="s">
        <v>1792</v>
      </c>
      <c r="I159" s="696" t="s">
        <v>712</v>
      </c>
      <c r="J159" s="696" t="s">
        <v>1793</v>
      </c>
      <c r="K159" s="693">
        <v>1958</v>
      </c>
      <c r="L159" s="770">
        <v>16</v>
      </c>
      <c r="M159" s="770">
        <v>6</v>
      </c>
      <c r="N159" s="769" t="s">
        <v>17</v>
      </c>
      <c r="O159" s="709">
        <v>18000000</v>
      </c>
      <c r="P159" s="770" t="s">
        <v>21</v>
      </c>
      <c r="Q159" s="696" t="s">
        <v>1794</v>
      </c>
      <c r="R159" s="696"/>
      <c r="S159" s="696"/>
      <c r="T159" s="697"/>
    </row>
    <row r="160" spans="1:20" ht="15" customHeight="1">
      <c r="A160" s="712">
        <v>159</v>
      </c>
      <c r="B160" s="696">
        <v>9340</v>
      </c>
      <c r="C160" s="712" t="str">
        <f>IFERROR(VLOOKUP(B160,[8]DSML!E:J,6,0),"")</f>
        <v>CN Láng Thượng</v>
      </c>
      <c r="D160" s="712" t="str">
        <f>IFERROR(VLOOKUP(B160,[8]DSML!E:G,3,0),"")</f>
        <v>Khu vực Hà Nội</v>
      </c>
      <c r="E160" s="769" t="s">
        <v>1122</v>
      </c>
      <c r="F160" s="771" t="s">
        <v>1358</v>
      </c>
      <c r="G160" s="774" t="s">
        <v>1927</v>
      </c>
      <c r="H160" s="774" t="s">
        <v>1914</v>
      </c>
      <c r="I160" s="774" t="s">
        <v>709</v>
      </c>
      <c r="J160" s="775" t="s">
        <v>1915</v>
      </c>
      <c r="K160" s="776">
        <v>31817</v>
      </c>
      <c r="L160" s="777">
        <v>20</v>
      </c>
      <c r="M160" s="777">
        <v>6</v>
      </c>
      <c r="N160" s="778" t="s">
        <v>17</v>
      </c>
      <c r="O160" s="779">
        <v>20000000</v>
      </c>
      <c r="P160" s="777" t="s">
        <v>21</v>
      </c>
      <c r="Q160" s="774" t="s">
        <v>1916</v>
      </c>
      <c r="R160" s="696"/>
      <c r="S160" s="696"/>
      <c r="T160" s="697"/>
    </row>
    <row r="161" spans="1:20" ht="15" customHeight="1">
      <c r="A161" s="712">
        <v>160</v>
      </c>
      <c r="B161" s="696">
        <v>9338</v>
      </c>
      <c r="C161" s="712" t="str">
        <f>IFERROR(VLOOKUP(B161,[8]DSML!E:J,6,0),"")</f>
        <v>CN Nhân Chính</v>
      </c>
      <c r="D161" s="712" t="str">
        <f>IFERROR(VLOOKUP(B161,[8]DSML!E:G,3,0),"")</f>
        <v>Khu vực Hà Nội</v>
      </c>
      <c r="E161" s="769" t="s">
        <v>1122</v>
      </c>
      <c r="F161" s="769" t="s">
        <v>1437</v>
      </c>
      <c r="G161" s="696"/>
      <c r="H161" s="708" t="s">
        <v>1438</v>
      </c>
      <c r="I161" s="696" t="s">
        <v>709</v>
      </c>
      <c r="J161" s="697" t="s">
        <v>1439</v>
      </c>
      <c r="K161" s="780" t="s">
        <v>1440</v>
      </c>
      <c r="L161" s="781">
        <v>6</v>
      </c>
      <c r="M161" s="781">
        <v>6</v>
      </c>
      <c r="N161" s="778" t="s">
        <v>17</v>
      </c>
      <c r="O161" s="709">
        <v>9859000</v>
      </c>
      <c r="P161" s="735" t="s">
        <v>2001</v>
      </c>
      <c r="Q161" s="696"/>
      <c r="R161" s="696"/>
      <c r="S161" s="696"/>
      <c r="T161" s="697"/>
    </row>
    <row r="162" spans="1:20" ht="15" customHeight="1">
      <c r="A162" s="712">
        <v>161</v>
      </c>
      <c r="B162" s="696">
        <v>9379</v>
      </c>
      <c r="C162" s="712" t="str">
        <f>IFERROR(VLOOKUP(B162,[8]DSML!E:J,6,0),"")</f>
        <v>CN Bắc Ninh</v>
      </c>
      <c r="D162" s="712" t="str">
        <f>IFERROR(VLOOKUP(B162,[8]DSML!E:G,3,0),"")</f>
        <v>Khu vực Miền Bắc</v>
      </c>
      <c r="E162" s="769" t="s">
        <v>1254</v>
      </c>
      <c r="F162" s="771" t="s">
        <v>1370</v>
      </c>
      <c r="G162" s="696">
        <v>10261046</v>
      </c>
      <c r="H162" s="696" t="s">
        <v>844</v>
      </c>
      <c r="I162" s="696" t="s">
        <v>712</v>
      </c>
      <c r="J162" s="696" t="s">
        <v>1801</v>
      </c>
      <c r="K162" s="696">
        <v>1984</v>
      </c>
      <c r="L162" s="770">
        <v>16</v>
      </c>
      <c r="M162" s="770">
        <v>6</v>
      </c>
      <c r="N162" s="769" t="s">
        <v>17</v>
      </c>
      <c r="O162" s="709">
        <v>30000000</v>
      </c>
      <c r="P162" s="770" t="s">
        <v>21</v>
      </c>
      <c r="Q162" s="696" t="s">
        <v>1802</v>
      </c>
      <c r="R162" s="696"/>
      <c r="S162" s="696"/>
      <c r="T162" s="697"/>
    </row>
    <row r="163" spans="1:20" ht="15" customHeight="1">
      <c r="A163" s="712">
        <v>162</v>
      </c>
      <c r="B163" s="696">
        <v>9379</v>
      </c>
      <c r="C163" s="712" t="str">
        <f>IFERROR(VLOOKUP(B163,[8]DSML!E:J,6,0),"")</f>
        <v>CN Bắc Ninh</v>
      </c>
      <c r="D163" s="712" t="str">
        <f>IFERROR(VLOOKUP(B163,[8]DSML!E:G,3,0),"")</f>
        <v>Khu vực Miền Bắc</v>
      </c>
      <c r="E163" s="769" t="s">
        <v>1254</v>
      </c>
      <c r="F163" s="771" t="s">
        <v>1637</v>
      </c>
      <c r="G163" s="696">
        <v>11113808</v>
      </c>
      <c r="H163" s="696" t="s">
        <v>1005</v>
      </c>
      <c r="I163" s="696" t="s">
        <v>712</v>
      </c>
      <c r="J163" s="696" t="s">
        <v>1806</v>
      </c>
      <c r="K163" s="696">
        <v>1975</v>
      </c>
      <c r="L163" s="770">
        <v>16</v>
      </c>
      <c r="M163" s="770">
        <v>6</v>
      </c>
      <c r="N163" s="769" t="s">
        <v>17</v>
      </c>
      <c r="O163" s="709">
        <v>22000000</v>
      </c>
      <c r="P163" s="770" t="s">
        <v>21</v>
      </c>
      <c r="Q163" s="696" t="s">
        <v>1807</v>
      </c>
      <c r="R163" s="696"/>
      <c r="S163" s="696"/>
      <c r="T163" s="697"/>
    </row>
    <row r="164" spans="1:20" ht="15" customHeight="1">
      <c r="A164" s="712">
        <v>163</v>
      </c>
      <c r="B164" s="696">
        <v>9379</v>
      </c>
      <c r="C164" s="712" t="str">
        <f>IFERROR(VLOOKUP(B164,[8]DSML!E:J,6,0),"")</f>
        <v>CN Bắc Ninh</v>
      </c>
      <c r="D164" s="712" t="str">
        <f>IFERROR(VLOOKUP(B164,[8]DSML!E:G,3,0),"")</f>
        <v>Khu vực Miền Bắc</v>
      </c>
      <c r="E164" s="769" t="s">
        <v>1254</v>
      </c>
      <c r="F164" s="769" t="s">
        <v>1637</v>
      </c>
      <c r="G164" s="696">
        <v>103223252</v>
      </c>
      <c r="H164" s="696" t="s">
        <v>1808</v>
      </c>
      <c r="I164" s="696" t="s">
        <v>712</v>
      </c>
      <c r="J164" s="696" t="s">
        <v>1809</v>
      </c>
      <c r="K164" s="696">
        <v>1960</v>
      </c>
      <c r="L164" s="770">
        <v>16</v>
      </c>
      <c r="M164" s="770">
        <v>6</v>
      </c>
      <c r="N164" s="769" t="s">
        <v>17</v>
      </c>
      <c r="O164" s="709">
        <v>20000000</v>
      </c>
      <c r="P164" s="770" t="s">
        <v>21</v>
      </c>
      <c r="Q164" s="696" t="s">
        <v>1810</v>
      </c>
      <c r="R164" s="696"/>
      <c r="S164" s="696"/>
      <c r="T164" s="697"/>
    </row>
    <row r="165" spans="1:20" ht="15" customHeight="1">
      <c r="A165" s="712">
        <v>164</v>
      </c>
      <c r="B165" s="696">
        <v>9379</v>
      </c>
      <c r="C165" s="712" t="str">
        <f>IFERROR(VLOOKUP(B165,[8]DSML!E:J,6,0),"")</f>
        <v>CN Bắc Ninh</v>
      </c>
      <c r="D165" s="712" t="str">
        <f>IFERROR(VLOOKUP(B165,[8]DSML!E:G,3,0),"")</f>
        <v>Khu vực Miền Bắc</v>
      </c>
      <c r="E165" s="769" t="s">
        <v>1254</v>
      </c>
      <c r="F165" s="769" t="s">
        <v>1370</v>
      </c>
      <c r="G165" s="696">
        <v>10237706</v>
      </c>
      <c r="H165" s="696" t="s">
        <v>950</v>
      </c>
      <c r="I165" s="696" t="s">
        <v>709</v>
      </c>
      <c r="J165" s="696" t="s">
        <v>1811</v>
      </c>
      <c r="K165" s="696">
        <v>1986</v>
      </c>
      <c r="L165" s="770">
        <v>16</v>
      </c>
      <c r="M165" s="770">
        <v>6</v>
      </c>
      <c r="N165" s="769" t="s">
        <v>17</v>
      </c>
      <c r="O165" s="709">
        <v>22000000</v>
      </c>
      <c r="P165" s="770" t="s">
        <v>21</v>
      </c>
      <c r="Q165" s="696" t="s">
        <v>1812</v>
      </c>
      <c r="R165" s="696"/>
      <c r="S165" s="696"/>
      <c r="T165" s="697"/>
    </row>
    <row r="166" spans="1:20" ht="15" customHeight="1">
      <c r="A166" s="712">
        <v>165</v>
      </c>
      <c r="B166" s="696">
        <v>9379</v>
      </c>
      <c r="C166" s="712" t="str">
        <f>IFERROR(VLOOKUP(B166,[8]DSML!E:J,6,0),"")</f>
        <v>CN Bắc Ninh</v>
      </c>
      <c r="D166" s="712" t="str">
        <f>IFERROR(VLOOKUP(B166,[8]DSML!E:G,3,0),"")</f>
        <v>Khu vực Miền Bắc</v>
      </c>
      <c r="E166" s="769" t="s">
        <v>1254</v>
      </c>
      <c r="F166" s="769" t="s">
        <v>1813</v>
      </c>
      <c r="G166" s="696">
        <v>10006004</v>
      </c>
      <c r="H166" s="696" t="s">
        <v>1814</v>
      </c>
      <c r="I166" s="696" t="s">
        <v>709</v>
      </c>
      <c r="J166" s="696" t="s">
        <v>1815</v>
      </c>
      <c r="K166" s="696">
        <v>1982</v>
      </c>
      <c r="L166" s="770">
        <v>16</v>
      </c>
      <c r="M166" s="770">
        <v>6</v>
      </c>
      <c r="N166" s="769" t="s">
        <v>20</v>
      </c>
      <c r="O166" s="709">
        <v>30000000</v>
      </c>
      <c r="P166" s="770" t="s">
        <v>21</v>
      </c>
      <c r="Q166" s="696" t="s">
        <v>1816</v>
      </c>
      <c r="R166" s="696"/>
      <c r="S166" s="696"/>
      <c r="T166" s="697"/>
    </row>
    <row r="167" spans="1:20" ht="15" customHeight="1">
      <c r="A167" s="712">
        <v>166</v>
      </c>
      <c r="B167" s="696">
        <v>9338</v>
      </c>
      <c r="C167" s="712" t="str">
        <f>IFERROR(VLOOKUP(B167,[8]DSML!E:J,6,0),"")</f>
        <v>CN Nhân Chính</v>
      </c>
      <c r="D167" s="712" t="str">
        <f>IFERROR(VLOOKUP(B167,[8]DSML!E:G,3,0),"")</f>
        <v>Khu vực Hà Nội</v>
      </c>
      <c r="E167" s="769" t="s">
        <v>1122</v>
      </c>
      <c r="F167" s="769" t="s">
        <v>1437</v>
      </c>
      <c r="G167" s="696" t="s">
        <v>1557</v>
      </c>
      <c r="H167" s="708" t="s">
        <v>1558</v>
      </c>
      <c r="I167" s="696" t="s">
        <v>712</v>
      </c>
      <c r="J167" s="697" t="s">
        <v>1266</v>
      </c>
      <c r="K167" s="780">
        <v>27640</v>
      </c>
      <c r="L167" s="781">
        <v>7</v>
      </c>
      <c r="M167" s="781">
        <v>6</v>
      </c>
      <c r="N167" s="778" t="s">
        <v>17</v>
      </c>
      <c r="O167" s="709">
        <v>12508000</v>
      </c>
      <c r="P167" s="781" t="s">
        <v>22</v>
      </c>
      <c r="Q167" s="696" t="s">
        <v>1559</v>
      </c>
      <c r="R167" s="696"/>
      <c r="S167" s="696"/>
      <c r="T167" s="697"/>
    </row>
    <row r="168" spans="1:20" ht="15" customHeight="1">
      <c r="A168" s="712">
        <v>167</v>
      </c>
      <c r="B168" s="696">
        <v>9379</v>
      </c>
      <c r="C168" s="712" t="str">
        <f>IFERROR(VLOOKUP(B168,[8]DSML!E:J,6,0),"")</f>
        <v>CN Bắc Ninh</v>
      </c>
      <c r="D168" s="712" t="str">
        <f>IFERROR(VLOOKUP(B168,[8]DSML!E:G,3,0),"")</f>
        <v>Khu vực Miền Bắc</v>
      </c>
      <c r="E168" s="769" t="s">
        <v>1254</v>
      </c>
      <c r="F168" s="769" t="s">
        <v>1370</v>
      </c>
      <c r="G168" s="696">
        <v>10211933</v>
      </c>
      <c r="H168" s="696" t="s">
        <v>935</v>
      </c>
      <c r="I168" s="696" t="s">
        <v>712</v>
      </c>
      <c r="J168" s="696" t="s">
        <v>1906</v>
      </c>
      <c r="K168" s="696">
        <v>1983</v>
      </c>
      <c r="L168" s="770">
        <v>20</v>
      </c>
      <c r="M168" s="770">
        <v>6</v>
      </c>
      <c r="N168" s="769" t="s">
        <v>17</v>
      </c>
      <c r="O168" s="709">
        <v>20000000</v>
      </c>
      <c r="P168" s="770" t="s">
        <v>21</v>
      </c>
      <c r="Q168" s="696" t="s">
        <v>1907</v>
      </c>
      <c r="R168" s="696"/>
      <c r="S168" s="696"/>
      <c r="T168" s="697"/>
    </row>
    <row r="169" spans="1:20" ht="15" customHeight="1">
      <c r="A169" s="712">
        <v>168</v>
      </c>
      <c r="B169" s="696">
        <v>9379</v>
      </c>
      <c r="C169" s="712" t="str">
        <f>IFERROR(VLOOKUP(B169,[8]DSML!E:J,6,0),"")</f>
        <v>CN Bắc Ninh</v>
      </c>
      <c r="D169" s="712" t="str">
        <f>IFERROR(VLOOKUP(B169,[8]DSML!E:G,3,0),"")</f>
        <v>Khu vực Miền Bắc</v>
      </c>
      <c r="E169" s="769" t="s">
        <v>1254</v>
      </c>
      <c r="F169" s="769" t="s">
        <v>1637</v>
      </c>
      <c r="G169" s="696">
        <v>10237706</v>
      </c>
      <c r="H169" s="696" t="s">
        <v>1908</v>
      </c>
      <c r="I169" s="696" t="s">
        <v>709</v>
      </c>
      <c r="J169" s="696" t="s">
        <v>1909</v>
      </c>
      <c r="K169" s="696">
        <v>1989</v>
      </c>
      <c r="L169" s="770">
        <v>20</v>
      </c>
      <c r="M169" s="770">
        <v>6</v>
      </c>
      <c r="N169" s="769" t="s">
        <v>17</v>
      </c>
      <c r="O169" s="709">
        <v>20000000</v>
      </c>
      <c r="P169" s="770" t="s">
        <v>21</v>
      </c>
      <c r="Q169" s="696" t="s">
        <v>1910</v>
      </c>
      <c r="R169" s="696"/>
      <c r="S169" s="696"/>
      <c r="T169" s="697"/>
    </row>
    <row r="170" spans="1:20" ht="15" customHeight="1">
      <c r="A170" s="712">
        <v>169</v>
      </c>
      <c r="B170" s="696">
        <v>9338</v>
      </c>
      <c r="C170" s="712" t="str">
        <f>IFERROR(VLOOKUP(B170,[8]DSML!E:J,6,0),"")</f>
        <v>CN Nhân Chính</v>
      </c>
      <c r="D170" s="712" t="str">
        <f>IFERROR(VLOOKUP(B170,[8]DSML!E:G,3,0),"")</f>
        <v>Khu vực Hà Nội</v>
      </c>
      <c r="E170" s="769" t="s">
        <v>1122</v>
      </c>
      <c r="F170" s="769" t="s">
        <v>1437</v>
      </c>
      <c r="G170" s="696" t="s">
        <v>1699</v>
      </c>
      <c r="H170" s="696" t="s">
        <v>1700</v>
      </c>
      <c r="I170" s="696" t="s">
        <v>709</v>
      </c>
      <c r="J170" s="697" t="s">
        <v>1701</v>
      </c>
      <c r="K170" s="782">
        <v>32315</v>
      </c>
      <c r="L170" s="781">
        <v>13</v>
      </c>
      <c r="M170" s="781">
        <v>6</v>
      </c>
      <c r="N170" s="778" t="s">
        <v>16</v>
      </c>
      <c r="O170" s="709">
        <v>15000000</v>
      </c>
      <c r="P170" s="781" t="s">
        <v>735</v>
      </c>
      <c r="Q170" s="696" t="s">
        <v>1702</v>
      </c>
      <c r="R170" s="696"/>
      <c r="S170" s="696"/>
      <c r="T170" s="697"/>
    </row>
    <row r="171" spans="1:20" ht="15" customHeight="1">
      <c r="A171" s="712">
        <v>170</v>
      </c>
      <c r="B171" s="696">
        <v>9338</v>
      </c>
      <c r="C171" s="712" t="str">
        <f>IFERROR(VLOOKUP(B171,[8]DSML!E:J,6,0),"")</f>
        <v>CN Nhân Chính</v>
      </c>
      <c r="D171" s="712" t="str">
        <f>IFERROR(VLOOKUP(B171,[8]DSML!E:G,3,0),"")</f>
        <v>Khu vực Hà Nội</v>
      </c>
      <c r="E171" s="769" t="s">
        <v>1122</v>
      </c>
      <c r="F171" s="769" t="s">
        <v>1437</v>
      </c>
      <c r="G171" s="696"/>
      <c r="H171" s="696" t="s">
        <v>756</v>
      </c>
      <c r="I171" s="696" t="s">
        <v>712</v>
      </c>
      <c r="J171" s="697" t="s">
        <v>1266</v>
      </c>
      <c r="K171" s="782">
        <v>27462</v>
      </c>
      <c r="L171" s="781">
        <v>15</v>
      </c>
      <c r="M171" s="781">
        <v>6</v>
      </c>
      <c r="N171" s="778" t="s">
        <v>16</v>
      </c>
      <c r="O171" s="709">
        <v>6000000</v>
      </c>
      <c r="P171" s="735" t="s">
        <v>2001</v>
      </c>
      <c r="Q171" s="696"/>
      <c r="R171" s="696"/>
      <c r="S171" s="696"/>
      <c r="T171" s="697"/>
    </row>
    <row r="172" spans="1:20" ht="15" customHeight="1">
      <c r="A172" s="712">
        <v>171</v>
      </c>
      <c r="B172" s="696">
        <v>9385</v>
      </c>
      <c r="C172" s="712" t="str">
        <f>IFERROR(VLOOKUP(B172,[8]DSML!E:J,6,0),"")</f>
        <v>CN Bắc Giang</v>
      </c>
      <c r="D172" s="712" t="str">
        <f>IFERROR(VLOOKUP(B172,[8]DSML!E:G,3,0),"")</f>
        <v>Khu vực Miền Bắc</v>
      </c>
      <c r="E172" s="769" t="s">
        <v>1254</v>
      </c>
      <c r="F172" s="769" t="s">
        <v>1444</v>
      </c>
      <c r="G172" s="696">
        <v>10926666</v>
      </c>
      <c r="H172" s="696" t="s">
        <v>1450</v>
      </c>
      <c r="I172" s="696" t="s">
        <v>712</v>
      </c>
      <c r="J172" s="696" t="s">
        <v>1962</v>
      </c>
      <c r="K172" s="696">
        <v>1973</v>
      </c>
      <c r="L172" s="770">
        <v>22</v>
      </c>
      <c r="M172" s="770">
        <v>6</v>
      </c>
      <c r="N172" s="769" t="s">
        <v>17</v>
      </c>
      <c r="O172" s="709">
        <v>20000000</v>
      </c>
      <c r="P172" s="770" t="s">
        <v>21</v>
      </c>
      <c r="Q172" s="696" t="s">
        <v>1963</v>
      </c>
      <c r="R172" s="696"/>
      <c r="S172" s="696"/>
      <c r="T172" s="697"/>
    </row>
    <row r="173" spans="1:20" ht="15" customHeight="1">
      <c r="A173" s="712">
        <v>172</v>
      </c>
      <c r="B173" s="696">
        <v>9385</v>
      </c>
      <c r="C173" s="712" t="str">
        <f>IFERROR(VLOOKUP(B173,[8]DSML!E:J,6,0),"")</f>
        <v>CN Bắc Giang</v>
      </c>
      <c r="D173" s="712" t="str">
        <f>IFERROR(VLOOKUP(B173,[8]DSML!E:G,3,0),"")</f>
        <v>Khu vực Miền Bắc</v>
      </c>
      <c r="E173" s="769" t="s">
        <v>1254</v>
      </c>
      <c r="F173" s="769" t="s">
        <v>1444</v>
      </c>
      <c r="G173" s="696">
        <v>10256004</v>
      </c>
      <c r="H173" s="696" t="s">
        <v>1462</v>
      </c>
      <c r="I173" s="696" t="s">
        <v>712</v>
      </c>
      <c r="J173" s="696" t="s">
        <v>1964</v>
      </c>
      <c r="K173" s="696">
        <v>1977</v>
      </c>
      <c r="L173" s="770">
        <v>22</v>
      </c>
      <c r="M173" s="770">
        <v>6</v>
      </c>
      <c r="N173" s="769" t="s">
        <v>17</v>
      </c>
      <c r="O173" s="709">
        <v>20000000</v>
      </c>
      <c r="P173" s="770" t="s">
        <v>21</v>
      </c>
      <c r="Q173" s="696" t="s">
        <v>1965</v>
      </c>
      <c r="R173" s="696"/>
      <c r="S173" s="696"/>
      <c r="T173" s="697"/>
    </row>
    <row r="174" spans="1:20" ht="15" customHeight="1">
      <c r="A174" s="712">
        <v>173</v>
      </c>
      <c r="B174" s="696">
        <v>9379</v>
      </c>
      <c r="C174" s="712" t="str">
        <f>IFERROR(VLOOKUP(B174,[8]DSML!E:J,6,0),"")</f>
        <v>CN Bắc Ninh</v>
      </c>
      <c r="D174" s="712" t="str">
        <f>IFERROR(VLOOKUP(B174,[8]DSML!E:G,3,0),"")</f>
        <v>Khu vực Miền Bắc</v>
      </c>
      <c r="E174" s="769" t="s">
        <v>1254</v>
      </c>
      <c r="F174" s="769" t="s">
        <v>1370</v>
      </c>
      <c r="G174" s="696">
        <v>10006004</v>
      </c>
      <c r="H174" s="696" t="s">
        <v>1967</v>
      </c>
      <c r="I174" s="696" t="s">
        <v>709</v>
      </c>
      <c r="J174" s="696" t="s">
        <v>1968</v>
      </c>
      <c r="K174" s="696">
        <v>1988</v>
      </c>
      <c r="L174" s="770">
        <v>22</v>
      </c>
      <c r="M174" s="770">
        <v>6</v>
      </c>
      <c r="N174" s="769" t="s">
        <v>16</v>
      </c>
      <c r="O174" s="709">
        <v>15000000</v>
      </c>
      <c r="P174" s="770" t="s">
        <v>21</v>
      </c>
      <c r="Q174" s="696" t="s">
        <v>1969</v>
      </c>
      <c r="R174" s="696"/>
      <c r="S174" s="696"/>
      <c r="T174" s="697"/>
    </row>
    <row r="175" spans="1:20" ht="15" customHeight="1">
      <c r="A175" s="712">
        <v>174</v>
      </c>
      <c r="B175" s="696">
        <v>9385</v>
      </c>
      <c r="C175" s="712" t="str">
        <f>IFERROR(VLOOKUP(B175,[8]DSML!E:J,6,0),"")</f>
        <v>CN Bắc Giang</v>
      </c>
      <c r="D175" s="712" t="str">
        <f>IFERROR(VLOOKUP(B175,[8]DSML!E:G,3,0),"")</f>
        <v>Khu vực Miền Bắc</v>
      </c>
      <c r="E175" s="769" t="s">
        <v>1254</v>
      </c>
      <c r="F175" s="769" t="s">
        <v>1444</v>
      </c>
      <c r="G175" s="696">
        <v>10926666</v>
      </c>
      <c r="H175" s="696" t="s">
        <v>1450</v>
      </c>
      <c r="I175" s="696" t="s">
        <v>712</v>
      </c>
      <c r="J175" s="696" t="s">
        <v>1988</v>
      </c>
      <c r="K175" s="696">
        <v>1973</v>
      </c>
      <c r="L175" s="770">
        <v>23</v>
      </c>
      <c r="M175" s="770">
        <v>6</v>
      </c>
      <c r="N175" s="769" t="s">
        <v>17</v>
      </c>
      <c r="O175" s="709">
        <v>15000000</v>
      </c>
      <c r="P175" s="770" t="s">
        <v>21</v>
      </c>
      <c r="Q175" s="696" t="s">
        <v>1989</v>
      </c>
      <c r="R175" s="696"/>
      <c r="S175" s="696"/>
      <c r="T175" s="697"/>
    </row>
    <row r="176" spans="1:20" ht="15" customHeight="1">
      <c r="A176" s="712">
        <v>175</v>
      </c>
      <c r="B176" s="696">
        <v>9379</v>
      </c>
      <c r="C176" s="712" t="str">
        <f>IFERROR(VLOOKUP(B176,[8]DSML!E:J,6,0),"")</f>
        <v>CN Bắc Ninh</v>
      </c>
      <c r="D176" s="712" t="str">
        <f>IFERROR(VLOOKUP(B176,[8]DSML!E:G,3,0),"")</f>
        <v>Khu vực Miền Bắc</v>
      </c>
      <c r="E176" s="769" t="s">
        <v>1254</v>
      </c>
      <c r="F176" s="769" t="s">
        <v>1370</v>
      </c>
      <c r="G176" s="696">
        <v>11113808</v>
      </c>
      <c r="H176" s="696" t="s">
        <v>947</v>
      </c>
      <c r="I176" s="696" t="s">
        <v>712</v>
      </c>
      <c r="J176" s="696" t="s">
        <v>1990</v>
      </c>
      <c r="K176" s="696">
        <v>1961</v>
      </c>
      <c r="L176" s="770">
        <v>23</v>
      </c>
      <c r="M176" s="770">
        <v>6</v>
      </c>
      <c r="N176" s="769" t="s">
        <v>17</v>
      </c>
      <c r="O176" s="709">
        <v>18000000</v>
      </c>
      <c r="P176" s="770" t="s">
        <v>21</v>
      </c>
      <c r="Q176" s="696" t="s">
        <v>1969</v>
      </c>
      <c r="R176" s="696"/>
      <c r="S176" s="696"/>
      <c r="T176" s="697"/>
    </row>
    <row r="177" spans="1:20" ht="15" customHeight="1">
      <c r="A177" s="712">
        <v>176</v>
      </c>
      <c r="B177" s="696">
        <v>9379</v>
      </c>
      <c r="C177" s="712" t="str">
        <f>IFERROR(VLOOKUP(B177,[8]DSML!E:J,6,0),"")</f>
        <v>CN Bắc Ninh</v>
      </c>
      <c r="D177" s="712" t="str">
        <f>IFERROR(VLOOKUP(B177,[8]DSML!E:G,3,0),"")</f>
        <v>Khu vực Miền Bắc</v>
      </c>
      <c r="E177" s="769" t="s">
        <v>1254</v>
      </c>
      <c r="F177" s="769" t="s">
        <v>1370</v>
      </c>
      <c r="G177" s="696">
        <v>11106713</v>
      </c>
      <c r="H177" s="696" t="s">
        <v>1380</v>
      </c>
      <c r="I177" s="696" t="s">
        <v>712</v>
      </c>
      <c r="J177" s="696" t="s">
        <v>1991</v>
      </c>
      <c r="K177" s="696">
        <v>1985</v>
      </c>
      <c r="L177" s="770">
        <v>23</v>
      </c>
      <c r="M177" s="770">
        <v>6</v>
      </c>
      <c r="N177" s="769" t="s">
        <v>17</v>
      </c>
      <c r="O177" s="709">
        <v>20000000</v>
      </c>
      <c r="P177" s="770" t="s">
        <v>21</v>
      </c>
      <c r="Q177" s="696" t="s">
        <v>1969</v>
      </c>
      <c r="R177" s="696"/>
      <c r="S177" s="696"/>
      <c r="T177" s="697"/>
    </row>
    <row r="178" spans="1:20" ht="15" customHeight="1">
      <c r="A178" s="712">
        <v>177</v>
      </c>
      <c r="B178" s="696">
        <v>9379</v>
      </c>
      <c r="C178" s="712" t="str">
        <f>IFERROR(VLOOKUP(B178,[8]DSML!E:J,6,0),"")</f>
        <v>CN Bắc Ninh</v>
      </c>
      <c r="D178" s="712" t="str">
        <f>IFERROR(VLOOKUP(B178,[8]DSML!E:G,3,0),"")</f>
        <v>Khu vực Miền Bắc</v>
      </c>
      <c r="E178" s="769" t="s">
        <v>1254</v>
      </c>
      <c r="F178" s="769" t="s">
        <v>1370</v>
      </c>
      <c r="G178" s="696">
        <v>10211933</v>
      </c>
      <c r="H178" s="696" t="s">
        <v>935</v>
      </c>
      <c r="I178" s="696" t="s">
        <v>712</v>
      </c>
      <c r="J178" s="696" t="s">
        <v>1993</v>
      </c>
      <c r="K178" s="696">
        <v>1996</v>
      </c>
      <c r="L178" s="770">
        <v>23</v>
      </c>
      <c r="M178" s="770">
        <v>6</v>
      </c>
      <c r="N178" s="769" t="s">
        <v>17</v>
      </c>
      <c r="O178" s="709">
        <v>15000000</v>
      </c>
      <c r="P178" s="770" t="s">
        <v>21</v>
      </c>
      <c r="Q178" s="696" t="s">
        <v>1994</v>
      </c>
      <c r="R178" s="696"/>
      <c r="S178" s="696"/>
      <c r="T178" s="697"/>
    </row>
    <row r="179" spans="1:20" ht="15" customHeight="1">
      <c r="A179" s="712">
        <v>178</v>
      </c>
      <c r="B179" s="696">
        <v>9600</v>
      </c>
      <c r="C179" s="712" t="str">
        <f>IFERROR(VLOOKUP(B179,[8]DSML!E:J,6,0),"")</f>
        <v>TT KHUT</v>
      </c>
      <c r="D179" s="712" t="str">
        <f>IFERROR(VLOOKUP(B179,[8]DSML!E:G,3,0),"")</f>
        <v>TRUNG TÂM KHUT</v>
      </c>
      <c r="E179" s="769" t="s">
        <v>1254</v>
      </c>
      <c r="F179" s="769" t="s">
        <v>1109</v>
      </c>
      <c r="G179" s="696">
        <v>11323553</v>
      </c>
      <c r="H179" s="696" t="s">
        <v>885</v>
      </c>
      <c r="I179" s="696" t="s">
        <v>711</v>
      </c>
      <c r="J179" s="696" t="s">
        <v>1995</v>
      </c>
      <c r="K179" s="696">
        <v>1997</v>
      </c>
      <c r="L179" s="770">
        <v>23</v>
      </c>
      <c r="M179" s="770">
        <v>6</v>
      </c>
      <c r="N179" s="769" t="s">
        <v>19</v>
      </c>
      <c r="O179" s="709">
        <v>25000000</v>
      </c>
      <c r="P179" s="770" t="s">
        <v>21</v>
      </c>
      <c r="Q179" s="696" t="s">
        <v>1643</v>
      </c>
      <c r="R179" s="696"/>
      <c r="S179" s="696"/>
      <c r="T179" s="697"/>
    </row>
    <row r="180" spans="1:20" ht="15" customHeight="1">
      <c r="A180" s="712">
        <v>179</v>
      </c>
      <c r="B180" s="696">
        <v>9380</v>
      </c>
      <c r="C180" s="712" t="str">
        <f>IFERROR(VLOOKUP(B180,[8]DSML!E:J,6,0),"")</f>
        <v>CN Tiền An</v>
      </c>
      <c r="D180" s="712" t="str">
        <f>IFERROR(VLOOKUP(B180,[8]DSML!E:G,3,0),"")</f>
        <v>Khu vực Miền Bắc</v>
      </c>
      <c r="E180" s="769" t="s">
        <v>1254</v>
      </c>
      <c r="F180" s="783" t="s">
        <v>1441</v>
      </c>
      <c r="G180" s="774">
        <v>10289785</v>
      </c>
      <c r="H180" s="774" t="s">
        <v>1442</v>
      </c>
      <c r="I180" s="774" t="s">
        <v>709</v>
      </c>
      <c r="J180" s="775" t="s">
        <v>1443</v>
      </c>
      <c r="K180" s="777">
        <v>1976</v>
      </c>
      <c r="L180" s="777">
        <v>1</v>
      </c>
      <c r="M180" s="784">
        <v>6</v>
      </c>
      <c r="N180" s="777" t="s">
        <v>16</v>
      </c>
      <c r="O180" s="779">
        <v>10000000</v>
      </c>
      <c r="P180" s="735" t="s">
        <v>2001</v>
      </c>
      <c r="Q180" s="696" t="s">
        <v>1431</v>
      </c>
      <c r="R180" s="696"/>
      <c r="S180" s="697"/>
      <c r="T180" s="696"/>
    </row>
    <row r="181" spans="1:20" ht="15" customHeight="1">
      <c r="A181" s="712">
        <v>180</v>
      </c>
      <c r="B181" s="696">
        <v>9600</v>
      </c>
      <c r="C181" s="712" t="str">
        <f>IFERROR(VLOOKUP(B181,[8]DSML!E:J,6,0),"")</f>
        <v>TT KHUT</v>
      </c>
      <c r="D181" s="712" t="str">
        <f>IFERROR(VLOOKUP(B181,[8]DSML!E:G,3,0),"")</f>
        <v>TRUNG TÂM KHUT</v>
      </c>
      <c r="E181" s="769" t="s">
        <v>1254</v>
      </c>
      <c r="F181" s="772" t="s">
        <v>1109</v>
      </c>
      <c r="G181" s="696">
        <v>11316882</v>
      </c>
      <c r="H181" s="696" t="s">
        <v>994</v>
      </c>
      <c r="I181" s="696" t="s">
        <v>711</v>
      </c>
      <c r="J181" s="696" t="s">
        <v>1456</v>
      </c>
      <c r="K181" s="696">
        <v>1998</v>
      </c>
      <c r="L181" s="770">
        <v>5</v>
      </c>
      <c r="M181" s="770">
        <v>6</v>
      </c>
      <c r="N181" s="769" t="s">
        <v>20</v>
      </c>
      <c r="O181" s="709">
        <v>40000000</v>
      </c>
      <c r="P181" s="735" t="s">
        <v>2001</v>
      </c>
      <c r="Q181" s="696" t="s">
        <v>1457</v>
      </c>
      <c r="R181" s="696"/>
      <c r="S181" s="696"/>
      <c r="T181" s="697"/>
    </row>
    <row r="182" spans="1:20" ht="15" customHeight="1">
      <c r="A182" s="712">
        <v>181</v>
      </c>
      <c r="B182" s="696">
        <v>9334</v>
      </c>
      <c r="C182" s="712" t="str">
        <f>IFERROR(VLOOKUP(B182,[8]DSML!E:J,6,0),"")</f>
        <v>CN Thái Hà</v>
      </c>
      <c r="D182" s="712" t="str">
        <f>IFERROR(VLOOKUP(B182,[8]DSML!E:G,3,0),"")</f>
        <v>Khu vực Hà Nội</v>
      </c>
      <c r="E182" s="769" t="s">
        <v>1122</v>
      </c>
      <c r="F182" s="769" t="s">
        <v>1359</v>
      </c>
      <c r="G182" s="696"/>
      <c r="H182" s="708" t="s">
        <v>1560</v>
      </c>
      <c r="I182" s="696" t="s">
        <v>709</v>
      </c>
      <c r="J182" s="697" t="s">
        <v>1561</v>
      </c>
      <c r="K182" s="780">
        <v>21426</v>
      </c>
      <c r="L182" s="781">
        <v>8</v>
      </c>
      <c r="M182" s="781">
        <v>6</v>
      </c>
      <c r="N182" s="778" t="s">
        <v>17</v>
      </c>
      <c r="O182" s="709">
        <v>13000000</v>
      </c>
      <c r="P182" s="781" t="s">
        <v>21</v>
      </c>
      <c r="Q182" s="696"/>
      <c r="R182" s="696"/>
      <c r="S182" s="696"/>
      <c r="T182" s="697"/>
    </row>
    <row r="183" spans="1:20" ht="15" customHeight="1">
      <c r="A183" s="712">
        <v>182</v>
      </c>
      <c r="B183" s="774">
        <v>9334</v>
      </c>
      <c r="C183" s="712" t="str">
        <f>IFERROR(VLOOKUP(B183,[8]DSML!E:J,6,0),"")</f>
        <v>CN Thái Hà</v>
      </c>
      <c r="D183" s="712" t="str">
        <f>IFERROR(VLOOKUP(B183,[8]DSML!E:G,3,0),"")</f>
        <v>Khu vực Hà Nội</v>
      </c>
      <c r="E183" s="769" t="s">
        <v>1122</v>
      </c>
      <c r="F183" s="783" t="s">
        <v>1359</v>
      </c>
      <c r="G183" s="774"/>
      <c r="H183" s="774" t="s">
        <v>1568</v>
      </c>
      <c r="I183" s="774" t="s">
        <v>709</v>
      </c>
      <c r="J183" s="775" t="s">
        <v>1569</v>
      </c>
      <c r="K183" s="776">
        <v>30822</v>
      </c>
      <c r="L183" s="777">
        <v>9</v>
      </c>
      <c r="M183" s="777">
        <v>6</v>
      </c>
      <c r="N183" s="784" t="s">
        <v>16</v>
      </c>
      <c r="O183" s="779">
        <v>20000000</v>
      </c>
      <c r="P183" s="735" t="s">
        <v>2001</v>
      </c>
      <c r="Q183" s="774"/>
      <c r="R183" s="696"/>
      <c r="S183" s="696"/>
      <c r="T183" s="697"/>
    </row>
    <row r="184" spans="1:20" ht="15" customHeight="1">
      <c r="A184" s="712">
        <v>183</v>
      </c>
      <c r="B184" s="774">
        <v>9334</v>
      </c>
      <c r="C184" s="712" t="str">
        <f>IFERROR(VLOOKUP(B184,[8]DSML!E:J,6,0),"")</f>
        <v>CN Thái Hà</v>
      </c>
      <c r="D184" s="712" t="str">
        <f>IFERROR(VLOOKUP(B184,[8]DSML!E:G,3,0),"")</f>
        <v>Khu vực Hà Nội</v>
      </c>
      <c r="E184" s="769" t="s">
        <v>1122</v>
      </c>
      <c r="F184" s="783" t="s">
        <v>1359</v>
      </c>
      <c r="G184" s="774"/>
      <c r="H184" s="774" t="s">
        <v>1979</v>
      </c>
      <c r="I184" s="774" t="s">
        <v>709</v>
      </c>
      <c r="J184" s="775" t="s">
        <v>1979</v>
      </c>
      <c r="K184" s="776">
        <v>35746</v>
      </c>
      <c r="L184" s="777">
        <v>23</v>
      </c>
      <c r="M184" s="777">
        <v>6</v>
      </c>
      <c r="N184" s="784" t="s">
        <v>20</v>
      </c>
      <c r="O184" s="779">
        <v>10000000</v>
      </c>
      <c r="P184" s="735" t="s">
        <v>2001</v>
      </c>
      <c r="Q184" s="774"/>
      <c r="R184" s="696"/>
      <c r="S184" s="696"/>
      <c r="T184" s="697"/>
    </row>
    <row r="185" spans="1:20" ht="15" customHeight="1">
      <c r="A185" s="712">
        <v>184</v>
      </c>
      <c r="B185" s="696">
        <v>9600</v>
      </c>
      <c r="C185" s="712" t="str">
        <f>IFERROR(VLOOKUP(B185,[8]DSML!E:J,6,0),"")</f>
        <v>TT KHUT</v>
      </c>
      <c r="D185" s="712" t="str">
        <f>IFERROR(VLOOKUP(B185,[8]DSML!E:G,3,0),"")</f>
        <v>TRUNG TÂM KHUT</v>
      </c>
      <c r="E185" s="769" t="s">
        <v>1254</v>
      </c>
      <c r="F185" s="769" t="s">
        <v>1109</v>
      </c>
      <c r="G185" s="696">
        <v>11348331</v>
      </c>
      <c r="H185" s="696" t="s">
        <v>953</v>
      </c>
      <c r="I185" s="696" t="s">
        <v>711</v>
      </c>
      <c r="J185" s="696" t="s">
        <v>1682</v>
      </c>
      <c r="K185" s="696">
        <v>1991</v>
      </c>
      <c r="L185" s="770">
        <v>7</v>
      </c>
      <c r="M185" s="770">
        <v>6</v>
      </c>
      <c r="N185" s="769" t="s">
        <v>19</v>
      </c>
      <c r="O185" s="709">
        <v>12000000</v>
      </c>
      <c r="P185" s="735" t="s">
        <v>2001</v>
      </c>
      <c r="Q185" s="696"/>
      <c r="R185" s="696"/>
      <c r="S185" s="696"/>
      <c r="T185" s="697"/>
    </row>
    <row r="186" spans="1:20" ht="15" customHeight="1">
      <c r="A186" s="712">
        <v>185</v>
      </c>
      <c r="B186" s="696">
        <v>9600</v>
      </c>
      <c r="C186" s="712" t="str">
        <f>IFERROR(VLOOKUP(B186,[8]DSML!E:J,6,0),"")</f>
        <v>TT KHUT</v>
      </c>
      <c r="D186" s="712" t="str">
        <f>IFERROR(VLOOKUP(B186,[8]DSML!E:G,3,0),"")</f>
        <v>TRUNG TÂM KHUT</v>
      </c>
      <c r="E186" s="769" t="s">
        <v>1254</v>
      </c>
      <c r="F186" s="769" t="s">
        <v>1109</v>
      </c>
      <c r="G186" s="696">
        <v>11008188</v>
      </c>
      <c r="H186" s="696" t="s">
        <v>1576</v>
      </c>
      <c r="I186" s="696" t="s">
        <v>711</v>
      </c>
      <c r="J186" s="696" t="s">
        <v>1577</v>
      </c>
      <c r="K186" s="696">
        <v>1993</v>
      </c>
      <c r="L186" s="770">
        <v>8</v>
      </c>
      <c r="M186" s="770">
        <v>6</v>
      </c>
      <c r="N186" s="769" t="s">
        <v>20</v>
      </c>
      <c r="O186" s="709">
        <v>15000000</v>
      </c>
      <c r="P186" s="735" t="s">
        <v>2001</v>
      </c>
      <c r="Q186" s="696" t="s">
        <v>1538</v>
      </c>
      <c r="R186" s="696"/>
      <c r="S186" s="696"/>
      <c r="T186" s="697"/>
    </row>
    <row r="187" spans="1:20" ht="15" customHeight="1">
      <c r="A187" s="712">
        <v>186</v>
      </c>
      <c r="B187" s="696">
        <v>9343</v>
      </c>
      <c r="C187" s="712" t="str">
        <f>IFERROR(VLOOKUP(B187,[8]DSML!E:J,6,0),"")</f>
        <v>CN Trần Khát Chân</v>
      </c>
      <c r="D187" s="712" t="str">
        <f>IFERROR(VLOOKUP(B187,[8]DSML!E:G,3,0),"")</f>
        <v>Khu vực Hà Nội</v>
      </c>
      <c r="E187" s="769" t="s">
        <v>1254</v>
      </c>
      <c r="F187" s="769" t="s">
        <v>1447</v>
      </c>
      <c r="G187" s="696">
        <v>10294908</v>
      </c>
      <c r="H187" s="696" t="s">
        <v>849</v>
      </c>
      <c r="I187" s="696" t="s">
        <v>709</v>
      </c>
      <c r="J187" s="696" t="s">
        <v>1453</v>
      </c>
      <c r="K187" s="696">
        <v>1980</v>
      </c>
      <c r="L187" s="770">
        <v>5</v>
      </c>
      <c r="M187" s="770">
        <v>6</v>
      </c>
      <c r="N187" s="769" t="s">
        <v>16</v>
      </c>
      <c r="O187" s="709">
        <v>15000000</v>
      </c>
      <c r="P187" s="770" t="s">
        <v>21</v>
      </c>
      <c r="Q187" s="696" t="s">
        <v>1454</v>
      </c>
      <c r="R187" s="696"/>
      <c r="S187" s="696"/>
      <c r="T187" s="697"/>
    </row>
    <row r="188" spans="1:20" ht="15" customHeight="1">
      <c r="A188" s="712">
        <v>187</v>
      </c>
      <c r="B188" s="696">
        <v>9343</v>
      </c>
      <c r="C188" s="712" t="str">
        <f>IFERROR(VLOOKUP(B188,[8]DSML!E:J,6,0),"")</f>
        <v>CN Trần Khát Chân</v>
      </c>
      <c r="D188" s="712" t="str">
        <f>IFERROR(VLOOKUP(B188,[8]DSML!E:G,3,0),"")</f>
        <v>Khu vực Hà Nội</v>
      </c>
      <c r="E188" s="769" t="s">
        <v>1254</v>
      </c>
      <c r="F188" s="769" t="s">
        <v>1447</v>
      </c>
      <c r="G188" s="696">
        <v>11244357</v>
      </c>
      <c r="H188" s="696" t="s">
        <v>1362</v>
      </c>
      <c r="I188" s="696" t="s">
        <v>709</v>
      </c>
      <c r="J188" s="696" t="s">
        <v>1460</v>
      </c>
      <c r="K188" s="696">
        <v>1969</v>
      </c>
      <c r="L188" s="770">
        <v>6</v>
      </c>
      <c r="M188" s="770">
        <v>6</v>
      </c>
      <c r="N188" s="769" t="s">
        <v>20</v>
      </c>
      <c r="O188" s="709">
        <v>20000000</v>
      </c>
      <c r="P188" s="770" t="s">
        <v>21</v>
      </c>
      <c r="Q188" s="696" t="s">
        <v>1461</v>
      </c>
      <c r="R188" s="696"/>
      <c r="S188" s="696"/>
      <c r="T188" s="697"/>
    </row>
    <row r="189" spans="1:20" ht="15" customHeight="1">
      <c r="A189" s="712">
        <v>188</v>
      </c>
      <c r="B189" s="696">
        <v>9343</v>
      </c>
      <c r="C189" s="712" t="str">
        <f>IFERROR(VLOOKUP(B189,[8]DSML!E:J,6,0),"")</f>
        <v>CN Trần Khát Chân</v>
      </c>
      <c r="D189" s="712" t="str">
        <f>IFERROR(VLOOKUP(B189,[8]DSML!E:G,3,0),"")</f>
        <v>Khu vực Hà Nội</v>
      </c>
      <c r="E189" s="769" t="s">
        <v>1254</v>
      </c>
      <c r="F189" s="769" t="s">
        <v>1447</v>
      </c>
      <c r="G189" s="696">
        <v>10811544</v>
      </c>
      <c r="H189" s="696" t="s">
        <v>1585</v>
      </c>
      <c r="I189" s="696" t="s">
        <v>712</v>
      </c>
      <c r="J189" s="696" t="s">
        <v>1586</v>
      </c>
      <c r="K189" s="696">
        <v>1983</v>
      </c>
      <c r="L189" s="770">
        <v>9</v>
      </c>
      <c r="M189" s="770">
        <v>6</v>
      </c>
      <c r="N189" s="769" t="s">
        <v>20</v>
      </c>
      <c r="O189" s="709">
        <v>36000000</v>
      </c>
      <c r="P189" s="770" t="s">
        <v>21</v>
      </c>
      <c r="Q189" s="696" t="s">
        <v>1639</v>
      </c>
      <c r="R189" s="696"/>
      <c r="S189" s="696"/>
      <c r="T189" s="697"/>
    </row>
    <row r="190" spans="1:20" ht="15" customHeight="1">
      <c r="A190" s="712">
        <v>189</v>
      </c>
      <c r="B190" s="696">
        <v>9600</v>
      </c>
      <c r="C190" s="712" t="str">
        <f>IFERROR(VLOOKUP(B190,[8]DSML!E:J,6,0),"")</f>
        <v>TT KHUT</v>
      </c>
      <c r="D190" s="712" t="str">
        <f>IFERROR(VLOOKUP(B190,[8]DSML!E:G,3,0),"")</f>
        <v>TRUNG TÂM KHUT</v>
      </c>
      <c r="E190" s="769" t="s">
        <v>1254</v>
      </c>
      <c r="F190" s="772" t="s">
        <v>1109</v>
      </c>
      <c r="G190" s="696">
        <v>11348331</v>
      </c>
      <c r="H190" s="696" t="s">
        <v>953</v>
      </c>
      <c r="I190" s="696" t="s">
        <v>711</v>
      </c>
      <c r="J190" s="696" t="s">
        <v>1693</v>
      </c>
      <c r="K190" s="696">
        <v>1997</v>
      </c>
      <c r="L190" s="770">
        <v>12</v>
      </c>
      <c r="M190" s="770">
        <v>6</v>
      </c>
      <c r="N190" s="769" t="s">
        <v>20</v>
      </c>
      <c r="O190" s="709">
        <v>25000000</v>
      </c>
      <c r="P190" s="735" t="s">
        <v>2001</v>
      </c>
      <c r="Q190" s="696"/>
      <c r="R190" s="696"/>
      <c r="S190" s="696"/>
      <c r="T190" s="697"/>
    </row>
    <row r="191" spans="1:20" ht="15" customHeight="1">
      <c r="A191" s="712">
        <v>190</v>
      </c>
      <c r="B191" s="696">
        <v>9600</v>
      </c>
      <c r="C191" s="712" t="str">
        <f>IFERROR(VLOOKUP(B191,[8]DSML!E:J,6,0),"")</f>
        <v>TT KHUT</v>
      </c>
      <c r="D191" s="712" t="str">
        <f>IFERROR(VLOOKUP(B191,[8]DSML!E:G,3,0),"")</f>
        <v>TRUNG TÂM KHUT</v>
      </c>
      <c r="E191" s="769" t="s">
        <v>1254</v>
      </c>
      <c r="F191" s="772" t="s">
        <v>1109</v>
      </c>
      <c r="G191" s="696">
        <v>11100628</v>
      </c>
      <c r="H191" s="696" t="s">
        <v>841</v>
      </c>
      <c r="I191" s="696" t="s">
        <v>711</v>
      </c>
      <c r="J191" s="696" t="s">
        <v>1694</v>
      </c>
      <c r="K191" s="696">
        <v>1993</v>
      </c>
      <c r="L191" s="770">
        <v>12</v>
      </c>
      <c r="M191" s="770">
        <v>6</v>
      </c>
      <c r="N191" s="769" t="s">
        <v>20</v>
      </c>
      <c r="O191" s="709">
        <v>25000000</v>
      </c>
      <c r="P191" s="735" t="s">
        <v>2001</v>
      </c>
      <c r="Q191" s="696" t="s">
        <v>1646</v>
      </c>
      <c r="R191" s="696"/>
      <c r="S191" s="696"/>
      <c r="T191" s="697"/>
    </row>
    <row r="192" spans="1:20" ht="15" customHeight="1">
      <c r="A192" s="712">
        <v>191</v>
      </c>
      <c r="B192" s="696">
        <v>9343</v>
      </c>
      <c r="C192" s="712" t="str">
        <f>IFERROR(VLOOKUP(B192,[8]DSML!E:J,6,0),"")</f>
        <v>CN Trần Khát Chân</v>
      </c>
      <c r="D192" s="712" t="str">
        <f>IFERROR(VLOOKUP(B192,[8]DSML!E:G,3,0),"")</f>
        <v>Khu vực Hà Nội</v>
      </c>
      <c r="E192" s="769" t="s">
        <v>1254</v>
      </c>
      <c r="F192" s="769" t="s">
        <v>1447</v>
      </c>
      <c r="G192" s="696">
        <v>10811544</v>
      </c>
      <c r="H192" s="769" t="s">
        <v>1585</v>
      </c>
      <c r="I192" s="696" t="s">
        <v>712</v>
      </c>
      <c r="J192" s="696" t="s">
        <v>1736</v>
      </c>
      <c r="K192" s="696">
        <v>1980</v>
      </c>
      <c r="L192" s="770">
        <v>14</v>
      </c>
      <c r="M192" s="770">
        <v>6</v>
      </c>
      <c r="N192" s="769" t="s">
        <v>17</v>
      </c>
      <c r="O192" s="709">
        <v>26000000</v>
      </c>
      <c r="P192" s="770" t="s">
        <v>21</v>
      </c>
      <c r="Q192" s="696" t="s">
        <v>1737</v>
      </c>
      <c r="R192" s="696"/>
      <c r="S192" s="696"/>
      <c r="T192" s="697"/>
    </row>
    <row r="193" spans="1:20" ht="15" customHeight="1">
      <c r="A193" s="712">
        <v>192</v>
      </c>
      <c r="B193" s="696">
        <v>9386</v>
      </c>
      <c r="C193" s="712" t="str">
        <f>IFERROR(VLOOKUP(B193,[8]DSML!E:J,6,0),"")</f>
        <v>CN Thái Nguyên</v>
      </c>
      <c r="D193" s="712" t="str">
        <f>IFERROR(VLOOKUP(B193,[8]DSML!E:G,3,0),"")</f>
        <v>Khu vực Miền Bắc</v>
      </c>
      <c r="E193" s="769" t="s">
        <v>1254</v>
      </c>
      <c r="F193" s="769" t="s">
        <v>1638</v>
      </c>
      <c r="G193" s="696">
        <v>10122345</v>
      </c>
      <c r="H193" s="696" t="s">
        <v>1696</v>
      </c>
      <c r="I193" s="696" t="s">
        <v>709</v>
      </c>
      <c r="J193" s="696" t="s">
        <v>1696</v>
      </c>
      <c r="K193" s="696">
        <v>1980</v>
      </c>
      <c r="L193" s="770">
        <v>12</v>
      </c>
      <c r="M193" s="770">
        <v>6</v>
      </c>
      <c r="N193" s="769" t="s">
        <v>20</v>
      </c>
      <c r="O193" s="709">
        <v>16000000</v>
      </c>
      <c r="P193" s="735" t="s">
        <v>2001</v>
      </c>
      <c r="Q193" s="696"/>
      <c r="R193" s="696"/>
      <c r="S193" s="696"/>
      <c r="T193" s="697"/>
    </row>
    <row r="194" spans="1:20" ht="15" customHeight="1">
      <c r="A194" s="712">
        <v>193</v>
      </c>
      <c r="B194" s="696">
        <v>9343</v>
      </c>
      <c r="C194" s="712" t="str">
        <f>IFERROR(VLOOKUP(B194,[8]DSML!E:J,6,0),"")</f>
        <v>CN Trần Khát Chân</v>
      </c>
      <c r="D194" s="712" t="str">
        <f>IFERROR(VLOOKUP(B194,[8]DSML!E:G,3,0),"")</f>
        <v>Khu vực Hà Nội</v>
      </c>
      <c r="E194" s="769" t="s">
        <v>1254</v>
      </c>
      <c r="F194" s="769" t="s">
        <v>1447</v>
      </c>
      <c r="G194" s="696">
        <v>10294908</v>
      </c>
      <c r="H194" s="696" t="s">
        <v>849</v>
      </c>
      <c r="I194" s="696" t="s">
        <v>709</v>
      </c>
      <c r="J194" s="696" t="s">
        <v>1695</v>
      </c>
      <c r="K194" s="696">
        <v>1957</v>
      </c>
      <c r="L194" s="770">
        <v>12</v>
      </c>
      <c r="M194" s="770">
        <v>6</v>
      </c>
      <c r="N194" s="769" t="s">
        <v>20</v>
      </c>
      <c r="O194" s="709">
        <v>15000000</v>
      </c>
      <c r="P194" s="735" t="s">
        <v>2001</v>
      </c>
      <c r="Q194" s="696" t="s">
        <v>1647</v>
      </c>
      <c r="R194" s="696" t="s">
        <v>1851</v>
      </c>
      <c r="S194" s="696"/>
      <c r="T194" s="697"/>
    </row>
    <row r="195" spans="1:20" ht="15" customHeight="1">
      <c r="A195" s="712">
        <v>194</v>
      </c>
      <c r="B195" s="696">
        <v>9600</v>
      </c>
      <c r="C195" s="712" t="str">
        <f>IFERROR(VLOOKUP(B195,[8]DSML!E:J,6,0),"")</f>
        <v>TT KHUT</v>
      </c>
      <c r="D195" s="712" t="str">
        <f>IFERROR(VLOOKUP(B195,[8]DSML!E:G,3,0),"")</f>
        <v>TRUNG TÂM KHUT</v>
      </c>
      <c r="E195" s="769" t="s">
        <v>1254</v>
      </c>
      <c r="F195" s="769" t="s">
        <v>1764</v>
      </c>
      <c r="G195" s="696">
        <v>11008188</v>
      </c>
      <c r="H195" s="696" t="s">
        <v>1765</v>
      </c>
      <c r="I195" s="696" t="s">
        <v>711</v>
      </c>
      <c r="J195" s="696" t="s">
        <v>1766</v>
      </c>
      <c r="K195" s="696">
        <v>1988</v>
      </c>
      <c r="L195" s="770">
        <v>13</v>
      </c>
      <c r="M195" s="770">
        <v>6</v>
      </c>
      <c r="N195" s="769" t="s">
        <v>20</v>
      </c>
      <c r="O195" s="709">
        <v>15000000</v>
      </c>
      <c r="P195" s="735" t="s">
        <v>2001</v>
      </c>
      <c r="Q195" s="696"/>
      <c r="R195" s="696"/>
      <c r="S195" s="696"/>
      <c r="T195" s="697"/>
    </row>
    <row r="196" spans="1:20" ht="15" customHeight="1">
      <c r="A196" s="712">
        <v>195</v>
      </c>
      <c r="B196" s="696">
        <v>9379</v>
      </c>
      <c r="C196" s="712" t="str">
        <f>IFERROR(VLOOKUP(B196,[8]DSML!E:J,6,0),"")</f>
        <v>CN Bắc Ninh</v>
      </c>
      <c r="D196" s="712" t="str">
        <f>IFERROR(VLOOKUP(B196,[8]DSML!E:G,3,0),"")</f>
        <v>Khu vực Miền Bắc</v>
      </c>
      <c r="E196" s="769" t="s">
        <v>1254</v>
      </c>
      <c r="F196" s="769" t="s">
        <v>1637</v>
      </c>
      <c r="G196" s="696">
        <v>10261046</v>
      </c>
      <c r="H196" s="696" t="s">
        <v>1115</v>
      </c>
      <c r="I196" s="696" t="s">
        <v>712</v>
      </c>
      <c r="J196" s="696" t="s">
        <v>1800</v>
      </c>
      <c r="K196" s="696">
        <v>1960</v>
      </c>
      <c r="L196" s="770">
        <v>16</v>
      </c>
      <c r="M196" s="770">
        <v>6</v>
      </c>
      <c r="N196" s="769" t="s">
        <v>17</v>
      </c>
      <c r="O196" s="709">
        <v>18700000</v>
      </c>
      <c r="P196" s="735" t="s">
        <v>2001</v>
      </c>
      <c r="Q196" s="696"/>
      <c r="R196" s="696"/>
      <c r="S196" s="696"/>
      <c r="T196" s="697"/>
    </row>
    <row r="197" spans="1:20" ht="15" customHeight="1">
      <c r="A197" s="712">
        <v>196</v>
      </c>
      <c r="B197" s="696">
        <v>9341</v>
      </c>
      <c r="C197" s="712" t="str">
        <f>IFERROR(VLOOKUP(B197,[8]DSML!E:J,6,0),"")</f>
        <v>CN Trung Hòa</v>
      </c>
      <c r="D197" s="712" t="str">
        <f>IFERROR(VLOOKUP(B197,[8]DSML!E:G,3,0),"")</f>
        <v>Khu vực Hà Nội</v>
      </c>
      <c r="E197" s="769" t="s">
        <v>1122</v>
      </c>
      <c r="F197" s="769" t="s">
        <v>1432</v>
      </c>
      <c r="G197" s="696"/>
      <c r="H197" s="696" t="s">
        <v>1434</v>
      </c>
      <c r="I197" s="696" t="s">
        <v>712</v>
      </c>
      <c r="J197" s="697" t="s">
        <v>1433</v>
      </c>
      <c r="K197" s="782"/>
      <c r="L197" s="781">
        <v>5</v>
      </c>
      <c r="M197" s="781">
        <v>6</v>
      </c>
      <c r="N197" s="778" t="s">
        <v>17</v>
      </c>
      <c r="O197" s="709">
        <v>12348000</v>
      </c>
      <c r="P197" s="735" t="s">
        <v>2001</v>
      </c>
      <c r="Q197" s="696"/>
      <c r="R197" s="696"/>
      <c r="S197" s="696"/>
      <c r="T197" s="697"/>
    </row>
    <row r="198" spans="1:20" ht="15" customHeight="1">
      <c r="A198" s="712">
        <v>197</v>
      </c>
      <c r="B198" s="696">
        <v>9600</v>
      </c>
      <c r="C198" s="712" t="str">
        <f>IFERROR(VLOOKUP(B198,[8]DSML!E:J,6,0),"")</f>
        <v>TT KHUT</v>
      </c>
      <c r="D198" s="712" t="str">
        <f>IFERROR(VLOOKUP(B198,[8]DSML!E:G,3,0),"")</f>
        <v>TRUNG TÂM KHUT</v>
      </c>
      <c r="E198" s="769" t="s">
        <v>1254</v>
      </c>
      <c r="F198" s="769" t="s">
        <v>1109</v>
      </c>
      <c r="G198" s="696">
        <v>11425744</v>
      </c>
      <c r="H198" s="696" t="s">
        <v>1911</v>
      </c>
      <c r="I198" s="696" t="s">
        <v>711</v>
      </c>
      <c r="J198" s="696" t="s">
        <v>1912</v>
      </c>
      <c r="K198" s="696">
        <v>1992</v>
      </c>
      <c r="L198" s="770">
        <v>20</v>
      </c>
      <c r="M198" s="770">
        <v>6</v>
      </c>
      <c r="N198" s="769" t="s">
        <v>20</v>
      </c>
      <c r="O198" s="709">
        <v>15000000</v>
      </c>
      <c r="P198" s="735" t="s">
        <v>2001</v>
      </c>
      <c r="Q198" s="696"/>
      <c r="R198" s="696"/>
      <c r="S198" s="696"/>
      <c r="T198" s="697"/>
    </row>
    <row r="199" spans="1:20" ht="15" customHeight="1">
      <c r="A199" s="712">
        <v>198</v>
      </c>
      <c r="B199" s="696">
        <v>9341</v>
      </c>
      <c r="C199" s="712" t="str">
        <f>IFERROR(VLOOKUP(B199,[8]DSML!E:J,6,0),"")</f>
        <v>CN Trung Hòa</v>
      </c>
      <c r="D199" s="712" t="str">
        <f>IFERROR(VLOOKUP(B199,[8]DSML!E:G,3,0),"")</f>
        <v>Khu vực Hà Nội</v>
      </c>
      <c r="E199" s="769" t="s">
        <v>1122</v>
      </c>
      <c r="F199" s="769" t="s">
        <v>1432</v>
      </c>
      <c r="G199" s="696"/>
      <c r="H199" s="696" t="s">
        <v>1434</v>
      </c>
      <c r="I199" s="696" t="s">
        <v>712</v>
      </c>
      <c r="J199" s="697" t="s">
        <v>1435</v>
      </c>
      <c r="K199" s="782" t="s">
        <v>1436</v>
      </c>
      <c r="L199" s="781">
        <v>5</v>
      </c>
      <c r="M199" s="781">
        <v>6</v>
      </c>
      <c r="N199" s="778" t="s">
        <v>17</v>
      </c>
      <c r="O199" s="709">
        <v>15000000</v>
      </c>
      <c r="P199" s="781" t="s">
        <v>735</v>
      </c>
      <c r="Q199" s="696"/>
      <c r="R199" s="696"/>
      <c r="S199" s="696"/>
      <c r="T199" s="697"/>
    </row>
    <row r="200" spans="1:20" ht="15" customHeight="1">
      <c r="A200" s="712">
        <v>199</v>
      </c>
      <c r="B200" s="696">
        <v>9385</v>
      </c>
      <c r="C200" s="712" t="str">
        <f>IFERROR(VLOOKUP(B200,[8]DSML!E:J,6,0),"")</f>
        <v>CN Bắc Giang</v>
      </c>
      <c r="D200" s="712" t="str">
        <f>IFERROR(VLOOKUP(B200,[8]DSML!E:G,3,0),"")</f>
        <v>Khu vực Miền Bắc</v>
      </c>
      <c r="E200" s="769" t="s">
        <v>1254</v>
      </c>
      <c r="F200" s="769" t="s">
        <v>1444</v>
      </c>
      <c r="G200" s="696">
        <v>10045488</v>
      </c>
      <c r="H200" s="696" t="s">
        <v>989</v>
      </c>
      <c r="I200" s="696" t="s">
        <v>716</v>
      </c>
      <c r="J200" s="696" t="s">
        <v>1192</v>
      </c>
      <c r="K200" s="696">
        <v>1973</v>
      </c>
      <c r="L200" s="770">
        <v>21</v>
      </c>
      <c r="M200" s="770">
        <v>6</v>
      </c>
      <c r="N200" s="769" t="s">
        <v>17</v>
      </c>
      <c r="O200" s="709">
        <v>10505000</v>
      </c>
      <c r="P200" s="735" t="s">
        <v>2001</v>
      </c>
      <c r="Q200" s="696"/>
      <c r="R200" s="696"/>
      <c r="S200" s="696"/>
      <c r="T200" s="697"/>
    </row>
    <row r="201" spans="1:20" ht="15" customHeight="1">
      <c r="A201" s="712">
        <v>200</v>
      </c>
      <c r="B201" s="696">
        <v>9379</v>
      </c>
      <c r="C201" s="712" t="str">
        <f>IFERROR(VLOOKUP(B201,[8]DSML!E:J,6,0),"")</f>
        <v>CN Bắc Ninh</v>
      </c>
      <c r="D201" s="712" t="str">
        <f>IFERROR(VLOOKUP(B201,[8]DSML!E:G,3,0),"")</f>
        <v>Khu vực Miền Bắc</v>
      </c>
      <c r="E201" s="769" t="s">
        <v>1254</v>
      </c>
      <c r="F201" s="769" t="s">
        <v>1370</v>
      </c>
      <c r="G201" s="696">
        <v>10647899</v>
      </c>
      <c r="H201" s="696" t="s">
        <v>1808</v>
      </c>
      <c r="I201" s="696" t="s">
        <v>712</v>
      </c>
      <c r="J201" s="696" t="s">
        <v>1966</v>
      </c>
      <c r="K201" s="696">
        <v>1977</v>
      </c>
      <c r="L201" s="770">
        <v>22</v>
      </c>
      <c r="M201" s="770">
        <v>6</v>
      </c>
      <c r="N201" s="769" t="s">
        <v>17</v>
      </c>
      <c r="O201" s="709">
        <v>21300000</v>
      </c>
      <c r="P201" s="735" t="s">
        <v>2001</v>
      </c>
      <c r="Q201" s="696"/>
      <c r="R201" s="696"/>
      <c r="S201" s="696"/>
      <c r="T201" s="697"/>
    </row>
    <row r="202" spans="1:20" ht="15" customHeight="1">
      <c r="A202" s="712">
        <v>201</v>
      </c>
      <c r="B202" s="696">
        <v>9343</v>
      </c>
      <c r="C202" s="712" t="str">
        <f>IFERROR(VLOOKUP(B202,[8]DSML!E:J,6,0),"")</f>
        <v>CN Trần Khát Chân</v>
      </c>
      <c r="D202" s="712" t="str">
        <f>IFERROR(VLOOKUP(B202,[8]DSML!E:G,3,0),"")</f>
        <v>Khu vực Hà Nội</v>
      </c>
      <c r="E202" s="769" t="s">
        <v>1254</v>
      </c>
      <c r="F202" s="769" t="s">
        <v>1447</v>
      </c>
      <c r="G202" s="696">
        <v>10294908</v>
      </c>
      <c r="H202" s="696" t="s">
        <v>849</v>
      </c>
      <c r="I202" s="696" t="s">
        <v>709</v>
      </c>
      <c r="J202" s="696" t="s">
        <v>1448</v>
      </c>
      <c r="K202" s="696">
        <v>1991</v>
      </c>
      <c r="L202" s="770">
        <v>2</v>
      </c>
      <c r="M202" s="770">
        <v>6</v>
      </c>
      <c r="N202" s="769" t="s">
        <v>20</v>
      </c>
      <c r="O202" s="709">
        <v>15000000</v>
      </c>
      <c r="P202" s="770" t="s">
        <v>735</v>
      </c>
      <c r="Q202" s="696" t="s">
        <v>1449</v>
      </c>
      <c r="R202" s="696"/>
      <c r="S202" s="696"/>
      <c r="T202" s="696" t="s">
        <v>1986</v>
      </c>
    </row>
    <row r="203" spans="1:20" ht="15" customHeight="1">
      <c r="A203" s="712">
        <v>202</v>
      </c>
      <c r="B203" s="696">
        <v>9341</v>
      </c>
      <c r="C203" s="712" t="str">
        <f>IFERROR(VLOOKUP(B203,[8]DSML!E:J,6,0),"")</f>
        <v>CN Trung Hòa</v>
      </c>
      <c r="D203" s="712" t="str">
        <f>IFERROR(VLOOKUP(B203,[8]DSML!E:G,3,0),"")</f>
        <v>Khu vực Hà Nội</v>
      </c>
      <c r="E203" s="769" t="s">
        <v>1122</v>
      </c>
      <c r="F203" s="783" t="s">
        <v>1920</v>
      </c>
      <c r="G203" s="774" t="s">
        <v>1926</v>
      </c>
      <c r="H203" s="774" t="s">
        <v>1921</v>
      </c>
      <c r="I203" s="774" t="s">
        <v>709</v>
      </c>
      <c r="J203" s="775" t="s">
        <v>1922</v>
      </c>
      <c r="K203" s="776"/>
      <c r="L203" s="777">
        <v>20</v>
      </c>
      <c r="M203" s="777">
        <v>6</v>
      </c>
      <c r="N203" s="784" t="s">
        <v>16</v>
      </c>
      <c r="O203" s="779">
        <v>20000000</v>
      </c>
      <c r="P203" s="777" t="s">
        <v>21</v>
      </c>
      <c r="Q203" s="774" t="s">
        <v>1923</v>
      </c>
      <c r="R203" s="696"/>
      <c r="S203" s="696"/>
      <c r="T203" s="697"/>
    </row>
    <row r="204" spans="1:20" ht="15" customHeight="1">
      <c r="A204" s="712">
        <v>203</v>
      </c>
      <c r="B204" s="696">
        <v>9341</v>
      </c>
      <c r="C204" s="712" t="str">
        <f>IFERROR(VLOOKUP(B204,[8]DSML!E:J,6,0),"")</f>
        <v>CN Trung Hòa</v>
      </c>
      <c r="D204" s="712" t="str">
        <f>IFERROR(VLOOKUP(B204,[8]DSML!E:G,3,0),"")</f>
        <v>Khu vực Hà Nội</v>
      </c>
      <c r="E204" s="769" t="s">
        <v>1122</v>
      </c>
      <c r="F204" s="769" t="s">
        <v>1432</v>
      </c>
      <c r="G204" s="696" t="s">
        <v>1885</v>
      </c>
      <c r="H204" s="696" t="s">
        <v>1005</v>
      </c>
      <c r="I204" s="696" t="s">
        <v>714</v>
      </c>
      <c r="J204" s="697" t="s">
        <v>1006</v>
      </c>
      <c r="K204" s="780">
        <v>22909</v>
      </c>
      <c r="L204" s="770">
        <v>16</v>
      </c>
      <c r="M204" s="770">
        <v>6</v>
      </c>
      <c r="N204" s="696" t="s">
        <v>18</v>
      </c>
      <c r="O204" s="709">
        <v>46000000</v>
      </c>
      <c r="P204" s="735" t="s">
        <v>2001</v>
      </c>
      <c r="Q204" s="696"/>
      <c r="R204" s="696"/>
      <c r="S204" s="696"/>
      <c r="T204" s="697"/>
    </row>
    <row r="205" spans="1:20" ht="15" customHeight="1">
      <c r="A205" s="712">
        <v>204</v>
      </c>
      <c r="B205" s="696">
        <v>9341</v>
      </c>
      <c r="C205" s="712" t="str">
        <f>IFERROR(VLOOKUP(B205,[8]DSML!E:J,6,0),"")</f>
        <v>CN Trung Hòa</v>
      </c>
      <c r="D205" s="712" t="str">
        <f>IFERROR(VLOOKUP(B205,[8]DSML!E:G,3,0),"")</f>
        <v>Khu vực Hà Nội</v>
      </c>
      <c r="E205" s="769" t="s">
        <v>1122</v>
      </c>
      <c r="F205" s="783" t="s">
        <v>1920</v>
      </c>
      <c r="G205" s="774"/>
      <c r="H205" s="774" t="s">
        <v>1980</v>
      </c>
      <c r="I205" s="774" t="s">
        <v>709</v>
      </c>
      <c r="J205" s="775" t="s">
        <v>1981</v>
      </c>
      <c r="K205" s="776"/>
      <c r="L205" s="777">
        <v>23</v>
      </c>
      <c r="M205" s="777">
        <v>6</v>
      </c>
      <c r="N205" s="784" t="s">
        <v>17</v>
      </c>
      <c r="O205" s="779">
        <v>30000000</v>
      </c>
      <c r="P205" s="777" t="s">
        <v>21</v>
      </c>
      <c r="Q205" s="774" t="s">
        <v>1982</v>
      </c>
      <c r="R205" s="696"/>
      <c r="S205" s="696"/>
      <c r="T205" s="697"/>
    </row>
    <row r="206" spans="1:20" ht="15" customHeight="1">
      <c r="A206" s="712">
        <v>205</v>
      </c>
      <c r="B206" s="696">
        <v>9379</v>
      </c>
      <c r="C206" s="712" t="str">
        <f>IFERROR(VLOOKUP(B206,[8]DSML!E:J,6,0),"")</f>
        <v>CN Bắc Ninh</v>
      </c>
      <c r="D206" s="712" t="str">
        <f>IFERROR(VLOOKUP(B206,[8]DSML!E:G,3,0),"")</f>
        <v>Khu vực Miền Bắc</v>
      </c>
      <c r="E206" s="769" t="s">
        <v>1254</v>
      </c>
      <c r="F206" s="769" t="s">
        <v>1370</v>
      </c>
      <c r="G206" s="696">
        <v>10237657</v>
      </c>
      <c r="H206" s="696" t="s">
        <v>1375</v>
      </c>
      <c r="I206" s="696" t="s">
        <v>710</v>
      </c>
      <c r="J206" s="696" t="s">
        <v>1767</v>
      </c>
      <c r="K206" s="696">
        <v>1969</v>
      </c>
      <c r="L206" s="770">
        <v>13</v>
      </c>
      <c r="M206" s="770">
        <v>6</v>
      </c>
      <c r="N206" s="769" t="s">
        <v>16</v>
      </c>
      <c r="O206" s="709">
        <v>25000000</v>
      </c>
      <c r="P206" s="770" t="s">
        <v>735</v>
      </c>
      <c r="Q206" s="696" t="s">
        <v>1768</v>
      </c>
      <c r="R206" s="696"/>
      <c r="S206" s="696"/>
      <c r="T206" s="696" t="s">
        <v>1987</v>
      </c>
    </row>
    <row r="207" spans="1:20" ht="15" customHeight="1">
      <c r="A207" s="712">
        <v>206</v>
      </c>
      <c r="B207" s="696">
        <v>9341</v>
      </c>
      <c r="C207" s="712" t="str">
        <f>IFERROR(VLOOKUP(B207,[8]DSML!E:J,6,0),"")</f>
        <v>CN Trung Hòa</v>
      </c>
      <c r="D207" s="712" t="str">
        <f>IFERROR(VLOOKUP(B207,[8]DSML!E:G,3,0),"")</f>
        <v>Khu vực Hà Nội</v>
      </c>
      <c r="E207" s="769" t="s">
        <v>1122</v>
      </c>
      <c r="F207" s="783" t="s">
        <v>1920</v>
      </c>
      <c r="G207" s="774"/>
      <c r="H207" s="774" t="s">
        <v>1980</v>
      </c>
      <c r="I207" s="774" t="s">
        <v>709</v>
      </c>
      <c r="J207" s="775" t="s">
        <v>1983</v>
      </c>
      <c r="K207" s="776"/>
      <c r="L207" s="777">
        <v>23</v>
      </c>
      <c r="M207" s="777">
        <v>6</v>
      </c>
      <c r="N207" s="784" t="s">
        <v>17</v>
      </c>
      <c r="O207" s="779">
        <v>15000000</v>
      </c>
      <c r="P207" s="777" t="s">
        <v>21</v>
      </c>
      <c r="Q207" s="774" t="s">
        <v>1984</v>
      </c>
      <c r="R207" s="696"/>
      <c r="S207" s="696"/>
      <c r="T207" s="697"/>
    </row>
    <row r="208" spans="1:20" ht="15" customHeight="1">
      <c r="A208" s="712">
        <v>207</v>
      </c>
      <c r="B208" s="696">
        <v>9385</v>
      </c>
      <c r="C208" s="712" t="str">
        <f>IFERROR(VLOOKUP(B208,[8]DSML!E:J,6,0),"")</f>
        <v>CN Bắc Giang</v>
      </c>
      <c r="D208" s="712" t="str">
        <f>IFERROR(VLOOKUP(B208,[8]DSML!E:G,3,0),"")</f>
        <v>Khu vực Miền Bắc</v>
      </c>
      <c r="E208" s="769" t="s">
        <v>1254</v>
      </c>
      <c r="F208" s="769" t="s">
        <v>1444</v>
      </c>
      <c r="G208" s="696">
        <v>10238100</v>
      </c>
      <c r="H208" s="696" t="s">
        <v>1803</v>
      </c>
      <c r="I208" s="696" t="s">
        <v>709</v>
      </c>
      <c r="J208" s="769" t="s">
        <v>1804</v>
      </c>
      <c r="K208" s="696">
        <v>1983</v>
      </c>
      <c r="L208" s="770">
        <v>16</v>
      </c>
      <c r="M208" s="770">
        <v>6</v>
      </c>
      <c r="N208" s="769" t="s">
        <v>18</v>
      </c>
      <c r="O208" s="709">
        <v>15000000</v>
      </c>
      <c r="P208" s="770" t="s">
        <v>735</v>
      </c>
      <c r="Q208" s="696" t="s">
        <v>1805</v>
      </c>
      <c r="R208" s="696"/>
      <c r="S208" s="696"/>
      <c r="T208" s="696" t="s">
        <v>1987</v>
      </c>
    </row>
    <row r="209" spans="1:28" ht="15" customHeight="1">
      <c r="A209" s="712">
        <v>208</v>
      </c>
      <c r="B209" s="696">
        <v>9379</v>
      </c>
      <c r="C209" s="712" t="str">
        <f>IFERROR(VLOOKUP(B209,[8]DSML!E:J,6,0),"")</f>
        <v>CN Bắc Ninh</v>
      </c>
      <c r="D209" s="712" t="str">
        <f>IFERROR(VLOOKUP(B209,[8]DSML!E:G,3,0),"")</f>
        <v>Khu vực Miền Bắc</v>
      </c>
      <c r="E209" s="769" t="s">
        <v>1254</v>
      </c>
      <c r="F209" s="769" t="s">
        <v>1637</v>
      </c>
      <c r="G209" s="696">
        <v>10261046</v>
      </c>
      <c r="H209" s="696" t="s">
        <v>1115</v>
      </c>
      <c r="I209" s="696" t="s">
        <v>712</v>
      </c>
      <c r="J209" s="696" t="s">
        <v>1929</v>
      </c>
      <c r="K209" s="696">
        <v>1970</v>
      </c>
      <c r="L209" s="770">
        <v>21</v>
      </c>
      <c r="M209" s="770">
        <v>6</v>
      </c>
      <c r="N209" s="769" t="s">
        <v>17</v>
      </c>
      <c r="O209" s="709">
        <v>20000000</v>
      </c>
      <c r="P209" s="770" t="s">
        <v>735</v>
      </c>
      <c r="Q209" s="696" t="s">
        <v>1930</v>
      </c>
      <c r="R209" s="696"/>
      <c r="S209" s="696"/>
      <c r="T209" s="696" t="s">
        <v>1987</v>
      </c>
    </row>
    <row r="210" spans="1:28" ht="15" customHeight="1">
      <c r="A210" s="712">
        <v>209</v>
      </c>
      <c r="B210" s="696">
        <v>9379</v>
      </c>
      <c r="C210" s="712" t="str">
        <f>IFERROR(VLOOKUP(B210,[8]DSML!E:J,6,0),"")</f>
        <v>CN Bắc Ninh</v>
      </c>
      <c r="D210" s="712" t="str">
        <f>IFERROR(VLOOKUP(B210,[8]DSML!E:G,3,0),"")</f>
        <v>Khu vực Miền Bắc</v>
      </c>
      <c r="E210" s="769" t="s">
        <v>1254</v>
      </c>
      <c r="F210" s="769" t="s">
        <v>1637</v>
      </c>
      <c r="G210" s="696">
        <v>10237657</v>
      </c>
      <c r="H210" s="696" t="s">
        <v>1195</v>
      </c>
      <c r="I210" s="696" t="s">
        <v>710</v>
      </c>
      <c r="J210" s="696" t="s">
        <v>1931</v>
      </c>
      <c r="K210" s="696">
        <v>1964</v>
      </c>
      <c r="L210" s="770">
        <v>21</v>
      </c>
      <c r="M210" s="770">
        <v>6</v>
      </c>
      <c r="N210" s="769" t="s">
        <v>16</v>
      </c>
      <c r="O210" s="709">
        <v>35000000</v>
      </c>
      <c r="P210" s="770" t="s">
        <v>735</v>
      </c>
      <c r="Q210" s="696" t="s">
        <v>1932</v>
      </c>
      <c r="R210" s="696"/>
      <c r="S210" s="696"/>
      <c r="T210" s="696" t="s">
        <v>1987</v>
      </c>
    </row>
    <row r="211" spans="1:28" ht="15" customHeight="1">
      <c r="A211" s="712">
        <v>210</v>
      </c>
      <c r="B211" s="696">
        <v>9379</v>
      </c>
      <c r="C211" s="712" t="str">
        <f>IFERROR(VLOOKUP(B211,[8]DSML!E:J,6,0),"")</f>
        <v>CN Bắc Ninh</v>
      </c>
      <c r="D211" s="712" t="str">
        <f>IFERROR(VLOOKUP(B211,[8]DSML!E:G,3,0),"")</f>
        <v>Khu vực Miền Bắc</v>
      </c>
      <c r="E211" s="769" t="s">
        <v>1254</v>
      </c>
      <c r="F211" s="769" t="s">
        <v>1370</v>
      </c>
      <c r="G211" s="696">
        <v>11106713</v>
      </c>
      <c r="H211" s="696" t="s">
        <v>1380</v>
      </c>
      <c r="I211" s="696" t="s">
        <v>712</v>
      </c>
      <c r="J211" s="696" t="s">
        <v>1992</v>
      </c>
      <c r="K211" s="696">
        <v>1979</v>
      </c>
      <c r="L211" s="770">
        <v>23</v>
      </c>
      <c r="M211" s="770">
        <v>6</v>
      </c>
      <c r="N211" s="769" t="s">
        <v>17</v>
      </c>
      <c r="O211" s="709">
        <v>20000000</v>
      </c>
      <c r="P211" s="770" t="s">
        <v>735</v>
      </c>
      <c r="Q211" s="696" t="s">
        <v>1643</v>
      </c>
      <c r="R211" s="696"/>
      <c r="S211" s="696"/>
      <c r="T211" s="697"/>
    </row>
    <row r="212" spans="1:28" s="711" customFormat="1" ht="15" customHeight="1">
      <c r="A212" s="712">
        <v>211</v>
      </c>
      <c r="B212" s="769">
        <v>9349</v>
      </c>
      <c r="C212" s="712" t="str">
        <f>IFERROR(VLOOKUP(B212,[8]DSML!E:J,6,0),"")</f>
        <v>CN Trần Nguyên Hãn</v>
      </c>
      <c r="D212" s="712" t="str">
        <f>IFERROR(VLOOKUP(B212,[8]DSML!E:G,3,0),"")</f>
        <v>Khu vực Miền Bắc</v>
      </c>
      <c r="E212" s="696" t="s">
        <v>1124</v>
      </c>
      <c r="F212" s="696" t="s">
        <v>1711</v>
      </c>
      <c r="G212" s="696">
        <v>10011566</v>
      </c>
      <c r="H212" s="696" t="s">
        <v>740</v>
      </c>
      <c r="I212" s="785" t="s">
        <v>712</v>
      </c>
      <c r="J212" s="696" t="s">
        <v>1428</v>
      </c>
      <c r="K212" s="697">
        <v>31936</v>
      </c>
      <c r="L212" s="770">
        <v>1</v>
      </c>
      <c r="M212" s="770">
        <v>6</v>
      </c>
      <c r="N212" s="786" t="s">
        <v>20</v>
      </c>
      <c r="O212" s="709">
        <v>16000000</v>
      </c>
      <c r="P212" s="770" t="s">
        <v>21</v>
      </c>
      <c r="Q212" s="696" t="s">
        <v>1429</v>
      </c>
      <c r="R212" s="696"/>
      <c r="S212" s="696"/>
      <c r="T212" s="696"/>
      <c r="U212" s="710"/>
      <c r="V212" s="710"/>
      <c r="W212" s="710"/>
      <c r="X212" s="710"/>
      <c r="Y212" s="710"/>
      <c r="Z212" s="710"/>
      <c r="AA212" s="710"/>
      <c r="AB212" s="710"/>
    </row>
    <row r="213" spans="1:28" ht="15" customHeight="1">
      <c r="A213" s="712">
        <v>212</v>
      </c>
      <c r="B213" s="769">
        <v>9354</v>
      </c>
      <c r="C213" s="712" t="str">
        <f>IFERROR(VLOOKUP(B213,[8]DSML!E:J,6,0),"")</f>
        <v>CN Thái Bình</v>
      </c>
      <c r="D213" s="712" t="str">
        <f>IFERROR(VLOOKUP(B213,[8]DSML!E:G,3,0),"")</f>
        <v>Khu vực Miền Bắc</v>
      </c>
      <c r="E213" s="696" t="s">
        <v>1124</v>
      </c>
      <c r="F213" s="696" t="s">
        <v>1265</v>
      </c>
      <c r="G213" s="787">
        <v>10713812</v>
      </c>
      <c r="H213" s="696" t="s">
        <v>846</v>
      </c>
      <c r="I213" s="785" t="s">
        <v>713</v>
      </c>
      <c r="J213" s="696" t="s">
        <v>1751</v>
      </c>
      <c r="K213" s="788">
        <v>34885</v>
      </c>
      <c r="L213" s="770">
        <v>2</v>
      </c>
      <c r="M213" s="770">
        <v>6</v>
      </c>
      <c r="N213" s="786" t="s">
        <v>17</v>
      </c>
      <c r="O213" s="709">
        <v>15547000</v>
      </c>
      <c r="P213" s="789" t="s">
        <v>21</v>
      </c>
      <c r="Q213" s="696" t="s">
        <v>1472</v>
      </c>
      <c r="R213" s="696"/>
      <c r="S213" s="696"/>
      <c r="T213" s="696"/>
    </row>
    <row r="214" spans="1:28" ht="15" customHeight="1">
      <c r="A214" s="712">
        <v>213</v>
      </c>
      <c r="B214" s="769">
        <v>9354</v>
      </c>
      <c r="C214" s="712" t="str">
        <f>IFERROR(VLOOKUP(B214,[8]DSML!E:J,6,0),"")</f>
        <v>CN Thái Bình</v>
      </c>
      <c r="D214" s="712" t="str">
        <f>IFERROR(VLOOKUP(B214,[8]DSML!E:G,3,0),"")</f>
        <v>Khu vực Miền Bắc</v>
      </c>
      <c r="E214" s="696" t="s">
        <v>1124</v>
      </c>
      <c r="F214" s="696" t="s">
        <v>1265</v>
      </c>
      <c r="G214" s="696">
        <v>11354182</v>
      </c>
      <c r="H214" s="696" t="s">
        <v>1426</v>
      </c>
      <c r="I214" s="785" t="s">
        <v>713</v>
      </c>
      <c r="J214" s="696" t="s">
        <v>1473</v>
      </c>
      <c r="K214" s="788">
        <v>26947</v>
      </c>
      <c r="L214" s="770">
        <v>2</v>
      </c>
      <c r="M214" s="770">
        <v>6</v>
      </c>
      <c r="N214" s="786" t="s">
        <v>17</v>
      </c>
      <c r="O214" s="709">
        <v>15759000</v>
      </c>
      <c r="P214" s="789" t="s">
        <v>21</v>
      </c>
      <c r="Q214" s="696" t="s">
        <v>1474</v>
      </c>
      <c r="R214" s="696"/>
      <c r="S214" s="696"/>
      <c r="T214" s="696"/>
    </row>
    <row r="215" spans="1:28" ht="15" customHeight="1">
      <c r="A215" s="712">
        <v>214</v>
      </c>
      <c r="B215" s="769">
        <v>9354</v>
      </c>
      <c r="C215" s="712" t="str">
        <f>IFERROR(VLOOKUP(B215,[8]DSML!E:J,6,0),"")</f>
        <v>CN Thái Bình</v>
      </c>
      <c r="D215" s="712" t="str">
        <f>IFERROR(VLOOKUP(B215,[8]DSML!E:G,3,0),"")</f>
        <v>Khu vực Miền Bắc</v>
      </c>
      <c r="E215" s="696" t="s">
        <v>1124</v>
      </c>
      <c r="F215" s="696" t="s">
        <v>1265</v>
      </c>
      <c r="G215" s="696">
        <v>10853804</v>
      </c>
      <c r="H215" s="696" t="s">
        <v>823</v>
      </c>
      <c r="I215" s="785" t="s">
        <v>712</v>
      </c>
      <c r="J215" s="696" t="s">
        <v>1475</v>
      </c>
      <c r="K215" s="788">
        <v>32941</v>
      </c>
      <c r="L215" s="770">
        <v>2</v>
      </c>
      <c r="M215" s="770">
        <v>6</v>
      </c>
      <c r="N215" s="786" t="s">
        <v>17</v>
      </c>
      <c r="O215" s="709">
        <v>15140000</v>
      </c>
      <c r="P215" s="789" t="s">
        <v>21</v>
      </c>
      <c r="Q215" s="696" t="s">
        <v>1476</v>
      </c>
      <c r="R215" s="696"/>
      <c r="S215" s="696"/>
      <c r="T215" s="697"/>
    </row>
    <row r="216" spans="1:28" ht="15" customHeight="1">
      <c r="A216" s="712">
        <v>215</v>
      </c>
      <c r="B216" s="769">
        <v>9352</v>
      </c>
      <c r="C216" s="712" t="str">
        <f>IFERROR(VLOOKUP(B216,[8]DSML!E:J,6,0),"")</f>
        <v>CN Tô Hiệu</v>
      </c>
      <c r="D216" s="712" t="str">
        <f>IFERROR(VLOOKUP(B216,[8]DSML!E:G,3,0),"")</f>
        <v>Khu vực Miền Bắc</v>
      </c>
      <c r="E216" s="696" t="s">
        <v>1124</v>
      </c>
      <c r="F216" s="786" t="s">
        <v>1269</v>
      </c>
      <c r="G216" s="786">
        <v>11155227</v>
      </c>
      <c r="H216" s="786" t="s">
        <v>1477</v>
      </c>
      <c r="I216" s="785" t="s">
        <v>712</v>
      </c>
      <c r="J216" s="786" t="s">
        <v>1477</v>
      </c>
      <c r="K216" s="790">
        <v>36051</v>
      </c>
      <c r="L216" s="789">
        <v>5</v>
      </c>
      <c r="M216" s="789">
        <v>6</v>
      </c>
      <c r="N216" s="786" t="s">
        <v>20</v>
      </c>
      <c r="O216" s="791">
        <v>14160000</v>
      </c>
      <c r="P216" s="770" t="s">
        <v>21</v>
      </c>
      <c r="Q216" s="786" t="s">
        <v>1478</v>
      </c>
      <c r="R216" s="696"/>
      <c r="S216" s="696"/>
      <c r="T216" s="697"/>
    </row>
    <row r="217" spans="1:28" ht="15" customHeight="1">
      <c r="A217" s="712">
        <v>216</v>
      </c>
      <c r="B217" s="769">
        <v>9350</v>
      </c>
      <c r="C217" s="712" t="str">
        <f>IFERROR(VLOOKUP(B217,[8]DSML!E:J,6,0),"")</f>
        <v>CN Hồng Bàng</v>
      </c>
      <c r="D217" s="712" t="str">
        <f>IFERROR(VLOOKUP(B217,[8]DSML!E:G,3,0),"")</f>
        <v>Khu vực Miền Bắc</v>
      </c>
      <c r="E217" s="696" t="s">
        <v>1124</v>
      </c>
      <c r="F217" s="785" t="s">
        <v>1281</v>
      </c>
      <c r="G217" s="785">
        <v>10887587</v>
      </c>
      <c r="H217" s="785" t="s">
        <v>1479</v>
      </c>
      <c r="I217" s="785" t="s">
        <v>712</v>
      </c>
      <c r="J217" s="769" t="s">
        <v>1480</v>
      </c>
      <c r="K217" s="792" t="s">
        <v>1752</v>
      </c>
      <c r="L217" s="770">
        <v>5</v>
      </c>
      <c r="M217" s="770">
        <v>6</v>
      </c>
      <c r="N217" s="786" t="s">
        <v>20</v>
      </c>
      <c r="O217" s="793">
        <v>14500000</v>
      </c>
      <c r="P217" s="770" t="s">
        <v>21</v>
      </c>
      <c r="Q217" s="696" t="s">
        <v>1481</v>
      </c>
      <c r="R217" s="696"/>
      <c r="S217" s="696"/>
      <c r="T217" s="697"/>
    </row>
    <row r="218" spans="1:28" ht="15" customHeight="1">
      <c r="A218" s="712">
        <v>217</v>
      </c>
      <c r="B218" s="769">
        <v>9351</v>
      </c>
      <c r="C218" s="712" t="str">
        <f>IFERROR(VLOOKUP(B218,[8]DSML!E:J,6,0),"")</f>
        <v>CN Điện Biên Phủ</v>
      </c>
      <c r="D218" s="712" t="str">
        <f>IFERROR(VLOOKUP(B218,[8]DSML!E:G,3,0),"")</f>
        <v>Khu vực Miền Bắc</v>
      </c>
      <c r="E218" s="696" t="s">
        <v>1124</v>
      </c>
      <c r="F218" s="785" t="s">
        <v>1482</v>
      </c>
      <c r="G218" s="794">
        <v>10859639</v>
      </c>
      <c r="H218" s="785" t="s">
        <v>1483</v>
      </c>
      <c r="I218" s="785" t="s">
        <v>709</v>
      </c>
      <c r="J218" s="786" t="s">
        <v>1484</v>
      </c>
      <c r="K218" s="795">
        <v>35687</v>
      </c>
      <c r="L218" s="770">
        <v>6</v>
      </c>
      <c r="M218" s="770">
        <v>6</v>
      </c>
      <c r="N218" s="786" t="s">
        <v>20</v>
      </c>
      <c r="O218" s="793">
        <v>19000000</v>
      </c>
      <c r="P218" s="770" t="s">
        <v>21</v>
      </c>
      <c r="Q218" s="696" t="s">
        <v>1485</v>
      </c>
      <c r="R218" s="696"/>
      <c r="S218" s="696"/>
      <c r="T218" s="697"/>
    </row>
    <row r="219" spans="1:28" ht="15" customHeight="1">
      <c r="A219" s="712">
        <v>218</v>
      </c>
      <c r="B219" s="769">
        <v>9352</v>
      </c>
      <c r="C219" s="712" t="str">
        <f>IFERROR(VLOOKUP(B219,[8]DSML!E:J,6,0),"")</f>
        <v>CN Tô Hiệu</v>
      </c>
      <c r="D219" s="712" t="str">
        <f>IFERROR(VLOOKUP(B219,[8]DSML!E:G,3,0),"")</f>
        <v>Khu vực Miền Bắc</v>
      </c>
      <c r="E219" s="696" t="s">
        <v>1124</v>
      </c>
      <c r="F219" s="786" t="s">
        <v>1269</v>
      </c>
      <c r="G219" s="769">
        <v>10011041</v>
      </c>
      <c r="H219" s="769" t="s">
        <v>1486</v>
      </c>
      <c r="I219" s="785" t="s">
        <v>712</v>
      </c>
      <c r="J219" s="769" t="s">
        <v>1487</v>
      </c>
      <c r="K219" s="795">
        <v>29931</v>
      </c>
      <c r="L219" s="770">
        <v>6</v>
      </c>
      <c r="M219" s="770">
        <v>6</v>
      </c>
      <c r="N219" s="786" t="s">
        <v>17</v>
      </c>
      <c r="O219" s="793">
        <v>15000000</v>
      </c>
      <c r="P219" s="770" t="s">
        <v>21</v>
      </c>
      <c r="Q219" s="786" t="s">
        <v>1478</v>
      </c>
      <c r="R219" s="696"/>
      <c r="S219" s="696"/>
      <c r="T219" s="697"/>
    </row>
    <row r="220" spans="1:28" ht="15" customHeight="1">
      <c r="A220" s="712">
        <v>219</v>
      </c>
      <c r="B220" s="769">
        <v>9349</v>
      </c>
      <c r="C220" s="712" t="str">
        <f>IFERROR(VLOOKUP(B220,[8]DSML!E:J,6,0),"")</f>
        <v>CN Trần Nguyên Hãn</v>
      </c>
      <c r="D220" s="712" t="str">
        <f>IFERROR(VLOOKUP(B220,[8]DSML!E:G,3,0),"")</f>
        <v>Khu vực Miền Bắc</v>
      </c>
      <c r="E220" s="696" t="s">
        <v>1124</v>
      </c>
      <c r="F220" s="769" t="s">
        <v>1711</v>
      </c>
      <c r="G220" s="696">
        <v>10011566</v>
      </c>
      <c r="H220" s="769" t="s">
        <v>740</v>
      </c>
      <c r="I220" s="785" t="s">
        <v>712</v>
      </c>
      <c r="J220" s="769" t="s">
        <v>910</v>
      </c>
      <c r="K220" s="795">
        <v>34336</v>
      </c>
      <c r="L220" s="770">
        <v>6</v>
      </c>
      <c r="M220" s="770">
        <v>6</v>
      </c>
      <c r="N220" s="786" t="s">
        <v>20</v>
      </c>
      <c r="O220" s="793">
        <v>16000000</v>
      </c>
      <c r="P220" s="770" t="s">
        <v>21</v>
      </c>
      <c r="Q220" s="696" t="s">
        <v>1488</v>
      </c>
      <c r="R220" s="696"/>
      <c r="S220" s="696"/>
      <c r="T220" s="697"/>
    </row>
    <row r="221" spans="1:28" ht="15" customHeight="1">
      <c r="A221" s="712">
        <v>220</v>
      </c>
      <c r="B221" s="769">
        <v>9351</v>
      </c>
      <c r="C221" s="712" t="str">
        <f>IFERROR(VLOOKUP(B221,[8]DSML!E:J,6,0),"")</f>
        <v>CN Điện Biên Phủ</v>
      </c>
      <c r="D221" s="712" t="str">
        <f>IFERROR(VLOOKUP(B221,[8]DSML!E:G,3,0),"")</f>
        <v>Khu vực Miền Bắc</v>
      </c>
      <c r="E221" s="696" t="s">
        <v>1124</v>
      </c>
      <c r="F221" s="785" t="s">
        <v>1482</v>
      </c>
      <c r="G221" s="796">
        <v>11417971</v>
      </c>
      <c r="H221" s="794" t="s">
        <v>1396</v>
      </c>
      <c r="I221" s="785" t="s">
        <v>709</v>
      </c>
      <c r="J221" s="786" t="s">
        <v>1542</v>
      </c>
      <c r="K221" s="790">
        <v>35172</v>
      </c>
      <c r="L221" s="789">
        <v>7</v>
      </c>
      <c r="M221" s="789">
        <v>6</v>
      </c>
      <c r="N221" s="786" t="s">
        <v>20</v>
      </c>
      <c r="O221" s="791">
        <v>15000000</v>
      </c>
      <c r="P221" s="789" t="s">
        <v>21</v>
      </c>
      <c r="Q221" s="786" t="s">
        <v>1166</v>
      </c>
      <c r="R221" s="696"/>
      <c r="S221" s="696"/>
      <c r="T221" s="697"/>
    </row>
    <row r="222" spans="1:28" ht="15" customHeight="1">
      <c r="A222" s="712">
        <v>221</v>
      </c>
      <c r="B222" s="769">
        <v>9350</v>
      </c>
      <c r="C222" s="712" t="str">
        <f>IFERROR(VLOOKUP(B222,[8]DSML!E:J,6,0),"")</f>
        <v>CN Hồng Bàng</v>
      </c>
      <c r="D222" s="712" t="str">
        <f>IFERROR(VLOOKUP(B222,[8]DSML!E:G,3,0),"")</f>
        <v>Khu vực Miền Bắc</v>
      </c>
      <c r="E222" s="696" t="s">
        <v>1124</v>
      </c>
      <c r="F222" s="785" t="s">
        <v>1281</v>
      </c>
      <c r="G222" s="785">
        <v>10389737</v>
      </c>
      <c r="H222" s="786" t="s">
        <v>1250</v>
      </c>
      <c r="I222" s="785" t="s">
        <v>712</v>
      </c>
      <c r="J222" s="786" t="s">
        <v>1543</v>
      </c>
      <c r="K222" s="795">
        <v>31725</v>
      </c>
      <c r="L222" s="797">
        <v>7</v>
      </c>
      <c r="M222" s="797">
        <v>6</v>
      </c>
      <c r="N222" s="786" t="s">
        <v>20</v>
      </c>
      <c r="O222" s="791">
        <v>16000000</v>
      </c>
      <c r="P222" s="789" t="s">
        <v>21</v>
      </c>
      <c r="Q222" s="785" t="s">
        <v>1544</v>
      </c>
      <c r="R222" s="696"/>
      <c r="S222" s="696"/>
      <c r="T222" s="697"/>
    </row>
    <row r="223" spans="1:28" ht="15" customHeight="1">
      <c r="A223" s="712">
        <v>222</v>
      </c>
      <c r="B223" s="769">
        <v>9352</v>
      </c>
      <c r="C223" s="712" t="str">
        <f>IFERROR(VLOOKUP(B223,[8]DSML!E:J,6,0),"")</f>
        <v>CN Tô Hiệu</v>
      </c>
      <c r="D223" s="712" t="str">
        <f>IFERROR(VLOOKUP(B223,[8]DSML!E:G,3,0),"")</f>
        <v>Khu vực Miền Bắc</v>
      </c>
      <c r="E223" s="696" t="s">
        <v>1124</v>
      </c>
      <c r="F223" s="785" t="s">
        <v>1269</v>
      </c>
      <c r="G223" s="785">
        <v>11206321</v>
      </c>
      <c r="H223" s="786" t="s">
        <v>802</v>
      </c>
      <c r="I223" s="785" t="s">
        <v>711</v>
      </c>
      <c r="J223" s="786" t="s">
        <v>1545</v>
      </c>
      <c r="K223" s="795">
        <v>30978</v>
      </c>
      <c r="L223" s="797">
        <v>7</v>
      </c>
      <c r="M223" s="797">
        <v>6</v>
      </c>
      <c r="N223" s="786" t="s">
        <v>16</v>
      </c>
      <c r="O223" s="791">
        <v>27075000</v>
      </c>
      <c r="P223" s="735" t="s">
        <v>2001</v>
      </c>
      <c r="Q223" s="785" t="s">
        <v>1546</v>
      </c>
      <c r="R223" s="696" t="s">
        <v>1996</v>
      </c>
      <c r="S223" s="696"/>
      <c r="T223" s="697"/>
    </row>
    <row r="224" spans="1:28" ht="15" customHeight="1">
      <c r="A224" s="712">
        <v>223</v>
      </c>
      <c r="B224" s="769">
        <v>9354</v>
      </c>
      <c r="C224" s="712" t="str">
        <f>IFERROR(VLOOKUP(B224,[8]DSML!E:J,6,0),"")</f>
        <v>CN Thái Bình</v>
      </c>
      <c r="D224" s="712" t="str">
        <f>IFERROR(VLOOKUP(B224,[8]DSML!E:G,3,0),"")</f>
        <v>Khu vực Miền Bắc</v>
      </c>
      <c r="E224" s="696" t="s">
        <v>1124</v>
      </c>
      <c r="F224" s="696" t="s">
        <v>1265</v>
      </c>
      <c r="G224" s="696">
        <v>10598441</v>
      </c>
      <c r="H224" s="696" t="s">
        <v>1547</v>
      </c>
      <c r="I224" s="785" t="s">
        <v>713</v>
      </c>
      <c r="J224" s="696" t="s">
        <v>1548</v>
      </c>
      <c r="K224" s="798">
        <v>26870</v>
      </c>
      <c r="L224" s="770">
        <v>8</v>
      </c>
      <c r="M224" s="770">
        <v>6</v>
      </c>
      <c r="N224" s="786" t="s">
        <v>17</v>
      </c>
      <c r="O224" s="709">
        <v>10013000</v>
      </c>
      <c r="P224" s="735" t="s">
        <v>2001</v>
      </c>
      <c r="Q224" s="786"/>
      <c r="R224" s="696"/>
      <c r="S224" s="696"/>
      <c r="T224" s="786"/>
    </row>
    <row r="225" spans="1:20" ht="15" customHeight="1">
      <c r="A225" s="712">
        <v>224</v>
      </c>
      <c r="B225" s="769">
        <v>9354</v>
      </c>
      <c r="C225" s="712" t="str">
        <f>IFERROR(VLOOKUP(B225,[8]DSML!E:J,6,0),"")</f>
        <v>CN Thái Bình</v>
      </c>
      <c r="D225" s="712" t="str">
        <f>IFERROR(VLOOKUP(B225,[8]DSML!E:G,3,0),"")</f>
        <v>Khu vực Miền Bắc</v>
      </c>
      <c r="E225" s="696" t="s">
        <v>1124</v>
      </c>
      <c r="F225" s="696" t="s">
        <v>1265</v>
      </c>
      <c r="G225" s="786">
        <v>10853804</v>
      </c>
      <c r="H225" s="696" t="s">
        <v>823</v>
      </c>
      <c r="I225" s="785" t="s">
        <v>713</v>
      </c>
      <c r="J225" s="696" t="s">
        <v>1549</v>
      </c>
      <c r="K225" s="788">
        <v>32136</v>
      </c>
      <c r="L225" s="770">
        <v>8</v>
      </c>
      <c r="M225" s="770">
        <v>6</v>
      </c>
      <c r="N225" s="786" t="s">
        <v>17</v>
      </c>
      <c r="O225" s="709">
        <v>17849000</v>
      </c>
      <c r="P225" s="789" t="s">
        <v>21</v>
      </c>
      <c r="Q225" s="785" t="s">
        <v>1550</v>
      </c>
      <c r="R225" s="696"/>
      <c r="S225" s="696"/>
      <c r="T225" s="697"/>
    </row>
    <row r="226" spans="1:20" ht="15" customHeight="1">
      <c r="A226" s="712">
        <v>225</v>
      </c>
      <c r="B226" s="769">
        <v>9347</v>
      </c>
      <c r="C226" s="712" t="str">
        <f>IFERROR(VLOOKUP(B226,[8]DSML!E:J,6,0),"")</f>
        <v>CN Hải Phòng</v>
      </c>
      <c r="D226" s="712" t="str">
        <f>IFERROR(VLOOKUP(B226,[8]DSML!E:G,3,0),"")</f>
        <v>Khu vực Miền Bắc</v>
      </c>
      <c r="E226" s="696" t="s">
        <v>1124</v>
      </c>
      <c r="F226" s="696" t="s">
        <v>1279</v>
      </c>
      <c r="G226" s="786">
        <v>11035261</v>
      </c>
      <c r="H226" s="696" t="s">
        <v>1551</v>
      </c>
      <c r="I226" s="785" t="s">
        <v>709</v>
      </c>
      <c r="J226" s="696" t="s">
        <v>1552</v>
      </c>
      <c r="K226" s="788">
        <v>31894</v>
      </c>
      <c r="L226" s="770">
        <v>8</v>
      </c>
      <c r="M226" s="770">
        <v>6</v>
      </c>
      <c r="N226" s="786" t="s">
        <v>16</v>
      </c>
      <c r="O226" s="709">
        <v>30417000</v>
      </c>
      <c r="P226" s="735" t="s">
        <v>2001</v>
      </c>
      <c r="Q226" s="696" t="s">
        <v>1282</v>
      </c>
      <c r="R226" s="696"/>
      <c r="S226" s="696"/>
      <c r="T226" s="697"/>
    </row>
    <row r="227" spans="1:20" ht="15" customHeight="1">
      <c r="A227" s="712">
        <v>226</v>
      </c>
      <c r="B227" s="769">
        <v>9348</v>
      </c>
      <c r="C227" s="712" t="str">
        <f>IFERROR(VLOOKUP(B227,[8]DSML!E:J,6,0),"")</f>
        <v>CN Hải An</v>
      </c>
      <c r="D227" s="712" t="str">
        <f>IFERROR(VLOOKUP(B227,[8]DSML!E:G,3,0),"")</f>
        <v>Khu vực Miền Bắc</v>
      </c>
      <c r="E227" s="696" t="s">
        <v>1124</v>
      </c>
      <c r="F227" s="696" t="s">
        <v>1553</v>
      </c>
      <c r="G227" s="786">
        <v>10833728</v>
      </c>
      <c r="H227" s="799" t="s">
        <v>1554</v>
      </c>
      <c r="I227" s="787" t="s">
        <v>709</v>
      </c>
      <c r="J227" s="787" t="s">
        <v>1555</v>
      </c>
      <c r="K227" s="790">
        <v>28619</v>
      </c>
      <c r="L227" s="789">
        <v>9</v>
      </c>
      <c r="M227" s="800">
        <v>6</v>
      </c>
      <c r="N227" s="787" t="s">
        <v>16</v>
      </c>
      <c r="O227" s="801">
        <v>40135000</v>
      </c>
      <c r="P227" s="735" t="s">
        <v>2001</v>
      </c>
      <c r="Q227" s="787" t="s">
        <v>1556</v>
      </c>
      <c r="R227" s="787"/>
      <c r="S227" s="787"/>
      <c r="T227" s="697"/>
    </row>
    <row r="228" spans="1:20" ht="15" customHeight="1">
      <c r="A228" s="712">
        <v>227</v>
      </c>
      <c r="B228" s="769">
        <v>9347</v>
      </c>
      <c r="C228" s="712" t="str">
        <f>IFERROR(VLOOKUP(B228,[8]DSML!E:J,6,0),"")</f>
        <v>CN Hải Phòng</v>
      </c>
      <c r="D228" s="712" t="str">
        <f>IFERROR(VLOOKUP(B228,[8]DSML!E:G,3,0),"")</f>
        <v>Khu vực Miền Bắc</v>
      </c>
      <c r="E228" s="696" t="s">
        <v>1124</v>
      </c>
      <c r="F228" s="696" t="s">
        <v>1279</v>
      </c>
      <c r="G228" s="786">
        <v>10977575</v>
      </c>
      <c r="H228" s="696" t="s">
        <v>1678</v>
      </c>
      <c r="I228" s="785" t="s">
        <v>709</v>
      </c>
      <c r="J228" s="696" t="s">
        <v>1679</v>
      </c>
      <c r="K228" s="788">
        <v>21801</v>
      </c>
      <c r="L228" s="770">
        <v>12</v>
      </c>
      <c r="M228" s="770">
        <v>6</v>
      </c>
      <c r="N228" s="786" t="s">
        <v>20</v>
      </c>
      <c r="O228" s="709">
        <v>36400000</v>
      </c>
      <c r="P228" s="735" t="s">
        <v>2001</v>
      </c>
      <c r="Q228" s="786" t="s">
        <v>1681</v>
      </c>
      <c r="R228" s="696" t="s">
        <v>1997</v>
      </c>
      <c r="S228" s="696"/>
      <c r="T228" s="697"/>
    </row>
    <row r="229" spans="1:20" ht="15" customHeight="1">
      <c r="A229" s="712">
        <v>228</v>
      </c>
      <c r="B229" s="769">
        <v>9351</v>
      </c>
      <c r="C229" s="712" t="str">
        <f>IFERROR(VLOOKUP(B229,[8]DSML!E:J,6,0),"")</f>
        <v>CN Điện Biên Phủ</v>
      </c>
      <c r="D229" s="712" t="str">
        <f>IFERROR(VLOOKUP(B229,[8]DSML!E:G,3,0),"")</f>
        <v>Khu vực Miền Bắc</v>
      </c>
      <c r="E229" s="696" t="s">
        <v>1124</v>
      </c>
      <c r="F229" s="785" t="s">
        <v>1482</v>
      </c>
      <c r="G229" s="794">
        <v>10859639</v>
      </c>
      <c r="H229" s="785" t="s">
        <v>1483</v>
      </c>
      <c r="I229" s="785" t="s">
        <v>709</v>
      </c>
      <c r="J229" s="696" t="s">
        <v>1998</v>
      </c>
      <c r="K229" s="788">
        <v>28445</v>
      </c>
      <c r="L229" s="770">
        <v>13</v>
      </c>
      <c r="M229" s="770">
        <v>6</v>
      </c>
      <c r="N229" s="786" t="s">
        <v>16</v>
      </c>
      <c r="O229" s="709">
        <v>25820000</v>
      </c>
      <c r="P229" s="735" t="s">
        <v>2001</v>
      </c>
      <c r="Q229" s="696"/>
      <c r="R229" s="696"/>
      <c r="S229" s="696"/>
      <c r="T229" s="697"/>
    </row>
    <row r="230" spans="1:20" ht="15" customHeight="1">
      <c r="A230" s="712">
        <v>229</v>
      </c>
      <c r="B230" s="769">
        <v>9351</v>
      </c>
      <c r="C230" s="712" t="str">
        <f>IFERROR(VLOOKUP(B230,[8]DSML!E:J,6,0),"")</f>
        <v>CN Điện Biên Phủ</v>
      </c>
      <c r="D230" s="712" t="str">
        <f>IFERROR(VLOOKUP(B230,[8]DSML!E:G,3,0),"")</f>
        <v>Khu vực Miền Bắc</v>
      </c>
      <c r="E230" s="696" t="s">
        <v>1124</v>
      </c>
      <c r="F230" s="785" t="s">
        <v>1482</v>
      </c>
      <c r="G230" s="794">
        <v>10859639</v>
      </c>
      <c r="H230" s="785" t="s">
        <v>1483</v>
      </c>
      <c r="I230" s="785" t="s">
        <v>709</v>
      </c>
      <c r="J230" s="696" t="s">
        <v>1998</v>
      </c>
      <c r="K230" s="788">
        <v>28445</v>
      </c>
      <c r="L230" s="770">
        <v>13</v>
      </c>
      <c r="M230" s="770">
        <v>6</v>
      </c>
      <c r="N230" s="786" t="s">
        <v>16</v>
      </c>
      <c r="O230" s="709">
        <v>28181000</v>
      </c>
      <c r="P230" s="735" t="s">
        <v>2001</v>
      </c>
      <c r="Q230" s="696"/>
      <c r="R230" s="696"/>
      <c r="S230" s="696"/>
      <c r="T230" s="697"/>
    </row>
    <row r="231" spans="1:20" ht="15" customHeight="1">
      <c r="A231" s="712">
        <v>230</v>
      </c>
      <c r="B231" s="769">
        <v>9349</v>
      </c>
      <c r="C231" s="712" t="str">
        <f>IFERROR(VLOOKUP(B231,[8]DSML!E:J,6,0),"")</f>
        <v>CN Trần Nguyên Hãn</v>
      </c>
      <c r="D231" s="712" t="str">
        <f>IFERROR(VLOOKUP(B231,[8]DSML!E:G,3,0),"")</f>
        <v>Khu vực Miền Bắc</v>
      </c>
      <c r="E231" s="696" t="s">
        <v>1124</v>
      </c>
      <c r="F231" s="785" t="s">
        <v>1711</v>
      </c>
      <c r="G231" s="786">
        <v>11112557</v>
      </c>
      <c r="H231" s="696" t="s">
        <v>830</v>
      </c>
      <c r="I231" s="785" t="s">
        <v>709</v>
      </c>
      <c r="J231" s="696" t="s">
        <v>1712</v>
      </c>
      <c r="K231" s="788">
        <v>27580</v>
      </c>
      <c r="L231" s="770">
        <v>13</v>
      </c>
      <c r="M231" s="770">
        <v>6</v>
      </c>
      <c r="N231" s="786" t="s">
        <v>16</v>
      </c>
      <c r="O231" s="709">
        <v>15136000</v>
      </c>
      <c r="P231" s="789" t="s">
        <v>21</v>
      </c>
      <c r="Q231" s="696" t="s">
        <v>1713</v>
      </c>
      <c r="R231" s="696"/>
      <c r="S231" s="696"/>
      <c r="T231" s="697"/>
    </row>
    <row r="232" spans="1:20" ht="15" customHeight="1">
      <c r="A232" s="712">
        <v>231</v>
      </c>
      <c r="B232" s="786">
        <v>9348</v>
      </c>
      <c r="C232" s="712" t="str">
        <f>IFERROR(VLOOKUP(B232,[8]DSML!E:J,6,0),"")</f>
        <v>CN Hải An</v>
      </c>
      <c r="D232" s="712" t="str">
        <f>IFERROR(VLOOKUP(B232,[8]DSML!E:G,3,0),"")</f>
        <v>Khu vực Miền Bắc</v>
      </c>
      <c r="E232" s="696" t="s">
        <v>1124</v>
      </c>
      <c r="F232" s="696" t="s">
        <v>1553</v>
      </c>
      <c r="G232" s="786">
        <v>10507114</v>
      </c>
      <c r="H232" s="787" t="s">
        <v>912</v>
      </c>
      <c r="I232" s="787" t="s">
        <v>712</v>
      </c>
      <c r="J232" s="787" t="s">
        <v>912</v>
      </c>
      <c r="K232" s="802">
        <v>34920</v>
      </c>
      <c r="L232" s="789">
        <v>13</v>
      </c>
      <c r="M232" s="800">
        <v>6</v>
      </c>
      <c r="N232" s="787" t="s">
        <v>17</v>
      </c>
      <c r="O232" s="801">
        <v>20094000</v>
      </c>
      <c r="P232" s="735" t="s">
        <v>2001</v>
      </c>
      <c r="Q232" s="786" t="s">
        <v>1714</v>
      </c>
      <c r="R232" s="787" t="s">
        <v>1753</v>
      </c>
      <c r="S232" s="787"/>
      <c r="T232" s="697"/>
    </row>
    <row r="233" spans="1:20" ht="15" customHeight="1">
      <c r="A233" s="712">
        <v>232</v>
      </c>
      <c r="B233" s="769">
        <v>9350</v>
      </c>
      <c r="C233" s="712" t="str">
        <f>IFERROR(VLOOKUP(B233,[8]DSML!E:J,6,0),"")</f>
        <v>CN Hồng Bàng</v>
      </c>
      <c r="D233" s="712" t="str">
        <f>IFERROR(VLOOKUP(B233,[8]DSML!E:G,3,0),"")</f>
        <v>Khu vực Miền Bắc</v>
      </c>
      <c r="E233" s="696" t="s">
        <v>1124</v>
      </c>
      <c r="F233" s="786" t="s">
        <v>1281</v>
      </c>
      <c r="G233" s="786">
        <v>10011058</v>
      </c>
      <c r="H233" s="786" t="s">
        <v>1172</v>
      </c>
      <c r="I233" s="785" t="s">
        <v>712</v>
      </c>
      <c r="J233" s="786" t="s">
        <v>1715</v>
      </c>
      <c r="K233" s="795">
        <v>29079</v>
      </c>
      <c r="L233" s="770">
        <v>13</v>
      </c>
      <c r="M233" s="770">
        <v>6</v>
      </c>
      <c r="N233" s="786" t="s">
        <v>20</v>
      </c>
      <c r="O233" s="709">
        <v>17000000</v>
      </c>
      <c r="P233" s="789" t="s">
        <v>21</v>
      </c>
      <c r="Q233" s="696" t="s">
        <v>1716</v>
      </c>
      <c r="R233" s="696"/>
      <c r="S233" s="696"/>
      <c r="T233" s="697"/>
    </row>
    <row r="234" spans="1:20" ht="15" customHeight="1">
      <c r="A234" s="712">
        <v>233</v>
      </c>
      <c r="B234" s="769">
        <v>9352</v>
      </c>
      <c r="C234" s="712" t="str">
        <f>IFERROR(VLOOKUP(B234,[8]DSML!E:J,6,0),"")</f>
        <v>CN Tô Hiệu</v>
      </c>
      <c r="D234" s="712" t="str">
        <f>IFERROR(VLOOKUP(B234,[8]DSML!E:G,3,0),"")</f>
        <v>Khu vực Miền Bắc</v>
      </c>
      <c r="E234" s="696" t="s">
        <v>1124</v>
      </c>
      <c r="F234" s="696" t="s">
        <v>1269</v>
      </c>
      <c r="G234" s="696">
        <v>11061765</v>
      </c>
      <c r="H234" s="696" t="s">
        <v>1717</v>
      </c>
      <c r="I234" s="785" t="s">
        <v>712</v>
      </c>
      <c r="J234" s="696" t="s">
        <v>1718</v>
      </c>
      <c r="K234" s="788">
        <v>29607</v>
      </c>
      <c r="L234" s="770">
        <v>13</v>
      </c>
      <c r="M234" s="770">
        <v>6</v>
      </c>
      <c r="N234" s="786" t="s">
        <v>20</v>
      </c>
      <c r="O234" s="709">
        <v>20000000</v>
      </c>
      <c r="P234" s="789" t="s">
        <v>21</v>
      </c>
      <c r="Q234" s="696" t="s">
        <v>1719</v>
      </c>
      <c r="R234" s="696"/>
      <c r="S234" s="696"/>
      <c r="T234" s="697"/>
    </row>
    <row r="235" spans="1:20" ht="15" customHeight="1">
      <c r="A235" s="712">
        <v>234</v>
      </c>
      <c r="B235" s="769">
        <v>9347</v>
      </c>
      <c r="C235" s="712" t="str">
        <f>IFERROR(VLOOKUP(B235,[8]DSML!E:J,6,0),"")</f>
        <v>CN Hải Phòng</v>
      </c>
      <c r="D235" s="712" t="str">
        <f>IFERROR(VLOOKUP(B235,[8]DSML!E:G,3,0),"")</f>
        <v>Khu vực Miền Bắc</v>
      </c>
      <c r="E235" s="696" t="s">
        <v>1124</v>
      </c>
      <c r="F235" s="696" t="s">
        <v>1279</v>
      </c>
      <c r="G235" s="786">
        <v>11182882</v>
      </c>
      <c r="H235" s="696" t="s">
        <v>1724</v>
      </c>
      <c r="I235" s="785" t="s">
        <v>712</v>
      </c>
      <c r="J235" s="696" t="s">
        <v>1725</v>
      </c>
      <c r="K235" s="788">
        <v>21039</v>
      </c>
      <c r="L235" s="770">
        <v>14</v>
      </c>
      <c r="M235" s="770">
        <v>6</v>
      </c>
      <c r="N235" s="786" t="s">
        <v>17</v>
      </c>
      <c r="O235" s="709">
        <v>15000000</v>
      </c>
      <c r="P235" s="789" t="s">
        <v>21</v>
      </c>
      <c r="Q235" s="696" t="s">
        <v>1726</v>
      </c>
      <c r="R235" s="696"/>
      <c r="S235" s="696"/>
      <c r="T235" s="697"/>
    </row>
    <row r="236" spans="1:20" ht="15" customHeight="1">
      <c r="A236" s="712">
        <v>235</v>
      </c>
      <c r="B236" s="769">
        <v>9350</v>
      </c>
      <c r="C236" s="712" t="str">
        <f>IFERROR(VLOOKUP(B236,[8]DSML!E:J,6,0),"")</f>
        <v>CN Hồng Bàng</v>
      </c>
      <c r="D236" s="712" t="str">
        <f>IFERROR(VLOOKUP(B236,[8]DSML!E:G,3,0),"")</f>
        <v>Khu vực Miền Bắc</v>
      </c>
      <c r="E236" s="696" t="s">
        <v>1124</v>
      </c>
      <c r="F236" s="696" t="s">
        <v>1281</v>
      </c>
      <c r="G236" s="696">
        <v>10045861</v>
      </c>
      <c r="H236" s="696" t="s">
        <v>849</v>
      </c>
      <c r="I236" s="785" t="s">
        <v>709</v>
      </c>
      <c r="J236" s="696" t="s">
        <v>1727</v>
      </c>
      <c r="K236" s="697">
        <v>31415</v>
      </c>
      <c r="L236" s="770">
        <v>14</v>
      </c>
      <c r="M236" s="770">
        <v>6</v>
      </c>
      <c r="N236" s="786" t="s">
        <v>16</v>
      </c>
      <c r="O236" s="709">
        <v>15184000</v>
      </c>
      <c r="P236" s="735" t="s">
        <v>2001</v>
      </c>
      <c r="Q236" s="696" t="s">
        <v>1999</v>
      </c>
      <c r="R236" s="696"/>
      <c r="S236" s="696"/>
      <c r="T236" s="697"/>
    </row>
    <row r="237" spans="1:20" ht="15" customHeight="1">
      <c r="A237" s="712">
        <v>236</v>
      </c>
      <c r="B237" s="769">
        <v>9350</v>
      </c>
      <c r="C237" s="712" t="str">
        <f>IFERROR(VLOOKUP(B237,[8]DSML!E:J,6,0),"")</f>
        <v>CN Hồng Bàng</v>
      </c>
      <c r="D237" s="712" t="str">
        <f>IFERROR(VLOOKUP(B237,[8]DSML!E:G,3,0),"")</f>
        <v>Khu vực Miền Bắc</v>
      </c>
      <c r="E237" s="696" t="s">
        <v>1124</v>
      </c>
      <c r="F237" s="696" t="s">
        <v>1281</v>
      </c>
      <c r="G237" s="696">
        <v>10045861</v>
      </c>
      <c r="H237" s="696" t="s">
        <v>849</v>
      </c>
      <c r="I237" s="785" t="s">
        <v>709</v>
      </c>
      <c r="J237" s="696" t="s">
        <v>1729</v>
      </c>
      <c r="K237" s="697">
        <v>31784</v>
      </c>
      <c r="L237" s="770">
        <v>14</v>
      </c>
      <c r="M237" s="770">
        <v>6</v>
      </c>
      <c r="N237" s="786" t="s">
        <v>16</v>
      </c>
      <c r="O237" s="709">
        <v>16136000</v>
      </c>
      <c r="P237" s="735" t="s">
        <v>2001</v>
      </c>
      <c r="Q237" s="696" t="s">
        <v>2000</v>
      </c>
      <c r="R237" s="696"/>
      <c r="S237" s="696"/>
      <c r="T237" s="697"/>
    </row>
    <row r="238" spans="1:20" ht="15" customHeight="1">
      <c r="A238" s="712">
        <v>237</v>
      </c>
      <c r="B238" s="786">
        <v>9349</v>
      </c>
      <c r="C238" s="712" t="str">
        <f>IFERROR(VLOOKUP(B238,[8]DSML!E:J,6,0),"")</f>
        <v>CN Trần Nguyên Hãn</v>
      </c>
      <c r="D238" s="712" t="str">
        <f>IFERROR(VLOOKUP(B238,[8]DSML!E:G,3,0),"")</f>
        <v>Khu vực Miền Bắc</v>
      </c>
      <c r="E238" s="696" t="s">
        <v>1124</v>
      </c>
      <c r="F238" s="786" t="s">
        <v>1711</v>
      </c>
      <c r="G238" s="786">
        <v>10011566</v>
      </c>
      <c r="H238" s="786" t="s">
        <v>740</v>
      </c>
      <c r="I238" s="785" t="s">
        <v>712</v>
      </c>
      <c r="J238" s="786" t="s">
        <v>1731</v>
      </c>
      <c r="K238" s="803">
        <v>32052</v>
      </c>
      <c r="L238" s="770">
        <v>14</v>
      </c>
      <c r="M238" s="789">
        <v>6</v>
      </c>
      <c r="N238" s="786" t="s">
        <v>17</v>
      </c>
      <c r="O238" s="791">
        <v>15363000</v>
      </c>
      <c r="P238" s="789" t="s">
        <v>21</v>
      </c>
      <c r="Q238" s="786" t="s">
        <v>1732</v>
      </c>
      <c r="R238" s="786"/>
      <c r="S238" s="786"/>
      <c r="T238" s="697"/>
    </row>
    <row r="239" spans="1:20" ht="15" customHeight="1">
      <c r="A239" s="712">
        <v>238</v>
      </c>
      <c r="B239" s="786">
        <v>9348</v>
      </c>
      <c r="C239" s="712" t="str">
        <f>IFERROR(VLOOKUP(B239,[8]DSML!E:J,6,0),"")</f>
        <v>CN Hải An</v>
      </c>
      <c r="D239" s="712" t="str">
        <f>IFERROR(VLOOKUP(B239,[8]DSML!E:G,3,0),"")</f>
        <v>Khu vực Miền Bắc</v>
      </c>
      <c r="E239" s="696" t="s">
        <v>1124</v>
      </c>
      <c r="F239" s="696" t="s">
        <v>1553</v>
      </c>
      <c r="G239" s="804">
        <v>11212463</v>
      </c>
      <c r="H239" s="786" t="s">
        <v>909</v>
      </c>
      <c r="I239" s="787" t="s">
        <v>712</v>
      </c>
      <c r="J239" s="787" t="s">
        <v>1733</v>
      </c>
      <c r="K239" s="803">
        <v>26602</v>
      </c>
      <c r="L239" s="789">
        <v>14</v>
      </c>
      <c r="M239" s="800">
        <v>6</v>
      </c>
      <c r="N239" s="787" t="s">
        <v>17</v>
      </c>
      <c r="O239" s="801">
        <v>15345000</v>
      </c>
      <c r="P239" s="735" t="s">
        <v>2001</v>
      </c>
      <c r="Q239" s="787" t="s">
        <v>1714</v>
      </c>
      <c r="R239" s="787" t="s">
        <v>1753</v>
      </c>
      <c r="S239" s="787"/>
      <c r="T239" s="697"/>
    </row>
    <row r="240" spans="1:20" ht="15" customHeight="1">
      <c r="A240" s="712">
        <v>239</v>
      </c>
      <c r="B240" s="786">
        <v>9354</v>
      </c>
      <c r="C240" s="712" t="str">
        <f>IFERROR(VLOOKUP(B240,[8]DSML!E:J,6,0),"")</f>
        <v>CN Thái Bình</v>
      </c>
      <c r="D240" s="712" t="str">
        <f>IFERROR(VLOOKUP(B240,[8]DSML!E:G,3,0),"")</f>
        <v>Khu vực Miền Bắc</v>
      </c>
      <c r="E240" s="696" t="s">
        <v>1124</v>
      </c>
      <c r="F240" s="786" t="s">
        <v>1265</v>
      </c>
      <c r="G240" s="786">
        <v>11107756</v>
      </c>
      <c r="H240" s="786" t="s">
        <v>1754</v>
      </c>
      <c r="I240" s="785" t="s">
        <v>714</v>
      </c>
      <c r="J240" s="786" t="s">
        <v>1754</v>
      </c>
      <c r="K240" s="803">
        <v>29753</v>
      </c>
      <c r="L240" s="770">
        <v>15</v>
      </c>
      <c r="M240" s="789">
        <v>6</v>
      </c>
      <c r="N240" s="786" t="s">
        <v>20</v>
      </c>
      <c r="O240" s="791">
        <v>21573000</v>
      </c>
      <c r="P240" s="735" t="s">
        <v>2001</v>
      </c>
      <c r="Q240" s="786"/>
      <c r="R240" s="786"/>
      <c r="S240" s="786"/>
      <c r="T240" s="697"/>
    </row>
    <row r="241" spans="1:20" ht="15" customHeight="1">
      <c r="A241" s="712">
        <v>240</v>
      </c>
      <c r="B241" s="696">
        <v>9349</v>
      </c>
      <c r="C241" s="712" t="str">
        <f>IFERROR(VLOOKUP(B241,[8]DSML!E:J,6,0),"")</f>
        <v>CN Trần Nguyên Hãn</v>
      </c>
      <c r="D241" s="712" t="str">
        <f>IFERROR(VLOOKUP(B241,[8]DSML!E:G,3,0),"")</f>
        <v>Khu vực Miền Bắc</v>
      </c>
      <c r="E241" s="696" t="s">
        <v>1124</v>
      </c>
      <c r="F241" s="786" t="s">
        <v>1264</v>
      </c>
      <c r="G241" s="786">
        <v>10283929</v>
      </c>
      <c r="H241" s="786" t="s">
        <v>1167</v>
      </c>
      <c r="I241" s="785" t="s">
        <v>712</v>
      </c>
      <c r="J241" s="696" t="s">
        <v>1817</v>
      </c>
      <c r="K241" s="697">
        <v>29738</v>
      </c>
      <c r="L241" s="770">
        <v>16</v>
      </c>
      <c r="M241" s="770">
        <v>6</v>
      </c>
      <c r="N241" s="786" t="s">
        <v>17</v>
      </c>
      <c r="O241" s="709">
        <v>15571000</v>
      </c>
      <c r="P241" s="789" t="s">
        <v>21</v>
      </c>
      <c r="Q241" s="696" t="s">
        <v>1818</v>
      </c>
      <c r="R241" s="696"/>
      <c r="S241" s="696"/>
      <c r="T241" s="697"/>
    </row>
    <row r="242" spans="1:20" ht="15" customHeight="1">
      <c r="A242" s="712">
        <v>241</v>
      </c>
      <c r="B242" s="696">
        <v>9354</v>
      </c>
      <c r="C242" s="712" t="str">
        <f>IFERROR(VLOOKUP(B242,[8]DSML!E:J,6,0),"")</f>
        <v>CN Thái Bình</v>
      </c>
      <c r="D242" s="712" t="str">
        <f>IFERROR(VLOOKUP(B242,[8]DSML!E:G,3,0),"")</f>
        <v>Khu vực Miền Bắc</v>
      </c>
      <c r="E242" s="696" t="s">
        <v>1124</v>
      </c>
      <c r="F242" s="786" t="s">
        <v>1265</v>
      </c>
      <c r="G242" s="805">
        <v>10496144</v>
      </c>
      <c r="H242" s="786" t="s">
        <v>1819</v>
      </c>
      <c r="I242" s="785" t="s">
        <v>712</v>
      </c>
      <c r="J242" s="696" t="s">
        <v>1820</v>
      </c>
      <c r="K242" s="788">
        <v>34034</v>
      </c>
      <c r="L242" s="770">
        <v>16</v>
      </c>
      <c r="M242" s="770">
        <v>6</v>
      </c>
      <c r="N242" s="786" t="s">
        <v>20</v>
      </c>
      <c r="O242" s="709">
        <v>15486000</v>
      </c>
      <c r="P242" s="789" t="s">
        <v>21</v>
      </c>
      <c r="Q242" s="696" t="s">
        <v>1716</v>
      </c>
      <c r="R242" s="696"/>
      <c r="S242" s="696"/>
      <c r="T242" s="697"/>
    </row>
    <row r="243" spans="1:20" ht="15" customHeight="1">
      <c r="A243" s="712">
        <v>242</v>
      </c>
      <c r="B243" s="696">
        <v>9353</v>
      </c>
      <c r="C243" s="712" t="str">
        <f>IFERROR(VLOOKUP(B243,[8]DSML!E:J,6,0),"")</f>
        <v>CN Quảng Ninh</v>
      </c>
      <c r="D243" s="712" t="str">
        <f>IFERROR(VLOOKUP(B243,[8]DSML!E:G,3,0),"")</f>
        <v>Khu vực Miền Bắc</v>
      </c>
      <c r="E243" s="696" t="s">
        <v>1124</v>
      </c>
      <c r="F243" s="696" t="s">
        <v>872</v>
      </c>
      <c r="G243" s="806" t="s">
        <v>1899</v>
      </c>
      <c r="H243" s="807" t="s">
        <v>1900</v>
      </c>
      <c r="I243" s="785" t="s">
        <v>709</v>
      </c>
      <c r="J243" s="696" t="s">
        <v>1901</v>
      </c>
      <c r="K243" s="788">
        <v>30688</v>
      </c>
      <c r="L243" s="770">
        <v>20</v>
      </c>
      <c r="M243" s="770">
        <v>6</v>
      </c>
      <c r="N243" s="786" t="s">
        <v>16</v>
      </c>
      <c r="O243" s="709">
        <v>75000000</v>
      </c>
      <c r="P243" s="789" t="s">
        <v>735</v>
      </c>
      <c r="Q243" s="696" t="s">
        <v>1902</v>
      </c>
      <c r="R243" s="696"/>
      <c r="S243" s="696"/>
      <c r="T243" s="697"/>
    </row>
    <row r="244" spans="1:20" ht="15" customHeight="1">
      <c r="A244" s="712">
        <v>243</v>
      </c>
      <c r="B244" s="696">
        <v>9353</v>
      </c>
      <c r="C244" s="712" t="str">
        <f>IFERROR(VLOOKUP(B244,[8]DSML!E:J,6,0),"")</f>
        <v>CN Quảng Ninh</v>
      </c>
      <c r="D244" s="712" t="str">
        <f>IFERROR(VLOOKUP(B244,[8]DSML!E:G,3,0),"")</f>
        <v>Khu vực Miền Bắc</v>
      </c>
      <c r="E244" s="696" t="s">
        <v>1124</v>
      </c>
      <c r="F244" s="696" t="s">
        <v>872</v>
      </c>
      <c r="G244" s="806">
        <v>11197597</v>
      </c>
      <c r="H244" s="807" t="s">
        <v>1900</v>
      </c>
      <c r="I244" s="785" t="s">
        <v>709</v>
      </c>
      <c r="J244" s="786" t="s">
        <v>1903</v>
      </c>
      <c r="K244" s="790">
        <v>32005</v>
      </c>
      <c r="L244" s="770">
        <v>20</v>
      </c>
      <c r="M244" s="789">
        <v>6</v>
      </c>
      <c r="N244" s="786" t="s">
        <v>16</v>
      </c>
      <c r="O244" s="791">
        <v>150000000</v>
      </c>
      <c r="P244" s="789" t="s">
        <v>735</v>
      </c>
      <c r="Q244" s="786" t="s">
        <v>1904</v>
      </c>
      <c r="R244" s="786"/>
      <c r="S244" s="786"/>
      <c r="T244" s="697"/>
    </row>
    <row r="245" spans="1:20" ht="15" customHeight="1">
      <c r="A245" s="712">
        <v>244</v>
      </c>
      <c r="B245" s="696">
        <v>9353</v>
      </c>
      <c r="C245" s="712" t="str">
        <f>IFERROR(VLOOKUP(B245,[8]DSML!E:J,6,0),"")</f>
        <v>CN Quảng Ninh</v>
      </c>
      <c r="D245" s="712" t="str">
        <f>IFERROR(VLOOKUP(B245,[8]DSML!E:G,3,0),"")</f>
        <v>Khu vực Miền Bắc</v>
      </c>
      <c r="E245" s="696" t="s">
        <v>1124</v>
      </c>
      <c r="F245" s="696" t="s">
        <v>872</v>
      </c>
      <c r="G245" s="807">
        <v>10831035</v>
      </c>
      <c r="H245" s="696" t="s">
        <v>1161</v>
      </c>
      <c r="I245" s="785" t="s">
        <v>709</v>
      </c>
      <c r="J245" s="696" t="s">
        <v>761</v>
      </c>
      <c r="K245" s="788">
        <v>32437</v>
      </c>
      <c r="L245" s="770">
        <v>20</v>
      </c>
      <c r="M245" s="770">
        <v>6</v>
      </c>
      <c r="N245" s="786" t="s">
        <v>16</v>
      </c>
      <c r="O245" s="709">
        <v>60000000</v>
      </c>
      <c r="P245" s="789" t="s">
        <v>735</v>
      </c>
      <c r="Q245" s="696" t="s">
        <v>1905</v>
      </c>
      <c r="R245" s="696"/>
      <c r="S245" s="696"/>
      <c r="T245" s="697"/>
    </row>
    <row r="246" spans="1:20" ht="15" customHeight="1">
      <c r="A246" s="712">
        <v>245</v>
      </c>
      <c r="B246" s="696">
        <v>9354</v>
      </c>
      <c r="C246" s="712" t="str">
        <f>IFERROR(VLOOKUP(B246,[8]DSML!E:J,6,0),"")</f>
        <v>CN Thái Bình</v>
      </c>
      <c r="D246" s="712" t="str">
        <f>IFERROR(VLOOKUP(B246,[8]DSML!E:G,3,0),"")</f>
        <v>Khu vực Miền Bắc</v>
      </c>
      <c r="E246" s="696" t="s">
        <v>1124</v>
      </c>
      <c r="F246" s="786" t="s">
        <v>1265</v>
      </c>
      <c r="G246" s="805">
        <v>10853804</v>
      </c>
      <c r="H246" s="786" t="s">
        <v>823</v>
      </c>
      <c r="I246" s="785" t="s">
        <v>713</v>
      </c>
      <c r="J246" s="696" t="s">
        <v>1939</v>
      </c>
      <c r="K246" s="788">
        <v>25860</v>
      </c>
      <c r="L246" s="770">
        <v>21</v>
      </c>
      <c r="M246" s="770">
        <v>6</v>
      </c>
      <c r="N246" s="786" t="s">
        <v>17</v>
      </c>
      <c r="O246" s="709">
        <v>12220000</v>
      </c>
      <c r="P246" s="789" t="s">
        <v>21</v>
      </c>
      <c r="Q246" s="696" t="s">
        <v>1716</v>
      </c>
      <c r="R246" s="696"/>
      <c r="S246" s="696"/>
      <c r="T246" s="697"/>
    </row>
    <row r="247" spans="1:20" ht="15" customHeight="1">
      <c r="A247" s="712">
        <v>246</v>
      </c>
      <c r="B247" s="696">
        <v>9349</v>
      </c>
      <c r="C247" s="712" t="str">
        <f>IFERROR(VLOOKUP(B247,[8]DSML!E:J,6,0),"")</f>
        <v>CN Trần Nguyên Hãn</v>
      </c>
      <c r="D247" s="712" t="str">
        <f>IFERROR(VLOOKUP(B247,[8]DSML!E:G,3,0),"")</f>
        <v>Khu vực Miền Bắc</v>
      </c>
      <c r="E247" s="696" t="s">
        <v>1124</v>
      </c>
      <c r="F247" s="786" t="s">
        <v>1264</v>
      </c>
      <c r="G247" s="786">
        <v>10953329</v>
      </c>
      <c r="H247" s="696" t="s">
        <v>811</v>
      </c>
      <c r="I247" s="785" t="s">
        <v>709</v>
      </c>
      <c r="J247" s="696" t="s">
        <v>1940</v>
      </c>
      <c r="K247" s="788">
        <v>30995</v>
      </c>
      <c r="L247" s="770">
        <v>21</v>
      </c>
      <c r="M247" s="770">
        <v>6</v>
      </c>
      <c r="N247" s="786" t="s">
        <v>16</v>
      </c>
      <c r="O247" s="709">
        <v>11607000</v>
      </c>
      <c r="P247" s="735" t="s">
        <v>2001</v>
      </c>
      <c r="Q247" s="696" t="s">
        <v>1941</v>
      </c>
      <c r="R247" s="696"/>
      <c r="S247" s="696"/>
      <c r="T247" s="697"/>
    </row>
    <row r="248" spans="1:20" ht="15" customHeight="1">
      <c r="A248" s="712">
        <v>247</v>
      </c>
      <c r="B248" s="695">
        <v>9353</v>
      </c>
      <c r="C248" s="712" t="str">
        <f>IFERROR(VLOOKUP(B248,[8]DSML!E:J,6,0),"")</f>
        <v>CN Quảng Ninh</v>
      </c>
      <c r="D248" s="712" t="str">
        <f>IFERROR(VLOOKUP(B248,[8]DSML!E:G,3,0),"")</f>
        <v>Khu vực Miền Bắc</v>
      </c>
      <c r="E248" s="696" t="s">
        <v>1124</v>
      </c>
      <c r="F248" s="695" t="s">
        <v>872</v>
      </c>
      <c r="G248" s="794">
        <v>10831035</v>
      </c>
      <c r="H248" s="695" t="s">
        <v>1161</v>
      </c>
      <c r="I248" s="695" t="s">
        <v>709</v>
      </c>
      <c r="J248" s="695" t="s">
        <v>761</v>
      </c>
      <c r="K248" s="699">
        <v>32437</v>
      </c>
      <c r="L248" s="808">
        <v>20</v>
      </c>
      <c r="M248" s="808">
        <v>6</v>
      </c>
      <c r="N248" s="787" t="s">
        <v>16</v>
      </c>
      <c r="O248" s="698">
        <v>45000000</v>
      </c>
      <c r="P248" s="735" t="s">
        <v>2001</v>
      </c>
      <c r="Q248" s="695"/>
      <c r="R248" s="695"/>
      <c r="S248" s="695"/>
      <c r="T248" s="809"/>
    </row>
    <row r="249" spans="1:20" ht="15" customHeight="1">
      <c r="A249" s="712">
        <v>248</v>
      </c>
      <c r="B249" s="786">
        <v>9349</v>
      </c>
      <c r="C249" s="712" t="str">
        <f>IFERROR(VLOOKUP(B249,[8]DSML!E:J,6,0),"")</f>
        <v>CN Trần Nguyên Hãn</v>
      </c>
      <c r="D249" s="712" t="str">
        <f>IFERROR(VLOOKUP(B249,[8]DSML!E:G,3,0),"")</f>
        <v>Khu vực Miền Bắc</v>
      </c>
      <c r="E249" s="696" t="s">
        <v>1124</v>
      </c>
      <c r="F249" s="786" t="s">
        <v>1264</v>
      </c>
      <c r="G249" s="786">
        <v>10011566</v>
      </c>
      <c r="H249" s="786" t="s">
        <v>740</v>
      </c>
      <c r="I249" s="785" t="s">
        <v>712</v>
      </c>
      <c r="J249" s="786" t="s">
        <v>1970</v>
      </c>
      <c r="K249" s="795">
        <v>19726</v>
      </c>
      <c r="L249" s="770">
        <v>22</v>
      </c>
      <c r="M249" s="789">
        <v>6</v>
      </c>
      <c r="N249" s="786" t="s">
        <v>17</v>
      </c>
      <c r="O249" s="791">
        <v>18589000</v>
      </c>
      <c r="P249" s="789" t="s">
        <v>21</v>
      </c>
      <c r="Q249" s="786" t="s">
        <v>1971</v>
      </c>
      <c r="R249" s="786"/>
      <c r="S249" s="786"/>
      <c r="T249" s="697"/>
    </row>
    <row r="250" spans="1:20" ht="15" customHeight="1">
      <c r="A250" s="712">
        <v>249</v>
      </c>
      <c r="B250" s="696">
        <v>9347</v>
      </c>
      <c r="C250" s="712" t="str">
        <f>IFERROR(VLOOKUP(B250,[8]DSML!E:J,6,0),"")</f>
        <v>CN Hải Phòng</v>
      </c>
      <c r="D250" s="712" t="str">
        <f>IFERROR(VLOOKUP(B250,[8]DSML!E:G,3,0),"")</f>
        <v>Khu vực Miền Bắc</v>
      </c>
      <c r="E250" s="696" t="s">
        <v>1124</v>
      </c>
      <c r="F250" s="785" t="s">
        <v>1279</v>
      </c>
      <c r="G250" s="786">
        <v>11035261</v>
      </c>
      <c r="H250" s="696" t="s">
        <v>1551</v>
      </c>
      <c r="I250" s="785" t="s">
        <v>709</v>
      </c>
      <c r="J250" s="696" t="s">
        <v>1972</v>
      </c>
      <c r="K250" s="788">
        <v>34326</v>
      </c>
      <c r="L250" s="770">
        <v>22</v>
      </c>
      <c r="M250" s="770">
        <v>6</v>
      </c>
      <c r="N250" s="786" t="s">
        <v>16</v>
      </c>
      <c r="O250" s="709">
        <v>15597000</v>
      </c>
      <c r="P250" s="735" t="s">
        <v>2001</v>
      </c>
      <c r="Q250" s="696" t="s">
        <v>1973</v>
      </c>
      <c r="R250" s="696"/>
      <c r="S250" s="696"/>
      <c r="T250" s="697"/>
    </row>
    <row r="251" spans="1:20" ht="15" customHeight="1">
      <c r="A251" s="712">
        <v>250</v>
      </c>
      <c r="B251" s="696">
        <v>9354</v>
      </c>
      <c r="C251" s="712" t="str">
        <f>IFERROR(VLOOKUP(B251,[8]DSML!E:J,6,0),"")</f>
        <v>CN Thái Bình</v>
      </c>
      <c r="D251" s="712" t="str">
        <f>IFERROR(VLOOKUP(B251,[8]DSML!E:G,3,0),"")</f>
        <v>Khu vực Miền Bắc</v>
      </c>
      <c r="E251" s="696" t="s">
        <v>1124</v>
      </c>
      <c r="F251" s="786" t="s">
        <v>1265</v>
      </c>
      <c r="G251" s="805">
        <v>10853971</v>
      </c>
      <c r="H251" s="696" t="s">
        <v>896</v>
      </c>
      <c r="I251" s="785" t="s">
        <v>712</v>
      </c>
      <c r="J251" s="696" t="s">
        <v>1365</v>
      </c>
      <c r="K251" s="788">
        <v>29832</v>
      </c>
      <c r="L251" s="770">
        <v>23</v>
      </c>
      <c r="M251" s="770">
        <v>6</v>
      </c>
      <c r="N251" s="786" t="s">
        <v>16</v>
      </c>
      <c r="O251" s="709">
        <v>20741000</v>
      </c>
      <c r="P251" s="735" t="s">
        <v>2001</v>
      </c>
      <c r="Q251" s="696"/>
      <c r="R251" s="696"/>
      <c r="S251" s="696"/>
      <c r="T251" s="697"/>
    </row>
    <row r="252" spans="1:20" ht="15" customHeight="1">
      <c r="A252" s="712">
        <v>251</v>
      </c>
      <c r="B252" s="696">
        <v>9350</v>
      </c>
      <c r="C252" s="712" t="str">
        <f>IFERROR(VLOOKUP(B252,[8]DSML!E:J,6,0),"")</f>
        <v>CN Hồng Bàng</v>
      </c>
      <c r="D252" s="712" t="str">
        <f>IFERROR(VLOOKUP(B252,[8]DSML!E:G,3,0),"")</f>
        <v>Khu vực Miền Bắc</v>
      </c>
      <c r="E252" s="846" t="s">
        <v>1124</v>
      </c>
      <c r="F252" s="847" t="s">
        <v>1281</v>
      </c>
      <c r="G252" s="847">
        <v>10389737</v>
      </c>
      <c r="H252" s="846" t="s">
        <v>1250</v>
      </c>
      <c r="I252" s="847" t="s">
        <v>712</v>
      </c>
      <c r="J252" s="846" t="s">
        <v>1977</v>
      </c>
      <c r="K252" s="848">
        <v>33096</v>
      </c>
      <c r="L252" s="849">
        <v>23</v>
      </c>
      <c r="M252" s="849">
        <v>6</v>
      </c>
      <c r="N252" s="850" t="s">
        <v>20</v>
      </c>
      <c r="O252" s="851">
        <v>16000000</v>
      </c>
      <c r="P252" s="852" t="s">
        <v>21</v>
      </c>
      <c r="Q252" s="846" t="s">
        <v>1978</v>
      </c>
      <c r="R252" s="696"/>
      <c r="S252" s="696"/>
      <c r="T252" s="697"/>
    </row>
    <row r="253" spans="1:20" ht="15" customHeight="1">
      <c r="A253" s="712">
        <v>252</v>
      </c>
      <c r="B253" s="696"/>
      <c r="C253" s="712" t="str">
        <f>IFERROR(VLOOKUP(B253,[8]DSML!E:J,6,0),"")</f>
        <v/>
      </c>
      <c r="D253" s="845" t="str">
        <f>IFERROR(VLOOKUP(B253,[8]DSML!E:G,3,0),"")</f>
        <v/>
      </c>
      <c r="E253" s="853"/>
      <c r="F253" s="853"/>
      <c r="G253" s="854"/>
      <c r="H253" s="853"/>
      <c r="I253" s="853"/>
      <c r="J253" s="855"/>
      <c r="K253" s="856"/>
      <c r="L253" s="857"/>
      <c r="M253" s="857"/>
      <c r="N253" s="858"/>
      <c r="O253" s="859"/>
      <c r="P253" s="860"/>
      <c r="Q253" s="853"/>
    </row>
    <row r="254" spans="1:20" ht="15" customHeight="1">
      <c r="A254" s="712">
        <v>253</v>
      </c>
      <c r="B254" s="696"/>
      <c r="C254" s="712" t="str">
        <f>IFERROR(VLOOKUP(B254,[8]DSML!E:J,6,0),"")</f>
        <v/>
      </c>
      <c r="D254" s="845" t="str">
        <f>IFERROR(VLOOKUP(B254,[8]DSML!E:G,3,0),"")</f>
        <v/>
      </c>
      <c r="E254" s="853"/>
      <c r="F254" s="853"/>
      <c r="G254" s="854"/>
      <c r="H254" s="853"/>
      <c r="I254" s="853"/>
      <c r="J254" s="855"/>
      <c r="K254" s="856"/>
      <c r="L254" s="857"/>
      <c r="M254" s="857"/>
      <c r="N254" s="858"/>
      <c r="O254" s="859"/>
      <c r="P254" s="860"/>
      <c r="Q254" s="853"/>
    </row>
    <row r="255" spans="1:20" ht="15" customHeight="1">
      <c r="A255" s="712">
        <v>254</v>
      </c>
      <c r="B255" s="696"/>
      <c r="C255" s="712" t="str">
        <f>IFERROR(VLOOKUP(B255,[8]DSML!E:J,6,0),"")</f>
        <v/>
      </c>
      <c r="D255" s="845" t="str">
        <f>IFERROR(VLOOKUP(B255,[8]DSML!E:G,3,0),"")</f>
        <v/>
      </c>
      <c r="E255" s="853"/>
      <c r="F255" s="853"/>
      <c r="G255" s="854"/>
      <c r="H255" s="853"/>
      <c r="I255" s="853"/>
      <c r="J255" s="855"/>
      <c r="K255" s="856"/>
      <c r="L255" s="857"/>
      <c r="M255" s="857"/>
      <c r="N255" s="858"/>
      <c r="O255" s="859"/>
      <c r="P255" s="860"/>
      <c r="Q255" s="853"/>
    </row>
    <row r="256" spans="1:20" ht="15" customHeight="1">
      <c r="A256" s="712">
        <v>255</v>
      </c>
      <c r="B256" s="696"/>
      <c r="C256" s="712" t="str">
        <f>IFERROR(VLOOKUP(B256,[8]DSML!E:J,6,0),"")</f>
        <v/>
      </c>
      <c r="D256" s="845" t="str">
        <f>IFERROR(VLOOKUP(B256,[8]DSML!E:G,3,0),"")</f>
        <v/>
      </c>
      <c r="E256" s="853"/>
      <c r="F256" s="853"/>
      <c r="G256" s="854"/>
      <c r="H256" s="853"/>
      <c r="I256" s="853"/>
      <c r="J256" s="855"/>
      <c r="K256" s="856"/>
      <c r="L256" s="857"/>
      <c r="M256" s="857"/>
      <c r="N256" s="858"/>
      <c r="O256" s="859"/>
      <c r="P256" s="860"/>
      <c r="Q256" s="853"/>
    </row>
    <row r="257" spans="1:17" ht="15" customHeight="1">
      <c r="A257" s="712">
        <v>256</v>
      </c>
      <c r="B257" s="696"/>
      <c r="C257" s="712" t="str">
        <f>IFERROR(VLOOKUP(B257,[8]DSML!E:J,6,0),"")</f>
        <v/>
      </c>
      <c r="D257" s="845" t="str">
        <f>IFERROR(VLOOKUP(B257,[8]DSML!E:G,3,0),"")</f>
        <v/>
      </c>
      <c r="E257" s="853"/>
      <c r="F257" s="853"/>
      <c r="G257" s="854"/>
      <c r="H257" s="853"/>
      <c r="I257" s="853"/>
      <c r="J257" s="855"/>
      <c r="K257" s="856"/>
      <c r="L257" s="857"/>
      <c r="M257" s="857"/>
      <c r="N257" s="858"/>
      <c r="O257" s="859"/>
      <c r="P257" s="860"/>
      <c r="Q257" s="853"/>
    </row>
    <row r="258" spans="1:17" ht="15" customHeight="1">
      <c r="A258" s="712">
        <v>257</v>
      </c>
      <c r="B258" s="696"/>
      <c r="C258" s="712" t="str">
        <f>IFERROR(VLOOKUP(B258,[8]DSML!E:J,6,0),"")</f>
        <v/>
      </c>
      <c r="D258" s="845" t="str">
        <f>IFERROR(VLOOKUP(B258,[8]DSML!E:G,3,0),"")</f>
        <v/>
      </c>
      <c r="E258" s="853"/>
      <c r="F258" s="853"/>
      <c r="G258" s="854"/>
      <c r="H258" s="853"/>
      <c r="I258" s="853"/>
      <c r="J258" s="855"/>
      <c r="K258" s="856"/>
      <c r="L258" s="857"/>
      <c r="M258" s="857"/>
      <c r="N258" s="858"/>
      <c r="O258" s="859"/>
      <c r="P258" s="860"/>
      <c r="Q258" s="853"/>
    </row>
    <row r="259" spans="1:17" ht="15" customHeight="1">
      <c r="A259" s="712">
        <v>258</v>
      </c>
      <c r="B259" s="696"/>
      <c r="C259" s="712" t="str">
        <f>IFERROR(VLOOKUP(B259,[8]DSML!E:J,6,0),"")</f>
        <v/>
      </c>
      <c r="D259" s="845" t="str">
        <f>IFERROR(VLOOKUP(B259,[8]DSML!E:G,3,0),"")</f>
        <v/>
      </c>
      <c r="E259" s="853"/>
      <c r="F259" s="853"/>
      <c r="G259" s="854"/>
      <c r="H259" s="853"/>
      <c r="I259" s="853"/>
      <c r="J259" s="855"/>
      <c r="K259" s="856"/>
      <c r="L259" s="857"/>
      <c r="M259" s="857"/>
      <c r="N259" s="858"/>
      <c r="O259" s="859"/>
      <c r="P259" s="860"/>
      <c r="Q259" s="853"/>
    </row>
    <row r="260" spans="1:17" ht="15" customHeight="1">
      <c r="A260" s="712">
        <v>259</v>
      </c>
      <c r="B260" s="696"/>
      <c r="C260" s="712" t="str">
        <f>IFERROR(VLOOKUP(B260,[8]DSML!E:J,6,0),"")</f>
        <v/>
      </c>
      <c r="D260" s="845" t="str">
        <f>IFERROR(VLOOKUP(B260,[8]DSML!E:G,3,0),"")</f>
        <v/>
      </c>
      <c r="E260" s="853"/>
      <c r="F260" s="853"/>
      <c r="G260" s="854"/>
      <c r="H260" s="853"/>
      <c r="I260" s="853"/>
      <c r="J260" s="855"/>
      <c r="K260" s="856"/>
      <c r="L260" s="857"/>
      <c r="M260" s="857"/>
      <c r="N260" s="858"/>
      <c r="O260" s="859"/>
      <c r="P260" s="860"/>
      <c r="Q260" s="853"/>
    </row>
    <row r="261" spans="1:17" ht="15" customHeight="1">
      <c r="A261" s="712">
        <v>260</v>
      </c>
      <c r="B261" s="696"/>
      <c r="C261" s="712" t="str">
        <f>IFERROR(VLOOKUP(B261,[8]DSML!E:J,6,0),"")</f>
        <v/>
      </c>
      <c r="D261" s="845" t="str">
        <f>IFERROR(VLOOKUP(B261,[8]DSML!E:G,3,0),"")</f>
        <v/>
      </c>
      <c r="E261" s="853"/>
      <c r="F261" s="853"/>
      <c r="G261" s="854"/>
      <c r="H261" s="853"/>
      <c r="I261" s="853"/>
      <c r="J261" s="855"/>
      <c r="K261" s="856"/>
      <c r="L261" s="857"/>
      <c r="M261" s="857"/>
      <c r="N261" s="858"/>
      <c r="O261" s="859"/>
      <c r="P261" s="860"/>
      <c r="Q261" s="853"/>
    </row>
    <row r="262" spans="1:17" ht="15" customHeight="1">
      <c r="A262" s="712">
        <v>261</v>
      </c>
      <c r="B262" s="696"/>
      <c r="C262" s="712" t="str">
        <f>IFERROR(VLOOKUP(B262,[8]DSML!E:J,6,0),"")</f>
        <v/>
      </c>
      <c r="D262" s="845" t="str">
        <f>IFERROR(VLOOKUP(B262,[8]DSML!E:G,3,0),"")</f>
        <v/>
      </c>
      <c r="E262" s="853"/>
      <c r="F262" s="853"/>
      <c r="G262" s="854"/>
      <c r="H262" s="853"/>
      <c r="I262" s="853"/>
      <c r="J262" s="855"/>
      <c r="K262" s="856"/>
      <c r="L262" s="857"/>
      <c r="M262" s="857"/>
      <c r="N262" s="858"/>
      <c r="O262" s="859"/>
      <c r="P262" s="860"/>
      <c r="Q262" s="853"/>
    </row>
    <row r="263" spans="1:17" ht="15" customHeight="1">
      <c r="A263" s="712">
        <v>262</v>
      </c>
      <c r="B263" s="696"/>
      <c r="C263" s="712" t="str">
        <f>IFERROR(VLOOKUP(B263,[8]DSML!E:J,6,0),"")</f>
        <v/>
      </c>
      <c r="D263" s="845" t="str">
        <f>IFERROR(VLOOKUP(B263,[8]DSML!E:G,3,0),"")</f>
        <v/>
      </c>
      <c r="E263" s="853"/>
      <c r="F263" s="853"/>
      <c r="G263" s="854"/>
      <c r="H263" s="853"/>
      <c r="I263" s="853"/>
      <c r="J263" s="855"/>
      <c r="K263" s="856"/>
      <c r="L263" s="857"/>
      <c r="M263" s="857"/>
      <c r="N263" s="858"/>
      <c r="O263" s="859"/>
      <c r="P263" s="860"/>
      <c r="Q263" s="853"/>
    </row>
    <row r="264" spans="1:17" ht="15" customHeight="1">
      <c r="A264" s="712">
        <v>263</v>
      </c>
      <c r="B264" s="696"/>
      <c r="C264" s="712" t="str">
        <f>IFERROR(VLOOKUP(B264,[8]DSML!E:J,6,0),"")</f>
        <v/>
      </c>
      <c r="D264" s="845" t="str">
        <f>IFERROR(VLOOKUP(B264,[8]DSML!E:G,3,0),"")</f>
        <v/>
      </c>
      <c r="E264" s="853"/>
      <c r="F264" s="853"/>
      <c r="G264" s="854"/>
      <c r="H264" s="853"/>
      <c r="I264" s="853"/>
      <c r="J264" s="855"/>
      <c r="K264" s="856"/>
      <c r="L264" s="857"/>
      <c r="M264" s="857"/>
      <c r="N264" s="858"/>
      <c r="O264" s="859"/>
      <c r="P264" s="860"/>
      <c r="Q264" s="853"/>
    </row>
    <row r="265" spans="1:17" ht="15" customHeight="1">
      <c r="A265" s="712">
        <v>264</v>
      </c>
      <c r="B265" s="696"/>
      <c r="C265" s="712" t="str">
        <f>IFERROR(VLOOKUP(B265,[8]DSML!E:J,6,0),"")</f>
        <v/>
      </c>
      <c r="D265" s="845" t="str">
        <f>IFERROR(VLOOKUP(B265,[8]DSML!E:G,3,0),"")</f>
        <v/>
      </c>
      <c r="E265" s="853"/>
      <c r="F265" s="853"/>
      <c r="G265" s="854"/>
      <c r="H265" s="853"/>
      <c r="I265" s="853"/>
      <c r="J265" s="855"/>
      <c r="K265" s="856"/>
      <c r="L265" s="857"/>
      <c r="M265" s="857"/>
      <c r="N265" s="858"/>
      <c r="O265" s="859"/>
      <c r="P265" s="860"/>
      <c r="Q265" s="853"/>
    </row>
    <row r="266" spans="1:17" ht="15" customHeight="1">
      <c r="A266" s="712">
        <v>265</v>
      </c>
      <c r="B266" s="696"/>
      <c r="C266" s="712" t="str">
        <f>IFERROR(VLOOKUP(B266,[8]DSML!E:J,6,0),"")</f>
        <v/>
      </c>
      <c r="D266" s="845" t="str">
        <f>IFERROR(VLOOKUP(B266,[8]DSML!E:G,3,0),"")</f>
        <v/>
      </c>
      <c r="E266" s="853"/>
      <c r="F266" s="853"/>
      <c r="G266" s="854"/>
      <c r="H266" s="853"/>
      <c r="I266" s="853"/>
      <c r="J266" s="855"/>
      <c r="K266" s="856"/>
      <c r="L266" s="857"/>
      <c r="M266" s="857"/>
      <c r="N266" s="858"/>
      <c r="O266" s="859"/>
      <c r="P266" s="860"/>
      <c r="Q266" s="853"/>
    </row>
    <row r="267" spans="1:17" ht="15" customHeight="1">
      <c r="A267" s="712">
        <v>266</v>
      </c>
      <c r="B267" s="696"/>
      <c r="C267" s="712" t="str">
        <f>IFERROR(VLOOKUP(B267,[8]DSML!E:J,6,0),"")</f>
        <v/>
      </c>
      <c r="D267" s="845" t="str">
        <f>IFERROR(VLOOKUP(B267,[8]DSML!E:G,3,0),"")</f>
        <v/>
      </c>
      <c r="E267" s="853"/>
      <c r="F267" s="853"/>
      <c r="G267" s="854"/>
      <c r="H267" s="853"/>
      <c r="I267" s="853"/>
      <c r="J267" s="855"/>
      <c r="K267" s="856"/>
      <c r="L267" s="857"/>
      <c r="M267" s="857"/>
      <c r="N267" s="858"/>
      <c r="O267" s="859"/>
      <c r="P267" s="860"/>
      <c r="Q267" s="853"/>
    </row>
    <row r="268" spans="1:17" ht="15" customHeight="1">
      <c r="A268" s="712">
        <v>267</v>
      </c>
      <c r="B268" s="696"/>
      <c r="C268" s="712" t="str">
        <f>IFERROR(VLOOKUP(B268,[8]DSML!E:J,6,0),"")</f>
        <v/>
      </c>
      <c r="D268" s="845" t="str">
        <f>IFERROR(VLOOKUP(B268,[8]DSML!E:G,3,0),"")</f>
        <v/>
      </c>
      <c r="E268" s="853"/>
      <c r="F268" s="853"/>
      <c r="G268" s="854"/>
      <c r="H268" s="853"/>
      <c r="I268" s="853"/>
      <c r="J268" s="855"/>
      <c r="K268" s="856"/>
      <c r="L268" s="857"/>
      <c r="M268" s="857"/>
      <c r="N268" s="858"/>
      <c r="O268" s="859"/>
      <c r="P268" s="860"/>
      <c r="Q268" s="853"/>
    </row>
    <row r="269" spans="1:17" ht="15" customHeight="1">
      <c r="A269" s="712">
        <v>268</v>
      </c>
      <c r="B269" s="696"/>
      <c r="C269" s="712" t="str">
        <f>IFERROR(VLOOKUP(B269,[8]DSML!E:J,6,0),"")</f>
        <v/>
      </c>
      <c r="D269" s="845" t="str">
        <f>IFERROR(VLOOKUP(B269,[8]DSML!E:G,3,0),"")</f>
        <v/>
      </c>
      <c r="E269" s="853"/>
      <c r="F269" s="853"/>
      <c r="G269" s="854"/>
      <c r="H269" s="853"/>
      <c r="I269" s="853"/>
      <c r="J269" s="855"/>
      <c r="K269" s="856"/>
      <c r="L269" s="857"/>
      <c r="M269" s="857"/>
      <c r="N269" s="858"/>
      <c r="O269" s="859"/>
      <c r="P269" s="860"/>
      <c r="Q269" s="853"/>
    </row>
    <row r="270" spans="1:17" ht="15" customHeight="1">
      <c r="A270" s="712">
        <v>269</v>
      </c>
      <c r="B270" s="696"/>
      <c r="C270" s="712" t="str">
        <f>IFERROR(VLOOKUP(B270,[8]DSML!E:J,6,0),"")</f>
        <v/>
      </c>
      <c r="D270" s="845" t="str">
        <f>IFERROR(VLOOKUP(B270,[8]DSML!E:G,3,0),"")</f>
        <v/>
      </c>
      <c r="E270" s="853"/>
      <c r="F270" s="853"/>
      <c r="G270" s="854"/>
      <c r="H270" s="853"/>
      <c r="I270" s="853"/>
      <c r="J270" s="855"/>
      <c r="K270" s="856"/>
      <c r="L270" s="857"/>
      <c r="M270" s="857"/>
      <c r="N270" s="858"/>
      <c r="O270" s="859"/>
      <c r="P270" s="860"/>
      <c r="Q270" s="853"/>
    </row>
    <row r="271" spans="1:17" ht="15" customHeight="1">
      <c r="A271" s="712">
        <v>270</v>
      </c>
      <c r="B271" s="696"/>
      <c r="C271" s="712" t="str">
        <f>IFERROR(VLOOKUP(B271,[8]DSML!E:J,6,0),"")</f>
        <v/>
      </c>
      <c r="D271" s="845" t="str">
        <f>IFERROR(VLOOKUP(B271,[8]DSML!E:G,3,0),"")</f>
        <v/>
      </c>
      <c r="E271" s="853"/>
      <c r="F271" s="853"/>
      <c r="G271" s="854"/>
      <c r="H271" s="853"/>
      <c r="I271" s="853"/>
      <c r="J271" s="855"/>
      <c r="K271" s="856"/>
      <c r="L271" s="857"/>
      <c r="M271" s="857"/>
      <c r="N271" s="858"/>
      <c r="O271" s="859"/>
      <c r="P271" s="860"/>
      <c r="Q271" s="853"/>
    </row>
    <row r="272" spans="1:17" ht="15" customHeight="1">
      <c r="A272" s="712">
        <v>271</v>
      </c>
      <c r="B272" s="696"/>
      <c r="C272" s="712" t="str">
        <f>IFERROR(VLOOKUP(B272,[8]DSML!E:J,6,0),"")</f>
        <v/>
      </c>
      <c r="D272" s="845" t="str">
        <f>IFERROR(VLOOKUP(B272,[8]DSML!E:G,3,0),"")</f>
        <v/>
      </c>
      <c r="E272" s="853"/>
      <c r="F272" s="853"/>
      <c r="G272" s="854"/>
      <c r="H272" s="853"/>
      <c r="I272" s="853"/>
      <c r="J272" s="855"/>
      <c r="K272" s="856"/>
      <c r="L272" s="857"/>
      <c r="M272" s="857"/>
      <c r="N272" s="858"/>
      <c r="O272" s="859"/>
      <c r="P272" s="860"/>
      <c r="Q272" s="853"/>
    </row>
    <row r="273" spans="1:17" ht="15" customHeight="1">
      <c r="A273" s="712">
        <v>272</v>
      </c>
      <c r="B273" s="696"/>
      <c r="C273" s="712" t="str">
        <f>IFERROR(VLOOKUP(B273,[8]DSML!E:J,6,0),"")</f>
        <v/>
      </c>
      <c r="D273" s="845" t="str">
        <f>IFERROR(VLOOKUP(B273,[8]DSML!E:G,3,0),"")</f>
        <v/>
      </c>
      <c r="E273" s="853"/>
      <c r="F273" s="853"/>
      <c r="G273" s="854"/>
      <c r="H273" s="853"/>
      <c r="I273" s="853"/>
      <c r="J273" s="855"/>
      <c r="K273" s="856"/>
      <c r="L273" s="857"/>
      <c r="M273" s="857"/>
      <c r="N273" s="858"/>
      <c r="O273" s="859"/>
      <c r="P273" s="860"/>
      <c r="Q273" s="853"/>
    </row>
    <row r="274" spans="1:17" ht="15" customHeight="1">
      <c r="A274" s="712">
        <v>273</v>
      </c>
      <c r="B274" s="696"/>
      <c r="C274" s="712" t="str">
        <f>IFERROR(VLOOKUP(B274,[8]DSML!E:J,6,0),"")</f>
        <v/>
      </c>
      <c r="D274" s="845" t="str">
        <f>IFERROR(VLOOKUP(B274,[8]DSML!E:G,3,0),"")</f>
        <v/>
      </c>
      <c r="E274" s="853"/>
      <c r="F274" s="853"/>
      <c r="G274" s="854"/>
      <c r="H274" s="853"/>
      <c r="I274" s="853"/>
      <c r="J274" s="855"/>
      <c r="K274" s="856"/>
      <c r="L274" s="857"/>
      <c r="M274" s="857"/>
      <c r="N274" s="858"/>
      <c r="O274" s="859"/>
      <c r="P274" s="860"/>
      <c r="Q274" s="853"/>
    </row>
    <row r="275" spans="1:17" ht="15" customHeight="1">
      <c r="A275" s="712">
        <v>274</v>
      </c>
      <c r="B275" s="696"/>
      <c r="C275" s="712" t="str">
        <f>IFERROR(VLOOKUP(B275,[8]DSML!E:J,6,0),"")</f>
        <v/>
      </c>
      <c r="D275" s="845" t="str">
        <f>IFERROR(VLOOKUP(B275,[8]DSML!E:G,3,0),"")</f>
        <v/>
      </c>
      <c r="E275" s="853"/>
      <c r="F275" s="853"/>
      <c r="G275" s="854"/>
      <c r="H275" s="853"/>
      <c r="I275" s="853"/>
      <c r="J275" s="855"/>
      <c r="K275" s="856"/>
      <c r="L275" s="857"/>
      <c r="M275" s="857"/>
      <c r="N275" s="858"/>
      <c r="O275" s="859"/>
      <c r="P275" s="860"/>
      <c r="Q275" s="853"/>
    </row>
    <row r="276" spans="1:17" ht="15" customHeight="1">
      <c r="A276" s="712">
        <v>275</v>
      </c>
      <c r="B276" s="696"/>
      <c r="C276" s="712" t="str">
        <f>IFERROR(VLOOKUP(B276,[8]DSML!E:J,6,0),"")</f>
        <v/>
      </c>
      <c r="D276" s="845" t="str">
        <f>IFERROR(VLOOKUP(B276,[8]DSML!E:G,3,0),"")</f>
        <v/>
      </c>
      <c r="E276" s="853"/>
      <c r="F276" s="853"/>
      <c r="G276" s="854"/>
      <c r="H276" s="853"/>
      <c r="I276" s="853"/>
      <c r="J276" s="855"/>
      <c r="K276" s="856"/>
      <c r="L276" s="857"/>
      <c r="M276" s="857"/>
      <c r="N276" s="858"/>
      <c r="O276" s="859"/>
      <c r="P276" s="860"/>
      <c r="Q276" s="853"/>
    </row>
    <row r="277" spans="1:17" ht="15" customHeight="1">
      <c r="A277" s="712">
        <v>276</v>
      </c>
      <c r="B277" s="696"/>
      <c r="C277" s="712" t="str">
        <f>IFERROR(VLOOKUP(B277,[8]DSML!E:J,6,0),"")</f>
        <v/>
      </c>
      <c r="D277" s="845" t="str">
        <f>IFERROR(VLOOKUP(B277,[8]DSML!E:G,3,0),"")</f>
        <v/>
      </c>
      <c r="E277" s="853"/>
      <c r="F277" s="853"/>
      <c r="G277" s="854"/>
      <c r="H277" s="853"/>
      <c r="I277" s="853"/>
      <c r="J277" s="855"/>
      <c r="K277" s="856"/>
      <c r="L277" s="857"/>
      <c r="M277" s="857"/>
      <c r="N277" s="858"/>
      <c r="O277" s="859"/>
      <c r="P277" s="860"/>
      <c r="Q277" s="853"/>
    </row>
    <row r="278" spans="1:17" ht="15" customHeight="1">
      <c r="A278" s="712">
        <v>277</v>
      </c>
      <c r="B278" s="696"/>
      <c r="C278" s="712" t="str">
        <f>IFERROR(VLOOKUP(B278,[8]DSML!E:J,6,0),"")</f>
        <v/>
      </c>
      <c r="D278" s="845" t="str">
        <f>IFERROR(VLOOKUP(B278,[8]DSML!E:G,3,0),"")</f>
        <v/>
      </c>
      <c r="E278" s="853"/>
      <c r="F278" s="853"/>
      <c r="G278" s="854"/>
      <c r="H278" s="853"/>
      <c r="I278" s="853"/>
      <c r="J278" s="855"/>
      <c r="K278" s="856"/>
      <c r="L278" s="857"/>
      <c r="M278" s="857"/>
      <c r="N278" s="858"/>
      <c r="O278" s="859"/>
      <c r="P278" s="860"/>
      <c r="Q278" s="853"/>
    </row>
    <row r="279" spans="1:17" ht="15" customHeight="1">
      <c r="A279" s="712">
        <v>278</v>
      </c>
      <c r="B279" s="696"/>
      <c r="C279" s="712" t="str">
        <f>IFERROR(VLOOKUP(B279,[8]DSML!E:J,6,0),"")</f>
        <v/>
      </c>
      <c r="D279" s="845" t="str">
        <f>IFERROR(VLOOKUP(B279,[8]DSML!E:G,3,0),"")</f>
        <v/>
      </c>
      <c r="E279" s="853"/>
      <c r="F279" s="853"/>
      <c r="G279" s="854"/>
      <c r="H279" s="853"/>
      <c r="I279" s="853"/>
      <c r="J279" s="855"/>
      <c r="K279" s="856"/>
      <c r="L279" s="857"/>
      <c r="M279" s="857"/>
      <c r="N279" s="858"/>
      <c r="O279" s="859"/>
      <c r="P279" s="860"/>
      <c r="Q279" s="853"/>
    </row>
    <row r="280" spans="1:17" ht="15" customHeight="1">
      <c r="A280" s="712">
        <v>279</v>
      </c>
      <c r="B280" s="696"/>
      <c r="C280" s="712" t="str">
        <f>IFERROR(VLOOKUP(B280,[8]DSML!E:J,6,0),"")</f>
        <v/>
      </c>
      <c r="D280" s="845" t="str">
        <f>IFERROR(VLOOKUP(B280,[8]DSML!E:G,3,0),"")</f>
        <v/>
      </c>
      <c r="E280" s="853"/>
      <c r="F280" s="853"/>
      <c r="G280" s="854"/>
      <c r="H280" s="853"/>
      <c r="I280" s="853"/>
      <c r="J280" s="855"/>
      <c r="K280" s="856"/>
      <c r="L280" s="857"/>
      <c r="M280" s="857"/>
      <c r="N280" s="858"/>
      <c r="O280" s="859"/>
      <c r="P280" s="860"/>
      <c r="Q280" s="853"/>
    </row>
    <row r="281" spans="1:17" ht="15" customHeight="1">
      <c r="A281" s="712">
        <v>280</v>
      </c>
      <c r="B281" s="696"/>
      <c r="C281" s="712" t="str">
        <f>IFERROR(VLOOKUP(B281,[8]DSML!E:J,6,0),"")</f>
        <v/>
      </c>
      <c r="D281" s="845" t="str">
        <f>IFERROR(VLOOKUP(B281,[8]DSML!E:G,3,0),"")</f>
        <v/>
      </c>
      <c r="E281" s="853"/>
      <c r="F281" s="853"/>
      <c r="G281" s="854"/>
      <c r="H281" s="853"/>
      <c r="I281" s="853"/>
      <c r="J281" s="855"/>
      <c r="K281" s="856"/>
      <c r="L281" s="857"/>
      <c r="M281" s="857"/>
      <c r="N281" s="858"/>
      <c r="O281" s="859"/>
      <c r="P281" s="860"/>
      <c r="Q281" s="853"/>
    </row>
    <row r="282" spans="1:17" ht="15" customHeight="1">
      <c r="A282" s="712">
        <v>281</v>
      </c>
      <c r="B282" s="696"/>
      <c r="C282" s="712" t="str">
        <f>IFERROR(VLOOKUP(B282,[8]DSML!E:J,6,0),"")</f>
        <v/>
      </c>
      <c r="D282" s="845" t="str">
        <f>IFERROR(VLOOKUP(B282,[8]DSML!E:G,3,0),"")</f>
        <v/>
      </c>
      <c r="E282" s="853"/>
      <c r="F282" s="853"/>
      <c r="G282" s="854"/>
      <c r="H282" s="853"/>
      <c r="I282" s="853"/>
      <c r="J282" s="855"/>
      <c r="K282" s="856"/>
      <c r="L282" s="857"/>
      <c r="M282" s="857"/>
      <c r="N282" s="858"/>
      <c r="O282" s="859"/>
      <c r="P282" s="860"/>
      <c r="Q282" s="853"/>
    </row>
    <row r="283" spans="1:17" ht="15" customHeight="1">
      <c r="A283" s="712">
        <v>282</v>
      </c>
      <c r="B283" s="696"/>
      <c r="C283" s="712" t="str">
        <f>IFERROR(VLOOKUP(B283,[8]DSML!E:J,6,0),"")</f>
        <v/>
      </c>
      <c r="D283" s="845" t="str">
        <f>IFERROR(VLOOKUP(B283,[8]DSML!E:G,3,0),"")</f>
        <v/>
      </c>
      <c r="E283" s="853"/>
      <c r="F283" s="853"/>
      <c r="G283" s="854"/>
      <c r="H283" s="853"/>
      <c r="I283" s="853"/>
      <c r="J283" s="855"/>
      <c r="K283" s="856"/>
      <c r="L283" s="857"/>
      <c r="M283" s="857"/>
      <c r="N283" s="858"/>
      <c r="O283" s="859"/>
      <c r="P283" s="860"/>
      <c r="Q283" s="853"/>
    </row>
    <row r="284" spans="1:17" ht="15" customHeight="1">
      <c r="A284" s="712">
        <v>283</v>
      </c>
      <c r="B284" s="696"/>
      <c r="C284" s="712" t="str">
        <f>IFERROR(VLOOKUP(B284,[8]DSML!E:J,6,0),"")</f>
        <v/>
      </c>
      <c r="D284" s="845" t="str">
        <f>IFERROR(VLOOKUP(B284,[8]DSML!E:G,3,0),"")</f>
        <v/>
      </c>
      <c r="E284" s="853"/>
      <c r="F284" s="853"/>
      <c r="G284" s="854"/>
      <c r="H284" s="853"/>
      <c r="I284" s="853"/>
      <c r="J284" s="855"/>
      <c r="K284" s="856"/>
      <c r="L284" s="857"/>
      <c r="M284" s="857"/>
      <c r="N284" s="858"/>
      <c r="O284" s="859"/>
      <c r="P284" s="860"/>
      <c r="Q284" s="853"/>
    </row>
    <row r="285" spans="1:17" ht="15" customHeight="1">
      <c r="A285" s="712">
        <v>284</v>
      </c>
      <c r="B285" s="696"/>
      <c r="C285" s="712" t="str">
        <f>IFERROR(VLOOKUP(B285,[8]DSML!E:J,6,0),"")</f>
        <v/>
      </c>
      <c r="D285" s="845" t="str">
        <f>IFERROR(VLOOKUP(B285,[8]DSML!E:G,3,0),"")</f>
        <v/>
      </c>
      <c r="E285" s="853"/>
      <c r="F285" s="853"/>
      <c r="G285" s="854"/>
      <c r="H285" s="853"/>
      <c r="I285" s="853"/>
      <c r="J285" s="855"/>
      <c r="K285" s="856"/>
      <c r="L285" s="857"/>
      <c r="M285" s="857"/>
      <c r="N285" s="858"/>
      <c r="O285" s="859"/>
      <c r="P285" s="860"/>
      <c r="Q285" s="853"/>
    </row>
    <row r="286" spans="1:17" ht="15" customHeight="1">
      <c r="A286" s="712">
        <v>285</v>
      </c>
      <c r="B286" s="696"/>
      <c r="C286" s="712" t="str">
        <f>IFERROR(VLOOKUP(B286,[8]DSML!E:J,6,0),"")</f>
        <v/>
      </c>
      <c r="D286" s="845" t="str">
        <f>IFERROR(VLOOKUP(B286,[8]DSML!E:G,3,0),"")</f>
        <v/>
      </c>
      <c r="E286" s="853"/>
      <c r="F286" s="853"/>
      <c r="G286" s="854"/>
      <c r="H286" s="853"/>
      <c r="I286" s="853"/>
      <c r="J286" s="855"/>
      <c r="K286" s="856"/>
      <c r="L286" s="857"/>
      <c r="M286" s="857"/>
      <c r="N286" s="858"/>
      <c r="O286" s="859"/>
      <c r="P286" s="860"/>
      <c r="Q286" s="853"/>
    </row>
    <row r="287" spans="1:17" ht="15" customHeight="1">
      <c r="A287" s="712">
        <v>286</v>
      </c>
      <c r="B287" s="696"/>
      <c r="C287" s="712" t="str">
        <f>IFERROR(VLOOKUP(B287,[8]DSML!E:J,6,0),"")</f>
        <v/>
      </c>
      <c r="D287" s="845" t="str">
        <f>IFERROR(VLOOKUP(B287,[8]DSML!E:G,3,0),"")</f>
        <v/>
      </c>
      <c r="E287" s="853"/>
      <c r="F287" s="853"/>
      <c r="G287" s="854"/>
      <c r="H287" s="853"/>
      <c r="I287" s="853"/>
      <c r="J287" s="855"/>
      <c r="K287" s="856"/>
      <c r="L287" s="857"/>
      <c r="M287" s="857"/>
      <c r="N287" s="858"/>
      <c r="O287" s="859"/>
      <c r="P287" s="860"/>
      <c r="Q287" s="853"/>
    </row>
    <row r="288" spans="1:17" ht="15" customHeight="1">
      <c r="A288" s="712">
        <v>287</v>
      </c>
      <c r="B288" s="696"/>
      <c r="C288" s="712" t="str">
        <f>IFERROR(VLOOKUP(B288,[8]DSML!E:J,6,0),"")</f>
        <v/>
      </c>
      <c r="D288" s="845" t="str">
        <f>IFERROR(VLOOKUP(B288,[8]DSML!E:G,3,0),"")</f>
        <v/>
      </c>
      <c r="E288" s="853"/>
      <c r="F288" s="853"/>
      <c r="G288" s="854"/>
      <c r="H288" s="853"/>
      <c r="I288" s="853"/>
      <c r="J288" s="855"/>
      <c r="K288" s="856"/>
      <c r="L288" s="857"/>
      <c r="M288" s="857"/>
      <c r="N288" s="858"/>
      <c r="O288" s="859"/>
      <c r="P288" s="860"/>
      <c r="Q288" s="853"/>
    </row>
    <row r="289" spans="1:17" ht="15" customHeight="1">
      <c r="A289" s="712">
        <v>288</v>
      </c>
      <c r="B289" s="696"/>
      <c r="C289" s="712" t="str">
        <f>IFERROR(VLOOKUP(B289,[8]DSML!E:J,6,0),"")</f>
        <v/>
      </c>
      <c r="D289" s="845" t="str">
        <f>IFERROR(VLOOKUP(B289,[8]DSML!E:G,3,0),"")</f>
        <v/>
      </c>
      <c r="E289" s="853"/>
      <c r="F289" s="853"/>
      <c r="G289" s="854"/>
      <c r="H289" s="853"/>
      <c r="I289" s="853"/>
      <c r="J289" s="855"/>
      <c r="K289" s="856"/>
      <c r="L289" s="857"/>
      <c r="M289" s="857"/>
      <c r="N289" s="858"/>
      <c r="O289" s="859"/>
      <c r="P289" s="860"/>
      <c r="Q289" s="853"/>
    </row>
    <row r="290" spans="1:17" ht="15" customHeight="1">
      <c r="A290" s="712">
        <v>289</v>
      </c>
      <c r="B290" s="696"/>
      <c r="C290" s="712" t="str">
        <f>IFERROR(VLOOKUP(B290,[8]DSML!E:J,6,0),"")</f>
        <v/>
      </c>
      <c r="D290" s="845" t="str">
        <f>IFERROR(VLOOKUP(B290,[8]DSML!E:G,3,0),"")</f>
        <v/>
      </c>
      <c r="E290" s="853"/>
      <c r="F290" s="853"/>
      <c r="G290" s="854"/>
      <c r="H290" s="853"/>
      <c r="I290" s="853"/>
      <c r="J290" s="855"/>
      <c r="K290" s="856"/>
      <c r="L290" s="857"/>
      <c r="M290" s="857"/>
      <c r="N290" s="858"/>
      <c r="O290" s="859"/>
      <c r="P290" s="860"/>
      <c r="Q290" s="853"/>
    </row>
    <row r="291" spans="1:17" ht="15" customHeight="1">
      <c r="A291" s="712">
        <v>290</v>
      </c>
      <c r="B291" s="696"/>
      <c r="C291" s="712" t="str">
        <f>IFERROR(VLOOKUP(B291,[8]DSML!E:J,6,0),"")</f>
        <v/>
      </c>
      <c r="D291" s="845" t="str">
        <f>IFERROR(VLOOKUP(B291,[8]DSML!E:G,3,0),"")</f>
        <v/>
      </c>
      <c r="E291" s="853"/>
      <c r="F291" s="853"/>
      <c r="G291" s="854"/>
      <c r="H291" s="853"/>
      <c r="I291" s="853"/>
      <c r="J291" s="855"/>
      <c r="K291" s="856"/>
      <c r="L291" s="857"/>
      <c r="M291" s="857"/>
      <c r="N291" s="858"/>
      <c r="O291" s="859"/>
      <c r="P291" s="860"/>
      <c r="Q291" s="853"/>
    </row>
    <row r="292" spans="1:17" ht="15" customHeight="1">
      <c r="A292" s="712">
        <v>291</v>
      </c>
      <c r="B292" s="696"/>
      <c r="C292" s="712" t="str">
        <f>IFERROR(VLOOKUP(B292,[8]DSML!E:J,6,0),"")</f>
        <v/>
      </c>
      <c r="D292" s="845" t="str">
        <f>IFERROR(VLOOKUP(B292,[8]DSML!E:G,3,0),"")</f>
        <v/>
      </c>
      <c r="E292" s="853"/>
      <c r="F292" s="853"/>
      <c r="G292" s="854"/>
      <c r="H292" s="853"/>
      <c r="I292" s="853"/>
      <c r="J292" s="855"/>
      <c r="K292" s="856"/>
      <c r="L292" s="857"/>
      <c r="M292" s="857"/>
      <c r="N292" s="858"/>
      <c r="O292" s="859"/>
      <c r="P292" s="860"/>
      <c r="Q292" s="853"/>
    </row>
    <row r="293" spans="1:17" ht="15" customHeight="1">
      <c r="A293" s="712">
        <v>292</v>
      </c>
      <c r="B293" s="696"/>
      <c r="C293" s="712" t="str">
        <f>IFERROR(VLOOKUP(B293,[8]DSML!E:J,6,0),"")</f>
        <v/>
      </c>
      <c r="D293" s="845" t="str">
        <f>IFERROR(VLOOKUP(B293,[8]DSML!E:G,3,0),"")</f>
        <v/>
      </c>
      <c r="E293" s="853"/>
      <c r="F293" s="853"/>
      <c r="G293" s="854"/>
      <c r="H293" s="853"/>
      <c r="I293" s="853"/>
      <c r="J293" s="855"/>
      <c r="K293" s="856"/>
      <c r="L293" s="857"/>
      <c r="M293" s="857"/>
      <c r="N293" s="858"/>
      <c r="O293" s="859"/>
      <c r="P293" s="860"/>
      <c r="Q293" s="853"/>
    </row>
    <row r="294" spans="1:17" ht="15" customHeight="1">
      <c r="A294" s="712">
        <v>293</v>
      </c>
      <c r="B294" s="696"/>
      <c r="C294" s="712" t="str">
        <f>IFERROR(VLOOKUP(B294,[8]DSML!E:J,6,0),"")</f>
        <v/>
      </c>
      <c r="D294" s="845" t="str">
        <f>IFERROR(VLOOKUP(B294,[8]DSML!E:G,3,0),"")</f>
        <v/>
      </c>
      <c r="E294" s="853"/>
      <c r="F294" s="853"/>
      <c r="G294" s="854"/>
      <c r="H294" s="853"/>
      <c r="I294" s="853"/>
      <c r="J294" s="855"/>
      <c r="K294" s="856"/>
      <c r="L294" s="857"/>
      <c r="M294" s="857"/>
      <c r="N294" s="858"/>
      <c r="O294" s="859"/>
      <c r="P294" s="860"/>
      <c r="Q294" s="853"/>
    </row>
    <row r="295" spans="1:17" ht="15" customHeight="1">
      <c r="A295" s="712">
        <v>294</v>
      </c>
      <c r="B295" s="696"/>
      <c r="C295" s="712" t="str">
        <f>IFERROR(VLOOKUP(B295,[8]DSML!E:J,6,0),"")</f>
        <v/>
      </c>
      <c r="D295" s="845" t="str">
        <f>IFERROR(VLOOKUP(B295,[8]DSML!E:G,3,0),"")</f>
        <v/>
      </c>
      <c r="E295" s="853"/>
      <c r="F295" s="853"/>
      <c r="G295" s="854"/>
      <c r="H295" s="853"/>
      <c r="I295" s="853"/>
      <c r="J295" s="855"/>
      <c r="K295" s="856"/>
      <c r="L295" s="857"/>
      <c r="M295" s="857"/>
      <c r="N295" s="858"/>
      <c r="O295" s="859"/>
      <c r="P295" s="860"/>
      <c r="Q295" s="853"/>
    </row>
    <row r="296" spans="1:17" ht="15" customHeight="1">
      <c r="A296" s="712">
        <v>295</v>
      </c>
      <c r="B296" s="696"/>
      <c r="C296" s="712" t="str">
        <f>IFERROR(VLOOKUP(B296,[8]DSML!E:J,6,0),"")</f>
        <v/>
      </c>
      <c r="D296" s="845" t="str">
        <f>IFERROR(VLOOKUP(B296,[8]DSML!E:G,3,0),"")</f>
        <v/>
      </c>
      <c r="E296" s="853"/>
      <c r="F296" s="853"/>
      <c r="G296" s="854"/>
      <c r="H296" s="853"/>
      <c r="I296" s="853"/>
      <c r="J296" s="855"/>
      <c r="K296" s="856"/>
      <c r="L296" s="857"/>
      <c r="M296" s="857"/>
      <c r="N296" s="858"/>
      <c r="O296" s="859"/>
      <c r="P296" s="860"/>
      <c r="Q296" s="853"/>
    </row>
    <row r="297" spans="1:17" ht="15" customHeight="1">
      <c r="A297" s="712">
        <v>296</v>
      </c>
      <c r="B297" s="696"/>
      <c r="C297" s="712" t="str">
        <f>IFERROR(VLOOKUP(B297,[8]DSML!E:J,6,0),"")</f>
        <v/>
      </c>
      <c r="D297" s="845" t="str">
        <f>IFERROR(VLOOKUP(B297,[8]DSML!E:G,3,0),"")</f>
        <v/>
      </c>
      <c r="E297" s="853"/>
      <c r="F297" s="853"/>
      <c r="G297" s="854"/>
      <c r="H297" s="853"/>
      <c r="I297" s="853"/>
      <c r="J297" s="855"/>
      <c r="K297" s="856"/>
      <c r="L297" s="857"/>
      <c r="M297" s="857"/>
      <c r="N297" s="858"/>
      <c r="O297" s="859"/>
      <c r="P297" s="860"/>
      <c r="Q297" s="853"/>
    </row>
    <row r="298" spans="1:17" ht="15" customHeight="1">
      <c r="A298" s="712">
        <v>297</v>
      </c>
      <c r="B298" s="696"/>
      <c r="C298" s="712" t="str">
        <f>IFERROR(VLOOKUP(B298,[8]DSML!E:J,6,0),"")</f>
        <v/>
      </c>
      <c r="D298" s="845" t="str">
        <f>IFERROR(VLOOKUP(B298,[8]DSML!E:G,3,0),"")</f>
        <v/>
      </c>
      <c r="E298" s="853"/>
      <c r="F298" s="853"/>
      <c r="G298" s="854"/>
      <c r="H298" s="853"/>
      <c r="I298" s="853"/>
      <c r="J298" s="855"/>
      <c r="K298" s="856"/>
      <c r="L298" s="857"/>
      <c r="M298" s="857"/>
      <c r="N298" s="858"/>
      <c r="O298" s="859"/>
      <c r="P298" s="860"/>
      <c r="Q298" s="853"/>
    </row>
    <row r="299" spans="1:17" ht="15" customHeight="1">
      <c r="A299" s="712">
        <v>298</v>
      </c>
      <c r="B299" s="696"/>
      <c r="C299" s="712" t="str">
        <f>IFERROR(VLOOKUP(B299,[8]DSML!E:J,6,0),"")</f>
        <v/>
      </c>
      <c r="D299" s="845" t="str">
        <f>IFERROR(VLOOKUP(B299,[8]DSML!E:G,3,0),"")</f>
        <v/>
      </c>
      <c r="E299" s="853"/>
      <c r="F299" s="853"/>
      <c r="G299" s="854"/>
      <c r="H299" s="853"/>
      <c r="I299" s="853"/>
      <c r="J299" s="855"/>
      <c r="K299" s="856"/>
      <c r="L299" s="857"/>
      <c r="M299" s="857"/>
      <c r="N299" s="858"/>
      <c r="O299" s="859"/>
      <c r="P299" s="860"/>
      <c r="Q299" s="853"/>
    </row>
    <row r="300" spans="1:17" ht="15" customHeight="1">
      <c r="A300" s="712">
        <v>299</v>
      </c>
      <c r="B300" s="696"/>
      <c r="C300" s="712" t="str">
        <f>IFERROR(VLOOKUP(B300,[8]DSML!E:J,6,0),"")</f>
        <v/>
      </c>
      <c r="D300" s="845" t="str">
        <f>IFERROR(VLOOKUP(B300,[8]DSML!E:G,3,0),"")</f>
        <v/>
      </c>
      <c r="E300" s="853"/>
      <c r="F300" s="853"/>
      <c r="G300" s="854"/>
      <c r="H300" s="853"/>
      <c r="I300" s="853"/>
      <c r="J300" s="855"/>
      <c r="K300" s="856"/>
      <c r="L300" s="857"/>
      <c r="M300" s="857"/>
      <c r="N300" s="858"/>
      <c r="O300" s="859"/>
      <c r="P300" s="860"/>
      <c r="Q300" s="853"/>
    </row>
    <row r="301" spans="1:17" ht="15" customHeight="1">
      <c r="A301" s="712">
        <v>300</v>
      </c>
      <c r="B301" s="696"/>
      <c r="C301" s="712" t="str">
        <f>IFERROR(VLOOKUP(B301,[8]DSML!E:J,6,0),"")</f>
        <v/>
      </c>
      <c r="D301" s="845" t="str">
        <f>IFERROR(VLOOKUP(B301,[8]DSML!E:G,3,0),"")</f>
        <v/>
      </c>
      <c r="E301" s="853"/>
      <c r="F301" s="853"/>
      <c r="G301" s="854"/>
      <c r="H301" s="853"/>
      <c r="I301" s="853"/>
      <c r="J301" s="855"/>
      <c r="K301" s="856"/>
      <c r="L301" s="857"/>
      <c r="M301" s="857"/>
      <c r="N301" s="858"/>
      <c r="O301" s="859"/>
      <c r="P301" s="860"/>
      <c r="Q301" s="853"/>
    </row>
    <row r="302" spans="1:17" ht="15" customHeight="1">
      <c r="A302" s="712">
        <v>301</v>
      </c>
      <c r="B302" s="696"/>
      <c r="C302" s="712" t="str">
        <f>IFERROR(VLOOKUP(B302,[8]DSML!E:J,6,0),"")</f>
        <v/>
      </c>
      <c r="D302" s="845" t="str">
        <f>IFERROR(VLOOKUP(B302,[8]DSML!E:G,3,0),"")</f>
        <v/>
      </c>
      <c r="E302" s="853"/>
      <c r="F302" s="853"/>
      <c r="G302" s="854"/>
      <c r="H302" s="853"/>
      <c r="I302" s="853"/>
      <c r="J302" s="855"/>
      <c r="K302" s="856"/>
      <c r="L302" s="857"/>
      <c r="M302" s="857"/>
      <c r="N302" s="858"/>
      <c r="O302" s="859"/>
      <c r="P302" s="860"/>
      <c r="Q302" s="853"/>
    </row>
    <row r="303" spans="1:17" ht="15" customHeight="1">
      <c r="A303" s="712">
        <v>302</v>
      </c>
      <c r="B303" s="696"/>
      <c r="C303" s="712" t="str">
        <f>IFERROR(VLOOKUP(B303,[8]DSML!E:J,6,0),"")</f>
        <v/>
      </c>
      <c r="D303" s="845" t="str">
        <f>IFERROR(VLOOKUP(B303,[8]DSML!E:G,3,0),"")</f>
        <v/>
      </c>
      <c r="E303" s="853"/>
      <c r="F303" s="853"/>
      <c r="G303" s="854"/>
      <c r="H303" s="853"/>
      <c r="I303" s="853"/>
      <c r="J303" s="855"/>
      <c r="K303" s="856"/>
      <c r="L303" s="857"/>
      <c r="M303" s="857"/>
      <c r="N303" s="858"/>
      <c r="O303" s="859"/>
      <c r="P303" s="860"/>
      <c r="Q303" s="853"/>
    </row>
    <row r="304" spans="1:17" ht="15" customHeight="1">
      <c r="A304" s="712">
        <v>303</v>
      </c>
      <c r="B304" s="696"/>
      <c r="C304" s="712" t="str">
        <f>IFERROR(VLOOKUP(B304,[8]DSML!E:J,6,0),"")</f>
        <v/>
      </c>
      <c r="D304" s="845" t="str">
        <f>IFERROR(VLOOKUP(B304,[8]DSML!E:G,3,0),"")</f>
        <v/>
      </c>
      <c r="E304" s="853"/>
      <c r="F304" s="853"/>
      <c r="G304" s="854"/>
      <c r="H304" s="853"/>
      <c r="I304" s="853"/>
      <c r="J304" s="855"/>
      <c r="K304" s="856"/>
      <c r="L304" s="857"/>
      <c r="M304" s="857"/>
      <c r="N304" s="858"/>
      <c r="O304" s="859"/>
      <c r="P304" s="860"/>
      <c r="Q304" s="853"/>
    </row>
    <row r="305" spans="1:17" ht="15" customHeight="1">
      <c r="A305" s="712">
        <v>304</v>
      </c>
      <c r="B305" s="696"/>
      <c r="C305" s="712" t="str">
        <f>IFERROR(VLOOKUP(B305,[8]DSML!E:J,6,0),"")</f>
        <v/>
      </c>
      <c r="D305" s="845" t="str">
        <f>IFERROR(VLOOKUP(B305,[8]DSML!E:G,3,0),"")</f>
        <v/>
      </c>
      <c r="E305" s="853"/>
      <c r="F305" s="853"/>
      <c r="G305" s="854"/>
      <c r="H305" s="853"/>
      <c r="I305" s="853"/>
      <c r="J305" s="855"/>
      <c r="K305" s="856"/>
      <c r="L305" s="857"/>
      <c r="M305" s="857"/>
      <c r="N305" s="858"/>
      <c r="O305" s="859"/>
      <c r="P305" s="860"/>
      <c r="Q305" s="853"/>
    </row>
    <row r="306" spans="1:17" ht="15" customHeight="1">
      <c r="A306" s="712">
        <v>305</v>
      </c>
      <c r="B306" s="696"/>
      <c r="C306" s="712" t="str">
        <f>IFERROR(VLOOKUP(B306,[8]DSML!E:J,6,0),"")</f>
        <v/>
      </c>
      <c r="D306" s="845" t="str">
        <f>IFERROR(VLOOKUP(B306,[8]DSML!E:G,3,0),"")</f>
        <v/>
      </c>
      <c r="E306" s="853"/>
      <c r="F306" s="853"/>
      <c r="G306" s="854"/>
      <c r="H306" s="853"/>
      <c r="I306" s="853"/>
      <c r="J306" s="855"/>
      <c r="K306" s="856"/>
      <c r="L306" s="857"/>
      <c r="M306" s="857"/>
      <c r="N306" s="858"/>
      <c r="O306" s="859"/>
      <c r="P306" s="860"/>
      <c r="Q306" s="853"/>
    </row>
    <row r="307" spans="1:17" ht="15" customHeight="1">
      <c r="A307" s="712">
        <v>306</v>
      </c>
      <c r="B307" s="696"/>
      <c r="C307" s="712" t="str">
        <f>IFERROR(VLOOKUP(B307,[8]DSML!E:J,6,0),"")</f>
        <v/>
      </c>
      <c r="D307" s="845" t="str">
        <f>IFERROR(VLOOKUP(B307,[8]DSML!E:G,3,0),"")</f>
        <v/>
      </c>
      <c r="E307" s="853"/>
      <c r="F307" s="853"/>
      <c r="G307" s="854"/>
      <c r="H307" s="853"/>
      <c r="I307" s="853"/>
      <c r="J307" s="855"/>
      <c r="K307" s="856"/>
      <c r="L307" s="857"/>
      <c r="M307" s="857"/>
      <c r="N307" s="858"/>
      <c r="O307" s="859"/>
      <c r="P307" s="860"/>
      <c r="Q307" s="853"/>
    </row>
    <row r="308" spans="1:17" ht="15" customHeight="1">
      <c r="A308" s="712">
        <v>307</v>
      </c>
      <c r="B308" s="696"/>
      <c r="C308" s="712" t="str">
        <f>IFERROR(VLOOKUP(B308,[8]DSML!E:J,6,0),"")</f>
        <v/>
      </c>
      <c r="D308" s="845" t="str">
        <f>IFERROR(VLOOKUP(B308,[8]DSML!E:G,3,0),"")</f>
        <v/>
      </c>
      <c r="E308" s="853"/>
      <c r="F308" s="853"/>
      <c r="G308" s="854"/>
      <c r="H308" s="853"/>
      <c r="I308" s="853"/>
      <c r="J308" s="855"/>
      <c r="K308" s="856"/>
      <c r="L308" s="857"/>
      <c r="M308" s="857"/>
      <c r="N308" s="858"/>
      <c r="O308" s="859"/>
      <c r="P308" s="860"/>
      <c r="Q308" s="853"/>
    </row>
    <row r="309" spans="1:17" ht="15" customHeight="1">
      <c r="A309" s="712">
        <v>308</v>
      </c>
      <c r="B309" s="696"/>
      <c r="C309" s="712" t="str">
        <f>IFERROR(VLOOKUP(B309,[8]DSML!E:J,6,0),"")</f>
        <v/>
      </c>
      <c r="D309" s="845" t="str">
        <f>IFERROR(VLOOKUP(B309,[8]DSML!E:G,3,0),"")</f>
        <v/>
      </c>
      <c r="E309" s="853"/>
      <c r="F309" s="853"/>
      <c r="G309" s="854"/>
      <c r="H309" s="853"/>
      <c r="I309" s="853"/>
      <c r="J309" s="855"/>
      <c r="K309" s="856"/>
      <c r="L309" s="857"/>
      <c r="M309" s="857"/>
      <c r="N309" s="858"/>
      <c r="O309" s="859"/>
      <c r="P309" s="860"/>
      <c r="Q309" s="853"/>
    </row>
    <row r="310" spans="1:17" ht="15" customHeight="1">
      <c r="A310" s="712">
        <v>309</v>
      </c>
      <c r="B310" s="696"/>
      <c r="C310" s="712" t="str">
        <f>IFERROR(VLOOKUP(B310,[8]DSML!E:J,6,0),"")</f>
        <v/>
      </c>
      <c r="D310" s="845" t="str">
        <f>IFERROR(VLOOKUP(B310,[8]DSML!E:G,3,0),"")</f>
        <v/>
      </c>
      <c r="E310" s="853"/>
      <c r="F310" s="853"/>
      <c r="G310" s="854"/>
      <c r="H310" s="853"/>
      <c r="I310" s="853"/>
      <c r="J310" s="855"/>
      <c r="K310" s="856"/>
      <c r="L310" s="857"/>
      <c r="M310" s="857"/>
      <c r="N310" s="858"/>
      <c r="O310" s="859"/>
      <c r="P310" s="860"/>
      <c r="Q310" s="853"/>
    </row>
    <row r="311" spans="1:17" ht="15" customHeight="1">
      <c r="A311" s="712">
        <v>310</v>
      </c>
      <c r="B311" s="696"/>
      <c r="C311" s="712" t="str">
        <f>IFERROR(VLOOKUP(B311,[8]DSML!E:J,6,0),"")</f>
        <v/>
      </c>
      <c r="D311" s="845" t="str">
        <f>IFERROR(VLOOKUP(B311,[8]DSML!E:G,3,0),"")</f>
        <v/>
      </c>
      <c r="E311" s="853"/>
      <c r="F311" s="853"/>
      <c r="G311" s="854"/>
      <c r="H311" s="853"/>
      <c r="I311" s="853"/>
      <c r="J311" s="855"/>
      <c r="K311" s="856"/>
      <c r="L311" s="857"/>
      <c r="M311" s="857"/>
      <c r="N311" s="858"/>
      <c r="O311" s="859"/>
      <c r="P311" s="860"/>
      <c r="Q311" s="853"/>
    </row>
    <row r="312" spans="1:17" ht="15" customHeight="1">
      <c r="A312" s="712">
        <v>311</v>
      </c>
      <c r="B312" s="696"/>
      <c r="C312" s="712" t="str">
        <f>IFERROR(VLOOKUP(B312,[8]DSML!E:J,6,0),"")</f>
        <v/>
      </c>
      <c r="D312" s="845" t="str">
        <f>IFERROR(VLOOKUP(B312,[8]DSML!E:G,3,0),"")</f>
        <v/>
      </c>
      <c r="E312" s="853"/>
      <c r="F312" s="853"/>
      <c r="G312" s="854"/>
      <c r="H312" s="853"/>
      <c r="I312" s="853"/>
      <c r="J312" s="855"/>
      <c r="K312" s="856"/>
      <c r="L312" s="857"/>
      <c r="M312" s="857"/>
      <c r="N312" s="858"/>
      <c r="O312" s="859"/>
      <c r="P312" s="860"/>
      <c r="Q312" s="853"/>
    </row>
    <row r="313" spans="1:17" ht="15" customHeight="1">
      <c r="A313" s="712">
        <v>312</v>
      </c>
      <c r="B313" s="696"/>
      <c r="C313" s="712" t="str">
        <f>IFERROR(VLOOKUP(B313,[8]DSML!E:J,6,0),"")</f>
        <v/>
      </c>
      <c r="D313" s="845" t="str">
        <f>IFERROR(VLOOKUP(B313,[8]DSML!E:G,3,0),"")</f>
        <v/>
      </c>
      <c r="E313" s="853"/>
      <c r="F313" s="853"/>
      <c r="G313" s="854"/>
      <c r="H313" s="853"/>
      <c r="I313" s="853"/>
      <c r="J313" s="855"/>
      <c r="K313" s="856"/>
      <c r="L313" s="857"/>
      <c r="M313" s="857"/>
      <c r="N313" s="858"/>
      <c r="O313" s="859"/>
      <c r="P313" s="860"/>
      <c r="Q313" s="853"/>
    </row>
    <row r="314" spans="1:17" ht="15" customHeight="1">
      <c r="A314" s="712">
        <v>313</v>
      </c>
      <c r="B314" s="696"/>
      <c r="C314" s="712" t="str">
        <f>IFERROR(VLOOKUP(B314,[8]DSML!E:J,6,0),"")</f>
        <v/>
      </c>
      <c r="D314" s="845" t="str">
        <f>IFERROR(VLOOKUP(B314,[8]DSML!E:G,3,0),"")</f>
        <v/>
      </c>
      <c r="E314" s="853"/>
      <c r="F314" s="853"/>
      <c r="G314" s="854"/>
      <c r="H314" s="853"/>
      <c r="I314" s="853"/>
      <c r="J314" s="855"/>
      <c r="K314" s="856"/>
      <c r="L314" s="857"/>
      <c r="M314" s="857"/>
      <c r="N314" s="858"/>
      <c r="O314" s="859"/>
      <c r="P314" s="860"/>
      <c r="Q314" s="853"/>
    </row>
    <row r="315" spans="1:17" ht="15" customHeight="1">
      <c r="A315" s="712">
        <v>314</v>
      </c>
      <c r="B315" s="696"/>
      <c r="C315" s="712" t="str">
        <f>IFERROR(VLOOKUP(B315,[8]DSML!E:J,6,0),"")</f>
        <v/>
      </c>
      <c r="D315" s="845" t="str">
        <f>IFERROR(VLOOKUP(B315,[8]DSML!E:G,3,0),"")</f>
        <v/>
      </c>
      <c r="E315" s="853"/>
      <c r="F315" s="853"/>
      <c r="G315" s="854"/>
      <c r="H315" s="853"/>
      <c r="I315" s="853"/>
      <c r="J315" s="855"/>
      <c r="K315" s="856"/>
      <c r="L315" s="857"/>
      <c r="M315" s="857"/>
      <c r="N315" s="858"/>
      <c r="O315" s="859"/>
      <c r="P315" s="860"/>
      <c r="Q315" s="853"/>
    </row>
    <row r="316" spans="1:17" ht="15" customHeight="1">
      <c r="A316" s="712">
        <v>315</v>
      </c>
      <c r="B316" s="696"/>
      <c r="C316" s="712" t="str">
        <f>IFERROR(VLOOKUP(B316,[8]DSML!E:J,6,0),"")</f>
        <v/>
      </c>
      <c r="D316" s="845" t="str">
        <f>IFERROR(VLOOKUP(B316,[8]DSML!E:G,3,0),"")</f>
        <v/>
      </c>
      <c r="E316" s="853"/>
      <c r="F316" s="853"/>
      <c r="G316" s="854"/>
      <c r="H316" s="853"/>
      <c r="I316" s="853"/>
      <c r="J316" s="855"/>
      <c r="K316" s="856"/>
      <c r="L316" s="857"/>
      <c r="M316" s="857"/>
      <c r="N316" s="858"/>
      <c r="O316" s="859"/>
      <c r="P316" s="860"/>
      <c r="Q316" s="853"/>
    </row>
    <row r="317" spans="1:17" ht="15" customHeight="1">
      <c r="A317" s="712">
        <v>316</v>
      </c>
      <c r="B317" s="696"/>
      <c r="C317" s="712" t="str">
        <f>IFERROR(VLOOKUP(B317,[8]DSML!E:J,6,0),"")</f>
        <v/>
      </c>
      <c r="D317" s="845" t="str">
        <f>IFERROR(VLOOKUP(B317,[8]DSML!E:G,3,0),"")</f>
        <v/>
      </c>
      <c r="E317" s="853"/>
      <c r="F317" s="853"/>
      <c r="G317" s="854"/>
      <c r="H317" s="853"/>
      <c r="I317" s="853"/>
      <c r="J317" s="855"/>
      <c r="K317" s="856"/>
      <c r="L317" s="857"/>
      <c r="M317" s="857"/>
      <c r="N317" s="858"/>
      <c r="O317" s="859"/>
      <c r="P317" s="860"/>
      <c r="Q317" s="853"/>
    </row>
    <row r="318" spans="1:17" ht="15" customHeight="1">
      <c r="A318" s="712">
        <v>317</v>
      </c>
      <c r="B318" s="696"/>
      <c r="C318" s="712" t="str">
        <f>IFERROR(VLOOKUP(B318,[8]DSML!E:J,6,0),"")</f>
        <v/>
      </c>
      <c r="D318" s="845" t="str">
        <f>IFERROR(VLOOKUP(B318,[8]DSML!E:G,3,0),"")</f>
        <v/>
      </c>
      <c r="E318" s="853"/>
      <c r="F318" s="853"/>
      <c r="G318" s="854"/>
      <c r="H318" s="853"/>
      <c r="I318" s="853"/>
      <c r="J318" s="855"/>
      <c r="K318" s="856"/>
      <c r="L318" s="857"/>
      <c r="M318" s="857"/>
      <c r="N318" s="858"/>
      <c r="O318" s="859"/>
      <c r="P318" s="860"/>
      <c r="Q318" s="853"/>
    </row>
    <row r="319" spans="1:17" ht="15" customHeight="1">
      <c r="A319" s="712">
        <v>318</v>
      </c>
      <c r="B319" s="696"/>
      <c r="C319" s="712" t="str">
        <f>IFERROR(VLOOKUP(B319,[8]DSML!E:J,6,0),"")</f>
        <v/>
      </c>
      <c r="D319" s="845" t="str">
        <f>IFERROR(VLOOKUP(B319,[8]DSML!E:G,3,0),"")</f>
        <v/>
      </c>
      <c r="E319" s="853"/>
      <c r="F319" s="853"/>
      <c r="G319" s="854"/>
      <c r="H319" s="853"/>
      <c r="I319" s="853"/>
      <c r="J319" s="855"/>
      <c r="K319" s="856"/>
      <c r="L319" s="857"/>
      <c r="M319" s="857"/>
      <c r="N319" s="858"/>
      <c r="O319" s="859"/>
      <c r="P319" s="860"/>
      <c r="Q319" s="853"/>
    </row>
    <row r="320" spans="1:17" ht="15" customHeight="1">
      <c r="A320" s="712">
        <v>319</v>
      </c>
      <c r="B320" s="696"/>
      <c r="C320" s="712" t="str">
        <f>IFERROR(VLOOKUP(B320,[8]DSML!E:J,6,0),"")</f>
        <v/>
      </c>
      <c r="D320" s="845" t="str">
        <f>IFERROR(VLOOKUP(B320,[8]DSML!E:G,3,0),"")</f>
        <v/>
      </c>
      <c r="E320" s="853"/>
      <c r="F320" s="853"/>
      <c r="G320" s="854"/>
      <c r="H320" s="853"/>
      <c r="I320" s="853"/>
      <c r="J320" s="855"/>
      <c r="K320" s="856"/>
      <c r="L320" s="857"/>
      <c r="M320" s="857"/>
      <c r="N320" s="858"/>
      <c r="O320" s="859"/>
      <c r="P320" s="860"/>
      <c r="Q320" s="853"/>
    </row>
    <row r="321" spans="1:17" ht="15" customHeight="1">
      <c r="A321" s="712">
        <v>320</v>
      </c>
      <c r="B321" s="696"/>
      <c r="C321" s="712" t="str">
        <f>IFERROR(VLOOKUP(B321,[8]DSML!E:J,6,0),"")</f>
        <v/>
      </c>
      <c r="D321" s="845" t="str">
        <f>IFERROR(VLOOKUP(B321,[8]DSML!E:G,3,0),"")</f>
        <v/>
      </c>
      <c r="E321" s="853"/>
      <c r="F321" s="853"/>
      <c r="G321" s="854"/>
      <c r="H321" s="853"/>
      <c r="I321" s="853"/>
      <c r="J321" s="855"/>
      <c r="K321" s="856"/>
      <c r="L321" s="857"/>
      <c r="M321" s="857"/>
      <c r="N321" s="858"/>
      <c r="O321" s="859"/>
      <c r="P321" s="860"/>
      <c r="Q321" s="853"/>
    </row>
    <row r="322" spans="1:17" ht="15" customHeight="1">
      <c r="A322" s="712">
        <v>321</v>
      </c>
      <c r="B322" s="696"/>
      <c r="C322" s="712" t="str">
        <f>IFERROR(VLOOKUP(B322,[8]DSML!E:J,6,0),"")</f>
        <v/>
      </c>
      <c r="D322" s="845" t="str">
        <f>IFERROR(VLOOKUP(B322,[8]DSML!E:G,3,0),"")</f>
        <v/>
      </c>
      <c r="E322" s="853"/>
      <c r="F322" s="853"/>
      <c r="G322" s="854"/>
      <c r="H322" s="853"/>
      <c r="I322" s="853"/>
      <c r="J322" s="855"/>
      <c r="K322" s="856"/>
      <c r="L322" s="857"/>
      <c r="M322" s="857"/>
      <c r="N322" s="858"/>
      <c r="O322" s="859"/>
      <c r="P322" s="860"/>
      <c r="Q322" s="853"/>
    </row>
    <row r="323" spans="1:17" ht="15" customHeight="1">
      <c r="A323" s="712">
        <v>322</v>
      </c>
      <c r="B323" s="696"/>
      <c r="C323" s="712" t="str">
        <f>IFERROR(VLOOKUP(B323,[8]DSML!E:J,6,0),"")</f>
        <v/>
      </c>
      <c r="D323" s="845" t="str">
        <f>IFERROR(VLOOKUP(B323,[8]DSML!E:G,3,0),"")</f>
        <v/>
      </c>
      <c r="E323" s="853"/>
      <c r="F323" s="853"/>
      <c r="G323" s="854"/>
      <c r="H323" s="853"/>
      <c r="I323" s="853"/>
      <c r="J323" s="855"/>
      <c r="K323" s="856"/>
      <c r="L323" s="857"/>
      <c r="M323" s="857"/>
      <c r="N323" s="858"/>
      <c r="O323" s="859"/>
      <c r="P323" s="860"/>
      <c r="Q323" s="853"/>
    </row>
    <row r="324" spans="1:17" ht="15" customHeight="1">
      <c r="A324" s="712">
        <v>323</v>
      </c>
      <c r="B324" s="696"/>
      <c r="C324" s="712" t="str">
        <f>IFERROR(VLOOKUP(B324,[8]DSML!E:J,6,0),"")</f>
        <v/>
      </c>
      <c r="D324" s="845" t="str">
        <f>IFERROR(VLOOKUP(B324,[8]DSML!E:G,3,0),"")</f>
        <v/>
      </c>
      <c r="E324" s="853"/>
      <c r="F324" s="853"/>
      <c r="G324" s="854"/>
      <c r="H324" s="853"/>
      <c r="I324" s="853"/>
      <c r="J324" s="855"/>
      <c r="K324" s="856"/>
      <c r="L324" s="857"/>
      <c r="M324" s="857"/>
      <c r="N324" s="858"/>
      <c r="O324" s="859"/>
      <c r="P324" s="860"/>
      <c r="Q324" s="853"/>
    </row>
    <row r="325" spans="1:17" ht="15" customHeight="1">
      <c r="A325" s="712">
        <v>324</v>
      </c>
      <c r="B325" s="696"/>
      <c r="C325" s="712" t="str">
        <f>IFERROR(VLOOKUP(B325,[8]DSML!E:J,6,0),"")</f>
        <v/>
      </c>
      <c r="D325" s="845" t="str">
        <f>IFERROR(VLOOKUP(B325,[8]DSML!E:G,3,0),"")</f>
        <v/>
      </c>
      <c r="E325" s="853"/>
      <c r="F325" s="853"/>
      <c r="G325" s="854"/>
      <c r="H325" s="853"/>
      <c r="I325" s="853"/>
      <c r="J325" s="855"/>
      <c r="K325" s="856"/>
      <c r="L325" s="857"/>
      <c r="M325" s="857"/>
      <c r="N325" s="858"/>
      <c r="O325" s="859"/>
      <c r="P325" s="860"/>
      <c r="Q325" s="853"/>
    </row>
    <row r="326" spans="1:17" ht="15" customHeight="1">
      <c r="A326" s="712">
        <v>325</v>
      </c>
      <c r="B326" s="696"/>
      <c r="C326" s="712" t="str">
        <f>IFERROR(VLOOKUP(B326,[8]DSML!E:J,6,0),"")</f>
        <v/>
      </c>
      <c r="D326" s="845" t="str">
        <f>IFERROR(VLOOKUP(B326,[8]DSML!E:G,3,0),"")</f>
        <v/>
      </c>
      <c r="E326" s="853"/>
      <c r="F326" s="853"/>
      <c r="G326" s="854"/>
      <c r="H326" s="853"/>
      <c r="I326" s="853"/>
      <c r="J326" s="855"/>
      <c r="K326" s="856"/>
      <c r="L326" s="857"/>
      <c r="M326" s="857"/>
      <c r="N326" s="858"/>
      <c r="O326" s="859"/>
      <c r="P326" s="860"/>
      <c r="Q326" s="853"/>
    </row>
    <row r="327" spans="1:17" ht="15" customHeight="1">
      <c r="A327" s="712">
        <v>326</v>
      </c>
      <c r="B327" s="696"/>
      <c r="C327" s="712" t="str">
        <f>IFERROR(VLOOKUP(B327,[8]DSML!E:J,6,0),"")</f>
        <v/>
      </c>
      <c r="D327" s="845" t="str">
        <f>IFERROR(VLOOKUP(B327,[8]DSML!E:G,3,0),"")</f>
        <v/>
      </c>
      <c r="E327" s="853"/>
      <c r="F327" s="853"/>
      <c r="G327" s="854"/>
      <c r="H327" s="853"/>
      <c r="I327" s="853"/>
      <c r="J327" s="855"/>
      <c r="K327" s="856"/>
      <c r="L327" s="857"/>
      <c r="M327" s="857"/>
      <c r="N327" s="858"/>
      <c r="O327" s="859"/>
      <c r="P327" s="860"/>
      <c r="Q327" s="853"/>
    </row>
    <row r="328" spans="1:17" ht="15" customHeight="1">
      <c r="A328" s="712">
        <v>327</v>
      </c>
      <c r="B328" s="696"/>
      <c r="C328" s="712" t="str">
        <f>IFERROR(VLOOKUP(B328,[8]DSML!E:J,6,0),"")</f>
        <v/>
      </c>
      <c r="D328" s="845" t="str">
        <f>IFERROR(VLOOKUP(B328,[8]DSML!E:G,3,0),"")</f>
        <v/>
      </c>
      <c r="E328" s="853"/>
      <c r="F328" s="853"/>
      <c r="G328" s="854"/>
      <c r="H328" s="853"/>
      <c r="I328" s="853"/>
      <c r="J328" s="855"/>
      <c r="K328" s="856"/>
      <c r="L328" s="857"/>
      <c r="M328" s="857"/>
      <c r="N328" s="858"/>
      <c r="O328" s="859"/>
      <c r="P328" s="860"/>
      <c r="Q328" s="853"/>
    </row>
    <row r="329" spans="1:17" ht="15" customHeight="1">
      <c r="A329" s="712">
        <v>328</v>
      </c>
      <c r="B329" s="696"/>
      <c r="C329" s="712" t="str">
        <f>IFERROR(VLOOKUP(B329,[8]DSML!E:J,6,0),"")</f>
        <v/>
      </c>
      <c r="D329" s="845" t="str">
        <f>IFERROR(VLOOKUP(B329,[8]DSML!E:G,3,0),"")</f>
        <v/>
      </c>
      <c r="E329" s="853"/>
      <c r="F329" s="853"/>
      <c r="G329" s="854"/>
      <c r="H329" s="853"/>
      <c r="I329" s="853"/>
      <c r="J329" s="855"/>
      <c r="K329" s="856"/>
      <c r="L329" s="857"/>
      <c r="M329" s="857"/>
      <c r="N329" s="858"/>
      <c r="O329" s="859"/>
      <c r="P329" s="860"/>
      <c r="Q329" s="853"/>
    </row>
    <row r="330" spans="1:17" ht="15" customHeight="1">
      <c r="A330" s="712">
        <v>329</v>
      </c>
      <c r="B330" s="696"/>
      <c r="C330" s="712" t="str">
        <f>IFERROR(VLOOKUP(B330,[8]DSML!E:J,6,0),"")</f>
        <v/>
      </c>
      <c r="D330" s="845" t="str">
        <f>IFERROR(VLOOKUP(B330,[8]DSML!E:G,3,0),"")</f>
        <v/>
      </c>
      <c r="E330" s="853"/>
      <c r="F330" s="853"/>
      <c r="G330" s="854"/>
      <c r="H330" s="853"/>
      <c r="I330" s="853"/>
      <c r="J330" s="855"/>
      <c r="K330" s="856"/>
      <c r="L330" s="857"/>
      <c r="M330" s="857"/>
      <c r="N330" s="858"/>
      <c r="O330" s="859"/>
      <c r="P330" s="860"/>
      <c r="Q330" s="853"/>
    </row>
    <row r="331" spans="1:17" ht="15" customHeight="1">
      <c r="A331" s="712">
        <v>330</v>
      </c>
      <c r="B331" s="696"/>
      <c r="C331" s="712" t="str">
        <f>IFERROR(VLOOKUP(B331,[8]DSML!E:J,6,0),"")</f>
        <v/>
      </c>
      <c r="D331" s="845" t="str">
        <f>IFERROR(VLOOKUP(B331,[8]DSML!E:G,3,0),"")</f>
        <v/>
      </c>
      <c r="E331" s="853"/>
      <c r="F331" s="853"/>
      <c r="G331" s="854"/>
      <c r="H331" s="853"/>
      <c r="I331" s="853"/>
      <c r="J331" s="855"/>
      <c r="K331" s="856"/>
      <c r="L331" s="857"/>
      <c r="M331" s="857"/>
      <c r="N331" s="858"/>
      <c r="O331" s="859"/>
      <c r="P331" s="860"/>
      <c r="Q331" s="853"/>
    </row>
    <row r="332" spans="1:17" ht="15" customHeight="1">
      <c r="A332" s="712">
        <v>331</v>
      </c>
      <c r="B332" s="696"/>
      <c r="C332" s="712" t="str">
        <f>IFERROR(VLOOKUP(B332,[8]DSML!E:J,6,0),"")</f>
        <v/>
      </c>
      <c r="D332" s="845" t="str">
        <f>IFERROR(VLOOKUP(B332,[8]DSML!E:G,3,0),"")</f>
        <v/>
      </c>
      <c r="E332" s="853"/>
      <c r="F332" s="853"/>
      <c r="G332" s="854"/>
      <c r="H332" s="853"/>
      <c r="I332" s="853"/>
      <c r="J332" s="855"/>
      <c r="K332" s="856"/>
      <c r="L332" s="857"/>
      <c r="M332" s="857"/>
      <c r="N332" s="858"/>
      <c r="O332" s="859"/>
      <c r="P332" s="860"/>
      <c r="Q332" s="853"/>
    </row>
    <row r="333" spans="1:17" ht="15" customHeight="1">
      <c r="A333" s="712">
        <v>332</v>
      </c>
      <c r="B333" s="696"/>
      <c r="C333" s="712" t="str">
        <f>IFERROR(VLOOKUP(B333,[8]DSML!E:J,6,0),"")</f>
        <v/>
      </c>
      <c r="D333" s="845" t="str">
        <f>IFERROR(VLOOKUP(B333,[8]DSML!E:G,3,0),"")</f>
        <v/>
      </c>
      <c r="E333" s="853"/>
      <c r="F333" s="853"/>
      <c r="G333" s="854"/>
      <c r="H333" s="853"/>
      <c r="I333" s="853"/>
      <c r="J333" s="855"/>
      <c r="K333" s="856"/>
      <c r="L333" s="857"/>
      <c r="M333" s="857"/>
      <c r="N333" s="858"/>
      <c r="O333" s="859"/>
      <c r="P333" s="860"/>
      <c r="Q333" s="853"/>
    </row>
    <row r="334" spans="1:17" ht="15" customHeight="1">
      <c r="A334" s="712">
        <v>333</v>
      </c>
      <c r="B334" s="696"/>
      <c r="C334" s="712" t="str">
        <f>IFERROR(VLOOKUP(B334,[8]DSML!E:J,6,0),"")</f>
        <v/>
      </c>
      <c r="D334" s="845" t="str">
        <f>IFERROR(VLOOKUP(B334,[8]DSML!E:G,3,0),"")</f>
        <v/>
      </c>
      <c r="E334" s="853"/>
      <c r="F334" s="853"/>
      <c r="G334" s="854"/>
      <c r="H334" s="853"/>
      <c r="I334" s="853"/>
      <c r="J334" s="855"/>
      <c r="K334" s="856"/>
      <c r="L334" s="857"/>
      <c r="M334" s="857"/>
      <c r="N334" s="858"/>
      <c r="O334" s="859"/>
      <c r="P334" s="860"/>
      <c r="Q334" s="853"/>
    </row>
    <row r="335" spans="1:17" ht="15" customHeight="1">
      <c r="A335" s="712">
        <v>334</v>
      </c>
      <c r="B335" s="696"/>
      <c r="C335" s="712" t="str">
        <f>IFERROR(VLOOKUP(B335,[8]DSML!E:J,6,0),"")</f>
        <v/>
      </c>
      <c r="D335" s="845" t="str">
        <f>IFERROR(VLOOKUP(B335,[8]DSML!E:G,3,0),"")</f>
        <v/>
      </c>
      <c r="E335" s="853"/>
      <c r="F335" s="853"/>
      <c r="G335" s="854"/>
      <c r="H335" s="853"/>
      <c r="I335" s="853"/>
      <c r="J335" s="855"/>
      <c r="K335" s="856"/>
      <c r="L335" s="857"/>
      <c r="M335" s="857"/>
      <c r="N335" s="858"/>
      <c r="O335" s="859"/>
      <c r="P335" s="860"/>
      <c r="Q335" s="853"/>
    </row>
    <row r="336" spans="1:17" ht="15" customHeight="1">
      <c r="A336" s="712">
        <v>335</v>
      </c>
      <c r="B336" s="696"/>
      <c r="C336" s="712" t="str">
        <f>IFERROR(VLOOKUP(B336,[8]DSML!E:J,6,0),"")</f>
        <v/>
      </c>
      <c r="D336" s="845" t="str">
        <f>IFERROR(VLOOKUP(B336,[8]DSML!E:G,3,0),"")</f>
        <v/>
      </c>
      <c r="E336" s="853"/>
      <c r="F336" s="853"/>
      <c r="G336" s="854"/>
      <c r="H336" s="853"/>
      <c r="I336" s="853"/>
      <c r="J336" s="855"/>
      <c r="K336" s="856"/>
      <c r="L336" s="857"/>
      <c r="M336" s="857"/>
      <c r="N336" s="858"/>
      <c r="O336" s="859"/>
      <c r="P336" s="860"/>
      <c r="Q336" s="853"/>
    </row>
    <row r="337" spans="1:17" ht="15" customHeight="1">
      <c r="A337" s="712">
        <v>336</v>
      </c>
      <c r="B337" s="696"/>
      <c r="C337" s="712" t="str">
        <f>IFERROR(VLOOKUP(B337,[8]DSML!E:J,6,0),"")</f>
        <v/>
      </c>
      <c r="D337" s="845" t="str">
        <f>IFERROR(VLOOKUP(B337,[8]DSML!E:G,3,0),"")</f>
        <v/>
      </c>
      <c r="E337" s="853"/>
      <c r="F337" s="853"/>
      <c r="G337" s="854"/>
      <c r="H337" s="853"/>
      <c r="I337" s="853"/>
      <c r="J337" s="855"/>
      <c r="K337" s="856"/>
      <c r="L337" s="857"/>
      <c r="M337" s="857"/>
      <c r="N337" s="858"/>
      <c r="O337" s="859"/>
      <c r="P337" s="860"/>
      <c r="Q337" s="853"/>
    </row>
    <row r="338" spans="1:17" ht="15" customHeight="1">
      <c r="A338" s="712">
        <v>337</v>
      </c>
      <c r="B338" s="696"/>
      <c r="C338" s="712" t="str">
        <f>IFERROR(VLOOKUP(B338,[8]DSML!E:J,6,0),"")</f>
        <v/>
      </c>
      <c r="D338" s="845" t="str">
        <f>IFERROR(VLOOKUP(B338,[8]DSML!E:G,3,0),"")</f>
        <v/>
      </c>
      <c r="E338" s="853"/>
      <c r="F338" s="853"/>
      <c r="G338" s="854"/>
      <c r="H338" s="853"/>
      <c r="I338" s="853"/>
      <c r="J338" s="855"/>
      <c r="K338" s="856"/>
      <c r="L338" s="857"/>
      <c r="M338" s="857"/>
      <c r="N338" s="858"/>
      <c r="O338" s="859"/>
      <c r="P338" s="860"/>
      <c r="Q338" s="853"/>
    </row>
    <row r="339" spans="1:17" ht="15" customHeight="1">
      <c r="A339" s="712">
        <v>338</v>
      </c>
      <c r="B339" s="696"/>
      <c r="C339" s="712" t="str">
        <f>IFERROR(VLOOKUP(B339,[8]DSML!E:J,6,0),"")</f>
        <v/>
      </c>
      <c r="D339" s="845" t="str">
        <f>IFERROR(VLOOKUP(B339,[8]DSML!E:G,3,0),"")</f>
        <v/>
      </c>
      <c r="E339" s="853"/>
      <c r="F339" s="853"/>
      <c r="G339" s="854"/>
      <c r="H339" s="853"/>
      <c r="I339" s="853"/>
      <c r="J339" s="855"/>
      <c r="K339" s="856"/>
      <c r="L339" s="857"/>
      <c r="M339" s="857"/>
      <c r="N339" s="858"/>
      <c r="O339" s="859"/>
      <c r="P339" s="860"/>
      <c r="Q339" s="853"/>
    </row>
    <row r="340" spans="1:17" ht="15" customHeight="1">
      <c r="A340" s="712">
        <v>339</v>
      </c>
      <c r="B340" s="696"/>
      <c r="C340" s="712" t="str">
        <f>IFERROR(VLOOKUP(B340,[8]DSML!E:J,6,0),"")</f>
        <v/>
      </c>
      <c r="D340" s="845" t="str">
        <f>IFERROR(VLOOKUP(B340,[8]DSML!E:G,3,0),"")</f>
        <v/>
      </c>
      <c r="E340" s="853"/>
      <c r="F340" s="853"/>
      <c r="G340" s="854"/>
      <c r="H340" s="853"/>
      <c r="I340" s="853"/>
      <c r="J340" s="855"/>
      <c r="K340" s="856"/>
      <c r="L340" s="857"/>
      <c r="M340" s="857"/>
      <c r="N340" s="858"/>
      <c r="O340" s="859"/>
      <c r="P340" s="860"/>
      <c r="Q340" s="853"/>
    </row>
    <row r="341" spans="1:17" ht="15" customHeight="1">
      <c r="A341" s="712">
        <v>340</v>
      </c>
      <c r="B341" s="696"/>
      <c r="C341" s="712" t="str">
        <f>IFERROR(VLOOKUP(B341,[8]DSML!E:J,6,0),"")</f>
        <v/>
      </c>
      <c r="D341" s="845" t="str">
        <f>IFERROR(VLOOKUP(B341,[8]DSML!E:G,3,0),"")</f>
        <v/>
      </c>
      <c r="E341" s="853"/>
      <c r="F341" s="853"/>
      <c r="G341" s="854"/>
      <c r="H341" s="853"/>
      <c r="I341" s="853"/>
      <c r="J341" s="855"/>
      <c r="K341" s="856"/>
      <c r="L341" s="857"/>
      <c r="M341" s="857"/>
      <c r="N341" s="858"/>
      <c r="O341" s="859"/>
      <c r="P341" s="860"/>
      <c r="Q341" s="853"/>
    </row>
    <row r="342" spans="1:17" ht="15" customHeight="1">
      <c r="A342" s="712">
        <v>341</v>
      </c>
      <c r="B342" s="696"/>
      <c r="C342" s="712" t="str">
        <f>IFERROR(VLOOKUP(B342,[8]DSML!E:J,6,0),"")</f>
        <v/>
      </c>
      <c r="D342" s="845" t="str">
        <f>IFERROR(VLOOKUP(B342,[8]DSML!E:G,3,0),"")</f>
        <v/>
      </c>
      <c r="E342" s="853"/>
      <c r="F342" s="853"/>
      <c r="G342" s="854"/>
      <c r="H342" s="853"/>
      <c r="I342" s="853"/>
      <c r="J342" s="855"/>
      <c r="K342" s="856"/>
      <c r="L342" s="857"/>
      <c r="M342" s="857"/>
      <c r="N342" s="858"/>
      <c r="O342" s="859"/>
      <c r="P342" s="860"/>
      <c r="Q342" s="853"/>
    </row>
    <row r="343" spans="1:17" ht="15" customHeight="1">
      <c r="A343" s="712">
        <v>342</v>
      </c>
      <c r="B343" s="696"/>
      <c r="C343" s="712" t="str">
        <f>IFERROR(VLOOKUP(B343,[8]DSML!E:J,6,0),"")</f>
        <v/>
      </c>
      <c r="D343" s="845" t="str">
        <f>IFERROR(VLOOKUP(B343,[8]DSML!E:G,3,0),"")</f>
        <v/>
      </c>
      <c r="E343" s="853"/>
      <c r="F343" s="853"/>
      <c r="G343" s="854"/>
      <c r="H343" s="853"/>
      <c r="I343" s="853"/>
      <c r="J343" s="855"/>
      <c r="K343" s="856"/>
      <c r="L343" s="857"/>
      <c r="M343" s="857"/>
      <c r="N343" s="858"/>
      <c r="O343" s="859"/>
      <c r="P343" s="860"/>
      <c r="Q343" s="853"/>
    </row>
    <row r="344" spans="1:17" ht="15" customHeight="1">
      <c r="A344" s="712">
        <v>343</v>
      </c>
      <c r="B344" s="696"/>
      <c r="C344" s="712" t="str">
        <f>IFERROR(VLOOKUP(B344,[8]DSML!E:J,6,0),"")</f>
        <v/>
      </c>
      <c r="D344" s="845" t="str">
        <f>IFERROR(VLOOKUP(B344,[8]DSML!E:G,3,0),"")</f>
        <v/>
      </c>
      <c r="E344" s="853"/>
      <c r="F344" s="853"/>
      <c r="G344" s="854"/>
      <c r="H344" s="853"/>
      <c r="I344" s="853"/>
      <c r="J344" s="855"/>
      <c r="K344" s="856"/>
      <c r="L344" s="857"/>
      <c r="M344" s="857"/>
      <c r="N344" s="858"/>
      <c r="O344" s="859"/>
      <c r="P344" s="860"/>
      <c r="Q344" s="853"/>
    </row>
    <row r="345" spans="1:17" ht="15" customHeight="1">
      <c r="A345" s="712">
        <v>344</v>
      </c>
      <c r="B345" s="696"/>
      <c r="C345" s="712" t="str">
        <f>IFERROR(VLOOKUP(B345,[8]DSML!E:J,6,0),"")</f>
        <v/>
      </c>
      <c r="D345" s="845" t="str">
        <f>IFERROR(VLOOKUP(B345,[8]DSML!E:G,3,0),"")</f>
        <v/>
      </c>
      <c r="E345" s="853"/>
      <c r="F345" s="853"/>
      <c r="G345" s="854"/>
      <c r="H345" s="853"/>
      <c r="I345" s="853"/>
      <c r="J345" s="855"/>
      <c r="K345" s="856"/>
      <c r="L345" s="857"/>
      <c r="M345" s="857"/>
      <c r="N345" s="858"/>
      <c r="O345" s="859"/>
      <c r="P345" s="860"/>
      <c r="Q345" s="853"/>
    </row>
    <row r="346" spans="1:17" ht="15" customHeight="1">
      <c r="A346" s="712">
        <v>345</v>
      </c>
      <c r="B346" s="696"/>
      <c r="C346" s="712" t="str">
        <f>IFERROR(VLOOKUP(B346,[8]DSML!E:J,6,0),"")</f>
        <v/>
      </c>
      <c r="D346" s="845" t="str">
        <f>IFERROR(VLOOKUP(B346,[8]DSML!E:G,3,0),"")</f>
        <v/>
      </c>
      <c r="E346" s="853"/>
      <c r="F346" s="853"/>
      <c r="G346" s="854"/>
      <c r="H346" s="853"/>
      <c r="I346" s="853"/>
      <c r="J346" s="855"/>
      <c r="K346" s="856"/>
      <c r="L346" s="857"/>
      <c r="M346" s="857"/>
      <c r="N346" s="858"/>
      <c r="O346" s="859"/>
      <c r="P346" s="860"/>
      <c r="Q346" s="853"/>
    </row>
    <row r="347" spans="1:17" ht="15" customHeight="1">
      <c r="A347" s="712">
        <v>346</v>
      </c>
      <c r="B347" s="696"/>
      <c r="C347" s="712" t="str">
        <f>IFERROR(VLOOKUP(B347,[8]DSML!E:J,6,0),"")</f>
        <v/>
      </c>
      <c r="D347" s="845" t="str">
        <f>IFERROR(VLOOKUP(B347,[8]DSML!E:G,3,0),"")</f>
        <v/>
      </c>
      <c r="E347" s="853"/>
      <c r="F347" s="853"/>
      <c r="G347" s="854"/>
      <c r="H347" s="853"/>
      <c r="I347" s="853"/>
      <c r="J347" s="855"/>
      <c r="K347" s="856"/>
      <c r="L347" s="857"/>
      <c r="M347" s="857"/>
      <c r="N347" s="858"/>
      <c r="O347" s="859"/>
      <c r="P347" s="860"/>
      <c r="Q347" s="853"/>
    </row>
    <row r="348" spans="1:17" ht="15" customHeight="1">
      <c r="A348" s="712">
        <v>347</v>
      </c>
      <c r="B348" s="696"/>
      <c r="C348" s="712" t="str">
        <f>IFERROR(VLOOKUP(B348,[8]DSML!E:J,6,0),"")</f>
        <v/>
      </c>
      <c r="D348" s="845" t="str">
        <f>IFERROR(VLOOKUP(B348,[8]DSML!E:G,3,0),"")</f>
        <v/>
      </c>
      <c r="E348" s="853"/>
      <c r="F348" s="853"/>
      <c r="G348" s="854"/>
      <c r="H348" s="853"/>
      <c r="I348" s="853"/>
      <c r="J348" s="855"/>
      <c r="K348" s="856"/>
      <c r="L348" s="857"/>
      <c r="M348" s="857"/>
      <c r="N348" s="858"/>
      <c r="O348" s="859"/>
      <c r="P348" s="860"/>
      <c r="Q348" s="853"/>
    </row>
    <row r="349" spans="1:17" ht="15" customHeight="1">
      <c r="A349" s="712">
        <v>348</v>
      </c>
      <c r="B349" s="696"/>
      <c r="C349" s="712" t="str">
        <f>IFERROR(VLOOKUP(B349,[8]DSML!E:J,6,0),"")</f>
        <v/>
      </c>
      <c r="D349" s="845" t="str">
        <f>IFERROR(VLOOKUP(B349,[8]DSML!E:G,3,0),"")</f>
        <v/>
      </c>
      <c r="E349" s="853"/>
      <c r="F349" s="853"/>
      <c r="G349" s="854"/>
      <c r="H349" s="853"/>
      <c r="I349" s="853"/>
      <c r="J349" s="855"/>
      <c r="K349" s="856"/>
      <c r="L349" s="857"/>
      <c r="M349" s="857"/>
      <c r="N349" s="858"/>
      <c r="O349" s="859"/>
      <c r="P349" s="860"/>
      <c r="Q349" s="853"/>
    </row>
    <row r="350" spans="1:17" ht="15" customHeight="1">
      <c r="A350" s="712">
        <v>349</v>
      </c>
      <c r="B350" s="696"/>
      <c r="C350" s="712" t="str">
        <f>IFERROR(VLOOKUP(B350,[8]DSML!E:J,6,0),"")</f>
        <v/>
      </c>
      <c r="D350" s="845" t="str">
        <f>IFERROR(VLOOKUP(B350,[8]DSML!E:G,3,0),"")</f>
        <v/>
      </c>
      <c r="E350" s="853"/>
      <c r="F350" s="853"/>
      <c r="G350" s="854"/>
      <c r="H350" s="853"/>
      <c r="I350" s="853"/>
      <c r="J350" s="855"/>
      <c r="K350" s="856"/>
      <c r="L350" s="857"/>
      <c r="M350" s="857"/>
      <c r="N350" s="858"/>
      <c r="O350" s="859"/>
      <c r="P350" s="860"/>
      <c r="Q350" s="853"/>
    </row>
    <row r="351" spans="1:17" ht="15" customHeight="1">
      <c r="A351" s="712">
        <v>350</v>
      </c>
      <c r="B351" s="696"/>
      <c r="C351" s="712" t="str">
        <f>IFERROR(VLOOKUP(B351,[8]DSML!E:J,6,0),"")</f>
        <v/>
      </c>
      <c r="D351" s="845" t="str">
        <f>IFERROR(VLOOKUP(B351,[8]DSML!E:G,3,0),"")</f>
        <v/>
      </c>
      <c r="E351" s="853"/>
      <c r="F351" s="853"/>
      <c r="G351" s="854"/>
      <c r="H351" s="853"/>
      <c r="I351" s="853"/>
      <c r="J351" s="855"/>
      <c r="K351" s="856"/>
      <c r="L351" s="857"/>
      <c r="M351" s="857"/>
      <c r="N351" s="858"/>
      <c r="O351" s="859"/>
      <c r="P351" s="860"/>
      <c r="Q351" s="853"/>
    </row>
    <row r="352" spans="1:17" ht="15" customHeight="1">
      <c r="A352" s="712">
        <v>351</v>
      </c>
      <c r="B352" s="696"/>
      <c r="C352" s="712" t="str">
        <f>IFERROR(VLOOKUP(B352,[8]DSML!E:J,6,0),"")</f>
        <v/>
      </c>
      <c r="D352" s="845" t="str">
        <f>IFERROR(VLOOKUP(B352,[8]DSML!E:G,3,0),"")</f>
        <v/>
      </c>
      <c r="E352" s="853"/>
      <c r="F352" s="853"/>
      <c r="G352" s="854"/>
      <c r="H352" s="853"/>
      <c r="I352" s="853"/>
      <c r="J352" s="855"/>
      <c r="K352" s="856"/>
      <c r="L352" s="857"/>
      <c r="M352" s="857"/>
      <c r="N352" s="858"/>
      <c r="O352" s="859"/>
      <c r="P352" s="860"/>
      <c r="Q352" s="853"/>
    </row>
    <row r="353" spans="1:17" ht="15" customHeight="1">
      <c r="A353" s="712">
        <v>352</v>
      </c>
      <c r="B353" s="696"/>
      <c r="C353" s="712" t="str">
        <f>IFERROR(VLOOKUP(B353,[8]DSML!E:J,6,0),"")</f>
        <v/>
      </c>
      <c r="D353" s="845" t="str">
        <f>IFERROR(VLOOKUP(B353,[8]DSML!E:G,3,0),"")</f>
        <v/>
      </c>
      <c r="E353" s="853"/>
      <c r="F353" s="853"/>
      <c r="G353" s="854"/>
      <c r="H353" s="853"/>
      <c r="I353" s="853"/>
      <c r="J353" s="855"/>
      <c r="K353" s="856"/>
      <c r="L353" s="857"/>
      <c r="M353" s="857"/>
      <c r="N353" s="858"/>
      <c r="O353" s="859"/>
      <c r="P353" s="860"/>
      <c r="Q353" s="853"/>
    </row>
    <row r="354" spans="1:17" ht="15" customHeight="1">
      <c r="A354" s="712">
        <v>353</v>
      </c>
      <c r="B354" s="696"/>
      <c r="C354" s="712" t="str">
        <f>IFERROR(VLOOKUP(B354,[8]DSML!E:J,6,0),"")</f>
        <v/>
      </c>
      <c r="D354" s="845" t="str">
        <f>IFERROR(VLOOKUP(B354,[8]DSML!E:G,3,0),"")</f>
        <v/>
      </c>
      <c r="E354" s="853"/>
      <c r="F354" s="853"/>
      <c r="G354" s="854"/>
      <c r="H354" s="853"/>
      <c r="I354" s="853"/>
      <c r="J354" s="855"/>
      <c r="K354" s="856"/>
      <c r="L354" s="857"/>
      <c r="M354" s="857"/>
      <c r="N354" s="858"/>
      <c r="O354" s="859"/>
      <c r="P354" s="860"/>
      <c r="Q354" s="853"/>
    </row>
    <row r="355" spans="1:17" ht="15" customHeight="1">
      <c r="A355" s="712">
        <v>354</v>
      </c>
      <c r="B355" s="696"/>
      <c r="C355" s="712" t="str">
        <f>IFERROR(VLOOKUP(B355,[8]DSML!E:J,6,0),"")</f>
        <v/>
      </c>
      <c r="D355" s="845" t="str">
        <f>IFERROR(VLOOKUP(B355,[8]DSML!E:G,3,0),"")</f>
        <v/>
      </c>
      <c r="E355" s="853"/>
      <c r="F355" s="853"/>
      <c r="G355" s="854"/>
      <c r="H355" s="853"/>
      <c r="I355" s="853"/>
      <c r="J355" s="855"/>
      <c r="K355" s="856"/>
      <c r="L355" s="857"/>
      <c r="M355" s="857"/>
      <c r="N355" s="858"/>
      <c r="O355" s="859"/>
      <c r="P355" s="860"/>
      <c r="Q355" s="853"/>
    </row>
    <row r="356" spans="1:17" ht="15" customHeight="1">
      <c r="A356" s="712">
        <v>355</v>
      </c>
      <c r="B356" s="696"/>
      <c r="C356" s="712" t="str">
        <f>IFERROR(VLOOKUP(B356,[8]DSML!E:J,6,0),"")</f>
        <v/>
      </c>
      <c r="D356" s="845" t="str">
        <f>IFERROR(VLOOKUP(B356,[8]DSML!E:G,3,0),"")</f>
        <v/>
      </c>
      <c r="E356" s="853"/>
      <c r="F356" s="853"/>
      <c r="G356" s="854"/>
      <c r="H356" s="853"/>
      <c r="I356" s="853"/>
      <c r="J356" s="855"/>
      <c r="K356" s="856"/>
      <c r="L356" s="857"/>
      <c r="M356" s="857"/>
      <c r="N356" s="858"/>
      <c r="O356" s="859"/>
      <c r="P356" s="860"/>
      <c r="Q356" s="853"/>
    </row>
    <row r="357" spans="1:17" ht="15" customHeight="1">
      <c r="A357" s="712">
        <v>356</v>
      </c>
      <c r="B357" s="696"/>
      <c r="C357" s="712" t="str">
        <f>IFERROR(VLOOKUP(B357,[8]DSML!E:J,6,0),"")</f>
        <v/>
      </c>
      <c r="D357" s="845" t="str">
        <f>IFERROR(VLOOKUP(B357,[8]DSML!E:G,3,0),"")</f>
        <v/>
      </c>
      <c r="E357" s="853"/>
      <c r="F357" s="853"/>
      <c r="G357" s="854"/>
      <c r="H357" s="853"/>
      <c r="I357" s="853"/>
      <c r="J357" s="855"/>
      <c r="K357" s="856"/>
      <c r="L357" s="857"/>
      <c r="M357" s="857"/>
      <c r="N357" s="858"/>
      <c r="O357" s="859"/>
      <c r="P357" s="860"/>
      <c r="Q357" s="853"/>
    </row>
    <row r="358" spans="1:17" ht="15" customHeight="1">
      <c r="A358" s="712">
        <v>357</v>
      </c>
      <c r="B358" s="696"/>
      <c r="C358" s="712" t="str">
        <f>IFERROR(VLOOKUP(B358,[8]DSML!E:J,6,0),"")</f>
        <v/>
      </c>
      <c r="D358" s="845" t="str">
        <f>IFERROR(VLOOKUP(B358,[8]DSML!E:G,3,0),"")</f>
        <v/>
      </c>
      <c r="E358" s="853"/>
      <c r="F358" s="853"/>
      <c r="G358" s="854"/>
      <c r="H358" s="853"/>
      <c r="I358" s="853"/>
      <c r="J358" s="855"/>
      <c r="K358" s="856"/>
      <c r="L358" s="857"/>
      <c r="M358" s="857"/>
      <c r="N358" s="858"/>
      <c r="O358" s="859"/>
      <c r="P358" s="860"/>
      <c r="Q358" s="853"/>
    </row>
    <row r="359" spans="1:17" ht="15" customHeight="1">
      <c r="A359" s="712">
        <v>358</v>
      </c>
      <c r="B359" s="696"/>
      <c r="C359" s="712" t="str">
        <f>IFERROR(VLOOKUP(B359,[8]DSML!E:J,6,0),"")</f>
        <v/>
      </c>
      <c r="D359" s="845" t="str">
        <f>IFERROR(VLOOKUP(B359,[8]DSML!E:G,3,0),"")</f>
        <v/>
      </c>
      <c r="E359" s="853"/>
      <c r="F359" s="853"/>
      <c r="G359" s="854"/>
      <c r="H359" s="853"/>
      <c r="I359" s="853"/>
      <c r="J359" s="855"/>
      <c r="K359" s="856"/>
      <c r="L359" s="857"/>
      <c r="M359" s="857"/>
      <c r="N359" s="858"/>
      <c r="O359" s="859"/>
      <c r="P359" s="860"/>
      <c r="Q359" s="853"/>
    </row>
    <row r="360" spans="1:17" ht="15" customHeight="1">
      <c r="A360" s="712">
        <v>359</v>
      </c>
      <c r="B360" s="696"/>
      <c r="C360" s="712" t="str">
        <f>IFERROR(VLOOKUP(B360,[8]DSML!E:J,6,0),"")</f>
        <v/>
      </c>
      <c r="D360" s="845" t="str">
        <f>IFERROR(VLOOKUP(B360,[8]DSML!E:G,3,0),"")</f>
        <v/>
      </c>
      <c r="E360" s="853"/>
      <c r="F360" s="853"/>
      <c r="G360" s="854"/>
      <c r="H360" s="853"/>
      <c r="I360" s="853"/>
      <c r="J360" s="855"/>
      <c r="K360" s="856"/>
      <c r="L360" s="857"/>
      <c r="M360" s="857"/>
      <c r="N360" s="858"/>
      <c r="O360" s="859"/>
      <c r="P360" s="860"/>
      <c r="Q360" s="853"/>
    </row>
    <row r="361" spans="1:17" ht="15" customHeight="1">
      <c r="A361" s="712">
        <v>360</v>
      </c>
      <c r="B361" s="696"/>
      <c r="C361" s="712" t="str">
        <f>IFERROR(VLOOKUP(B361,[8]DSML!E:J,6,0),"")</f>
        <v/>
      </c>
      <c r="D361" s="845" t="str">
        <f>IFERROR(VLOOKUP(B361,[8]DSML!E:G,3,0),"")</f>
        <v/>
      </c>
      <c r="E361" s="853"/>
      <c r="F361" s="853"/>
      <c r="G361" s="854"/>
      <c r="H361" s="853"/>
      <c r="I361" s="853"/>
      <c r="J361" s="855"/>
      <c r="K361" s="856"/>
      <c r="L361" s="857"/>
      <c r="M361" s="857"/>
      <c r="N361" s="858"/>
      <c r="O361" s="859"/>
      <c r="P361" s="860"/>
      <c r="Q361" s="853"/>
    </row>
    <row r="362" spans="1:17" ht="15" customHeight="1">
      <c r="A362" s="712">
        <v>361</v>
      </c>
      <c r="B362" s="696"/>
      <c r="C362" s="712" t="str">
        <f>IFERROR(VLOOKUP(B362,[8]DSML!E:J,6,0),"")</f>
        <v/>
      </c>
      <c r="D362" s="845" t="str">
        <f>IFERROR(VLOOKUP(B362,[8]DSML!E:G,3,0),"")</f>
        <v/>
      </c>
      <c r="E362" s="853"/>
      <c r="F362" s="853"/>
      <c r="G362" s="854"/>
      <c r="H362" s="853"/>
      <c r="I362" s="853"/>
      <c r="J362" s="855"/>
      <c r="K362" s="856"/>
      <c r="L362" s="857"/>
      <c r="M362" s="857"/>
      <c r="N362" s="858"/>
      <c r="O362" s="859"/>
      <c r="P362" s="860"/>
      <c r="Q362" s="853"/>
    </row>
    <row r="363" spans="1:17" ht="15" customHeight="1">
      <c r="A363" s="712">
        <v>362</v>
      </c>
      <c r="B363" s="696"/>
      <c r="C363" s="712" t="str">
        <f>IFERROR(VLOOKUP(B363,[8]DSML!E:J,6,0),"")</f>
        <v/>
      </c>
      <c r="D363" s="845" t="str">
        <f>IFERROR(VLOOKUP(B363,[8]DSML!E:G,3,0),"")</f>
        <v/>
      </c>
      <c r="E363" s="853"/>
      <c r="F363" s="853"/>
      <c r="G363" s="854"/>
      <c r="H363" s="853"/>
      <c r="I363" s="853"/>
      <c r="J363" s="855"/>
      <c r="K363" s="856"/>
      <c r="L363" s="857"/>
      <c r="M363" s="857"/>
      <c r="N363" s="858"/>
      <c r="O363" s="859"/>
      <c r="P363" s="860"/>
      <c r="Q363" s="853"/>
    </row>
    <row r="364" spans="1:17" ht="15" customHeight="1">
      <c r="A364" s="712">
        <v>363</v>
      </c>
      <c r="B364" s="696"/>
      <c r="C364" s="712" t="str">
        <f>IFERROR(VLOOKUP(B364,[8]DSML!E:J,6,0),"")</f>
        <v/>
      </c>
      <c r="D364" s="845" t="str">
        <f>IFERROR(VLOOKUP(B364,[8]DSML!E:G,3,0),"")</f>
        <v/>
      </c>
      <c r="E364" s="853"/>
      <c r="F364" s="853"/>
      <c r="G364" s="854"/>
      <c r="H364" s="853"/>
      <c r="I364" s="853"/>
      <c r="J364" s="855"/>
      <c r="K364" s="856"/>
      <c r="L364" s="857"/>
      <c r="M364" s="857"/>
      <c r="N364" s="858"/>
      <c r="O364" s="859"/>
      <c r="P364" s="860"/>
      <c r="Q364" s="853"/>
    </row>
    <row r="365" spans="1:17" ht="15" customHeight="1">
      <c r="A365" s="712">
        <v>364</v>
      </c>
      <c r="B365" s="696"/>
      <c r="C365" s="712" t="str">
        <f>IFERROR(VLOOKUP(B365,[8]DSML!E:J,6,0),"")</f>
        <v/>
      </c>
      <c r="D365" s="845" t="str">
        <f>IFERROR(VLOOKUP(B365,[8]DSML!E:G,3,0),"")</f>
        <v/>
      </c>
      <c r="E365" s="853"/>
      <c r="F365" s="853"/>
      <c r="G365" s="854"/>
      <c r="H365" s="853"/>
      <c r="I365" s="853"/>
      <c r="J365" s="855"/>
      <c r="K365" s="856"/>
      <c r="L365" s="857"/>
      <c r="M365" s="857"/>
      <c r="N365" s="858"/>
      <c r="O365" s="859"/>
      <c r="P365" s="860"/>
      <c r="Q365" s="853"/>
    </row>
    <row r="366" spans="1:17" ht="15" customHeight="1">
      <c r="A366" s="712">
        <v>365</v>
      </c>
      <c r="B366" s="696"/>
      <c r="C366" s="712" t="str">
        <f>IFERROR(VLOOKUP(B366,[8]DSML!E:J,6,0),"")</f>
        <v/>
      </c>
      <c r="D366" s="845" t="str">
        <f>IFERROR(VLOOKUP(B366,[8]DSML!E:G,3,0),"")</f>
        <v/>
      </c>
      <c r="E366" s="853"/>
      <c r="F366" s="853"/>
      <c r="G366" s="854"/>
      <c r="H366" s="853"/>
      <c r="I366" s="853"/>
      <c r="J366" s="855"/>
      <c r="K366" s="856"/>
      <c r="L366" s="857"/>
      <c r="M366" s="857"/>
      <c r="N366" s="858"/>
      <c r="O366" s="859"/>
      <c r="P366" s="860"/>
      <c r="Q366" s="853"/>
    </row>
    <row r="367" spans="1:17" ht="15" customHeight="1">
      <c r="A367" s="712">
        <v>366</v>
      </c>
      <c r="B367" s="696"/>
      <c r="C367" s="712" t="str">
        <f>IFERROR(VLOOKUP(B367,[8]DSML!E:J,6,0),"")</f>
        <v/>
      </c>
      <c r="D367" s="845" t="str">
        <f>IFERROR(VLOOKUP(B367,[8]DSML!E:G,3,0),"")</f>
        <v/>
      </c>
      <c r="E367" s="853"/>
      <c r="F367" s="853"/>
      <c r="G367" s="854"/>
      <c r="H367" s="853"/>
      <c r="I367" s="853"/>
      <c r="J367" s="855"/>
      <c r="K367" s="856"/>
      <c r="L367" s="857"/>
      <c r="M367" s="857"/>
      <c r="N367" s="858"/>
      <c r="O367" s="859"/>
      <c r="P367" s="860"/>
      <c r="Q367" s="853"/>
    </row>
    <row r="368" spans="1:17" ht="15" customHeight="1">
      <c r="A368" s="712">
        <v>367</v>
      </c>
      <c r="B368" s="696"/>
      <c r="C368" s="712" t="str">
        <f>IFERROR(VLOOKUP(B368,[8]DSML!E:J,6,0),"")</f>
        <v/>
      </c>
      <c r="D368" s="845" t="str">
        <f>IFERROR(VLOOKUP(B368,[8]DSML!E:G,3,0),"")</f>
        <v/>
      </c>
      <c r="E368" s="853"/>
      <c r="F368" s="853"/>
      <c r="G368" s="854"/>
      <c r="H368" s="853"/>
      <c r="I368" s="853"/>
      <c r="J368" s="855"/>
      <c r="K368" s="856"/>
      <c r="L368" s="857"/>
      <c r="M368" s="857"/>
      <c r="N368" s="858"/>
      <c r="O368" s="859"/>
      <c r="P368" s="860"/>
      <c r="Q368" s="853"/>
    </row>
    <row r="369" spans="1:17" ht="15" customHeight="1">
      <c r="A369" s="712">
        <v>368</v>
      </c>
      <c r="B369" s="696"/>
      <c r="C369" s="712" t="str">
        <f>IFERROR(VLOOKUP(B369,[8]DSML!E:J,6,0),"")</f>
        <v/>
      </c>
      <c r="D369" s="845" t="str">
        <f>IFERROR(VLOOKUP(B369,[8]DSML!E:G,3,0),"")</f>
        <v/>
      </c>
      <c r="E369" s="853"/>
      <c r="F369" s="853"/>
      <c r="G369" s="854"/>
      <c r="H369" s="853"/>
      <c r="I369" s="853"/>
      <c r="J369" s="855"/>
      <c r="K369" s="856"/>
      <c r="L369" s="857"/>
      <c r="M369" s="857"/>
      <c r="N369" s="858"/>
      <c r="O369" s="859"/>
      <c r="P369" s="860"/>
      <c r="Q369" s="853"/>
    </row>
    <row r="370" spans="1:17" ht="15" customHeight="1">
      <c r="A370" s="712">
        <v>369</v>
      </c>
      <c r="B370" s="696"/>
      <c r="C370" s="712" t="str">
        <f>IFERROR(VLOOKUP(B370,[8]DSML!E:J,6,0),"")</f>
        <v/>
      </c>
      <c r="D370" s="845" t="str">
        <f>IFERROR(VLOOKUP(B370,[8]DSML!E:G,3,0),"")</f>
        <v/>
      </c>
      <c r="E370" s="853"/>
      <c r="F370" s="853"/>
      <c r="G370" s="854"/>
      <c r="H370" s="853"/>
      <c r="I370" s="853"/>
      <c r="J370" s="855"/>
      <c r="K370" s="856"/>
      <c r="L370" s="857"/>
      <c r="M370" s="857"/>
      <c r="N370" s="858"/>
      <c r="O370" s="859"/>
      <c r="P370" s="860"/>
      <c r="Q370" s="853"/>
    </row>
    <row r="371" spans="1:17" ht="15" customHeight="1">
      <c r="A371" s="712">
        <v>370</v>
      </c>
      <c r="B371" s="696"/>
      <c r="C371" s="712" t="str">
        <f>IFERROR(VLOOKUP(B371,[8]DSML!E:J,6,0),"")</f>
        <v/>
      </c>
      <c r="D371" s="845" t="str">
        <f>IFERROR(VLOOKUP(B371,[8]DSML!E:G,3,0),"")</f>
        <v/>
      </c>
      <c r="E371" s="853"/>
      <c r="F371" s="853"/>
      <c r="G371" s="854"/>
      <c r="H371" s="853"/>
      <c r="I371" s="853"/>
      <c r="J371" s="855"/>
      <c r="K371" s="856"/>
      <c r="L371" s="857"/>
      <c r="M371" s="857"/>
      <c r="N371" s="858"/>
      <c r="O371" s="859"/>
      <c r="P371" s="860"/>
      <c r="Q371" s="853"/>
    </row>
    <row r="372" spans="1:17" ht="15" customHeight="1">
      <c r="A372" s="712">
        <v>371</v>
      </c>
      <c r="B372" s="696"/>
      <c r="C372" s="712" t="str">
        <f>IFERROR(VLOOKUP(B372,[8]DSML!E:J,6,0),"")</f>
        <v/>
      </c>
      <c r="D372" s="845" t="str">
        <f>IFERROR(VLOOKUP(B372,[8]DSML!E:G,3,0),"")</f>
        <v/>
      </c>
      <c r="E372" s="853"/>
      <c r="F372" s="853"/>
      <c r="G372" s="854"/>
      <c r="H372" s="853"/>
      <c r="I372" s="853"/>
      <c r="J372" s="855"/>
      <c r="K372" s="856"/>
      <c r="L372" s="857"/>
      <c r="M372" s="857"/>
      <c r="N372" s="858"/>
      <c r="O372" s="859"/>
      <c r="P372" s="860"/>
      <c r="Q372" s="853"/>
    </row>
    <row r="373" spans="1:17" ht="15" customHeight="1">
      <c r="A373" s="712">
        <v>372</v>
      </c>
      <c r="B373" s="696"/>
      <c r="C373" s="712" t="str">
        <f>IFERROR(VLOOKUP(B373,[8]DSML!E:J,6,0),"")</f>
        <v/>
      </c>
      <c r="D373" s="845" t="str">
        <f>IFERROR(VLOOKUP(B373,[8]DSML!E:G,3,0),"")</f>
        <v/>
      </c>
      <c r="E373" s="853"/>
      <c r="F373" s="853"/>
      <c r="G373" s="854"/>
      <c r="H373" s="853"/>
      <c r="I373" s="853"/>
      <c r="J373" s="855"/>
      <c r="K373" s="856"/>
      <c r="L373" s="857"/>
      <c r="M373" s="857"/>
      <c r="N373" s="858"/>
      <c r="O373" s="859"/>
      <c r="P373" s="860"/>
      <c r="Q373" s="853"/>
    </row>
    <row r="374" spans="1:17" ht="15" customHeight="1">
      <c r="A374" s="712">
        <v>373</v>
      </c>
      <c r="B374" s="696"/>
      <c r="C374" s="712" t="str">
        <f>IFERROR(VLOOKUP(B374,[8]DSML!E:J,6,0),"")</f>
        <v/>
      </c>
      <c r="D374" s="845" t="str">
        <f>IFERROR(VLOOKUP(B374,[8]DSML!E:G,3,0),"")</f>
        <v/>
      </c>
      <c r="E374" s="853"/>
      <c r="F374" s="853"/>
      <c r="G374" s="854"/>
      <c r="H374" s="853"/>
      <c r="I374" s="853"/>
      <c r="J374" s="855"/>
      <c r="K374" s="856"/>
      <c r="L374" s="857"/>
      <c r="M374" s="857"/>
      <c r="N374" s="858"/>
      <c r="O374" s="859"/>
      <c r="P374" s="860"/>
      <c r="Q374" s="853"/>
    </row>
    <row r="375" spans="1:17" ht="15" customHeight="1">
      <c r="A375" s="712">
        <v>374</v>
      </c>
      <c r="B375" s="696"/>
      <c r="C375" s="712" t="str">
        <f>IFERROR(VLOOKUP(B375,[8]DSML!E:J,6,0),"")</f>
        <v/>
      </c>
      <c r="D375" s="845" t="str">
        <f>IFERROR(VLOOKUP(B375,[8]DSML!E:G,3,0),"")</f>
        <v/>
      </c>
      <c r="E375" s="853"/>
      <c r="F375" s="853"/>
      <c r="G375" s="854"/>
      <c r="H375" s="853"/>
      <c r="I375" s="853"/>
      <c r="J375" s="855"/>
      <c r="K375" s="856"/>
      <c r="L375" s="857"/>
      <c r="M375" s="857"/>
      <c r="N375" s="858"/>
      <c r="O375" s="859"/>
      <c r="P375" s="860"/>
      <c r="Q375" s="853"/>
    </row>
    <row r="376" spans="1:17" ht="15" customHeight="1">
      <c r="A376" s="712">
        <v>375</v>
      </c>
      <c r="B376" s="696"/>
      <c r="C376" s="712" t="str">
        <f>IFERROR(VLOOKUP(B376,[8]DSML!E:J,6,0),"")</f>
        <v/>
      </c>
      <c r="D376" s="845" t="str">
        <f>IFERROR(VLOOKUP(B376,[8]DSML!E:G,3,0),"")</f>
        <v/>
      </c>
      <c r="E376" s="853"/>
      <c r="F376" s="853"/>
      <c r="G376" s="854"/>
      <c r="H376" s="853"/>
      <c r="I376" s="853"/>
      <c r="J376" s="855"/>
      <c r="K376" s="856"/>
      <c r="L376" s="857"/>
      <c r="M376" s="857"/>
      <c r="N376" s="858"/>
      <c r="O376" s="859"/>
      <c r="P376" s="860"/>
      <c r="Q376" s="853"/>
    </row>
    <row r="377" spans="1:17" ht="15" customHeight="1">
      <c r="A377" s="712">
        <v>376</v>
      </c>
      <c r="B377" s="696"/>
      <c r="C377" s="712" t="str">
        <f>IFERROR(VLOOKUP(B377,[8]DSML!E:J,6,0),"")</f>
        <v/>
      </c>
      <c r="D377" s="845" t="str">
        <f>IFERROR(VLOOKUP(B377,[8]DSML!E:G,3,0),"")</f>
        <v/>
      </c>
      <c r="E377" s="853"/>
      <c r="F377" s="853"/>
      <c r="G377" s="854"/>
      <c r="H377" s="853"/>
      <c r="I377" s="853"/>
      <c r="J377" s="855"/>
      <c r="K377" s="856"/>
      <c r="L377" s="857"/>
      <c r="M377" s="857"/>
      <c r="N377" s="858"/>
      <c r="O377" s="859"/>
      <c r="P377" s="860"/>
      <c r="Q377" s="853"/>
    </row>
    <row r="378" spans="1:17" ht="15" customHeight="1">
      <c r="A378" s="712">
        <v>377</v>
      </c>
      <c r="B378" s="696"/>
      <c r="C378" s="712" t="str">
        <f>IFERROR(VLOOKUP(B378,[8]DSML!E:J,6,0),"")</f>
        <v/>
      </c>
      <c r="D378" s="845" t="str">
        <f>IFERROR(VLOOKUP(B378,[8]DSML!E:G,3,0),"")</f>
        <v/>
      </c>
      <c r="E378" s="853"/>
      <c r="F378" s="853"/>
      <c r="G378" s="854"/>
      <c r="H378" s="853"/>
      <c r="I378" s="853"/>
      <c r="J378" s="855"/>
      <c r="K378" s="856"/>
      <c r="L378" s="857"/>
      <c r="M378" s="857"/>
      <c r="N378" s="858"/>
      <c r="O378" s="859"/>
      <c r="P378" s="860"/>
      <c r="Q378" s="853"/>
    </row>
    <row r="379" spans="1:17" ht="15" customHeight="1">
      <c r="A379" s="712">
        <v>378</v>
      </c>
      <c r="B379" s="696"/>
      <c r="C379" s="712" t="str">
        <f>IFERROR(VLOOKUP(B379,[8]DSML!E:J,6,0),"")</f>
        <v/>
      </c>
      <c r="D379" s="845" t="str">
        <f>IFERROR(VLOOKUP(B379,[8]DSML!E:G,3,0),"")</f>
        <v/>
      </c>
      <c r="E379" s="853"/>
      <c r="F379" s="853"/>
      <c r="G379" s="854"/>
      <c r="H379" s="853"/>
      <c r="I379" s="853"/>
      <c r="J379" s="855"/>
      <c r="K379" s="856"/>
      <c r="L379" s="857"/>
      <c r="M379" s="857"/>
      <c r="N379" s="858"/>
      <c r="O379" s="859"/>
      <c r="P379" s="860"/>
      <c r="Q379" s="853"/>
    </row>
    <row r="380" spans="1:17" ht="15" customHeight="1">
      <c r="A380" s="712">
        <v>379</v>
      </c>
      <c r="B380" s="696"/>
      <c r="C380" s="712" t="str">
        <f>IFERROR(VLOOKUP(B380,[8]DSML!E:J,6,0),"")</f>
        <v/>
      </c>
      <c r="D380" s="845" t="str">
        <f>IFERROR(VLOOKUP(B380,[8]DSML!E:G,3,0),"")</f>
        <v/>
      </c>
      <c r="E380" s="853"/>
      <c r="F380" s="853"/>
      <c r="G380" s="854"/>
      <c r="H380" s="853"/>
      <c r="I380" s="853"/>
      <c r="J380" s="855"/>
      <c r="K380" s="856"/>
      <c r="L380" s="857"/>
      <c r="M380" s="857"/>
      <c r="N380" s="858"/>
      <c r="O380" s="859"/>
      <c r="P380" s="860"/>
      <c r="Q380" s="853"/>
    </row>
    <row r="381" spans="1:17" ht="15" customHeight="1">
      <c r="A381" s="712">
        <v>380</v>
      </c>
      <c r="B381" s="696"/>
      <c r="C381" s="712" t="str">
        <f>IFERROR(VLOOKUP(B381,[8]DSML!E:J,6,0),"")</f>
        <v/>
      </c>
      <c r="D381" s="845" t="str">
        <f>IFERROR(VLOOKUP(B381,[8]DSML!E:G,3,0),"")</f>
        <v/>
      </c>
      <c r="E381" s="853"/>
      <c r="F381" s="853"/>
      <c r="G381" s="854"/>
      <c r="H381" s="853"/>
      <c r="I381" s="853"/>
      <c r="J381" s="855"/>
      <c r="K381" s="856"/>
      <c r="L381" s="857"/>
      <c r="M381" s="857"/>
      <c r="N381" s="858"/>
      <c r="O381" s="859"/>
      <c r="P381" s="860"/>
      <c r="Q381" s="853"/>
    </row>
    <row r="382" spans="1:17" ht="15" customHeight="1">
      <c r="A382" s="712">
        <v>381</v>
      </c>
      <c r="B382" s="696"/>
      <c r="C382" s="712" t="str">
        <f>IFERROR(VLOOKUP(B382,[8]DSML!E:J,6,0),"")</f>
        <v/>
      </c>
      <c r="D382" s="845" t="str">
        <f>IFERROR(VLOOKUP(B382,[8]DSML!E:G,3,0),"")</f>
        <v/>
      </c>
      <c r="E382" s="853"/>
      <c r="F382" s="853"/>
      <c r="G382" s="854"/>
      <c r="H382" s="853"/>
      <c r="I382" s="853"/>
      <c r="J382" s="855"/>
      <c r="K382" s="856"/>
      <c r="L382" s="857"/>
      <c r="M382" s="857"/>
      <c r="N382" s="858"/>
      <c r="O382" s="859"/>
      <c r="P382" s="860"/>
      <c r="Q382" s="853"/>
    </row>
    <row r="383" spans="1:17" ht="15" customHeight="1">
      <c r="A383" s="712">
        <v>382</v>
      </c>
      <c r="B383" s="696"/>
      <c r="C383" s="712" t="str">
        <f>IFERROR(VLOOKUP(B383,[8]DSML!E:J,6,0),"")</f>
        <v/>
      </c>
      <c r="D383" s="845" t="str">
        <f>IFERROR(VLOOKUP(B383,[8]DSML!E:G,3,0),"")</f>
        <v/>
      </c>
      <c r="E383" s="853"/>
      <c r="F383" s="853"/>
      <c r="G383" s="854"/>
      <c r="H383" s="853"/>
      <c r="I383" s="853"/>
      <c r="J383" s="855"/>
      <c r="K383" s="856"/>
      <c r="L383" s="857"/>
      <c r="M383" s="857"/>
      <c r="N383" s="858"/>
      <c r="O383" s="859"/>
      <c r="P383" s="860"/>
      <c r="Q383" s="853"/>
    </row>
    <row r="384" spans="1:17" ht="15" customHeight="1">
      <c r="A384" s="712">
        <v>383</v>
      </c>
      <c r="B384" s="696"/>
      <c r="C384" s="712" t="str">
        <f>IFERROR(VLOOKUP(B384,[8]DSML!E:J,6,0),"")</f>
        <v/>
      </c>
      <c r="D384" s="845" t="str">
        <f>IFERROR(VLOOKUP(B384,[8]DSML!E:G,3,0),"")</f>
        <v/>
      </c>
      <c r="E384" s="853"/>
      <c r="F384" s="853"/>
      <c r="G384" s="854"/>
      <c r="H384" s="853"/>
      <c r="I384" s="853"/>
      <c r="J384" s="855"/>
      <c r="K384" s="856"/>
      <c r="L384" s="857"/>
      <c r="M384" s="857"/>
      <c r="N384" s="858"/>
      <c r="O384" s="859"/>
      <c r="P384" s="860"/>
      <c r="Q384" s="853"/>
    </row>
    <row r="385" spans="1:17" ht="15" customHeight="1">
      <c r="A385" s="712">
        <v>384</v>
      </c>
      <c r="B385" s="696"/>
      <c r="C385" s="712" t="str">
        <f>IFERROR(VLOOKUP(B385,[8]DSML!E:J,6,0),"")</f>
        <v/>
      </c>
      <c r="D385" s="845" t="str">
        <f>IFERROR(VLOOKUP(B385,[8]DSML!E:G,3,0),"")</f>
        <v/>
      </c>
      <c r="E385" s="853"/>
      <c r="F385" s="853"/>
      <c r="G385" s="854"/>
      <c r="H385" s="853"/>
      <c r="I385" s="853"/>
      <c r="J385" s="855"/>
      <c r="K385" s="856"/>
      <c r="L385" s="857"/>
      <c r="M385" s="857"/>
      <c r="N385" s="858"/>
      <c r="O385" s="859"/>
      <c r="P385" s="860"/>
      <c r="Q385" s="853"/>
    </row>
    <row r="386" spans="1:17" ht="15" customHeight="1">
      <c r="A386" s="712">
        <v>385</v>
      </c>
      <c r="B386" s="696"/>
      <c r="C386" s="712" t="str">
        <f>IFERROR(VLOOKUP(B386,[8]DSML!E:J,6,0),"")</f>
        <v/>
      </c>
      <c r="D386" s="845" t="str">
        <f>IFERROR(VLOOKUP(B386,[8]DSML!E:G,3,0),"")</f>
        <v/>
      </c>
      <c r="E386" s="853"/>
      <c r="F386" s="853"/>
      <c r="G386" s="854"/>
      <c r="H386" s="853"/>
      <c r="I386" s="853"/>
      <c r="J386" s="855"/>
      <c r="K386" s="856"/>
      <c r="L386" s="857"/>
      <c r="M386" s="857"/>
      <c r="N386" s="858"/>
      <c r="O386" s="859"/>
      <c r="P386" s="860"/>
      <c r="Q386" s="853"/>
    </row>
    <row r="387" spans="1:17" ht="15" customHeight="1">
      <c r="A387" s="712">
        <v>386</v>
      </c>
      <c r="B387" s="696"/>
      <c r="C387" s="712" t="str">
        <f>IFERROR(VLOOKUP(B387,[8]DSML!E:J,6,0),"")</f>
        <v/>
      </c>
      <c r="D387" s="845" t="str">
        <f>IFERROR(VLOOKUP(B387,[8]DSML!E:G,3,0),"")</f>
        <v/>
      </c>
      <c r="E387" s="853"/>
      <c r="F387" s="853"/>
      <c r="G387" s="854"/>
      <c r="H387" s="853"/>
      <c r="I387" s="853"/>
      <c r="J387" s="855"/>
      <c r="K387" s="856"/>
      <c r="L387" s="857"/>
      <c r="M387" s="857"/>
      <c r="N387" s="858"/>
      <c r="O387" s="859"/>
      <c r="P387" s="860"/>
      <c r="Q387" s="853"/>
    </row>
    <row r="388" spans="1:17" ht="15" customHeight="1">
      <c r="A388" s="712">
        <v>387</v>
      </c>
      <c r="B388" s="696"/>
      <c r="C388" s="712" t="str">
        <f>IFERROR(VLOOKUP(B388,[8]DSML!E:J,6,0),"")</f>
        <v/>
      </c>
      <c r="D388" s="845" t="str">
        <f>IFERROR(VLOOKUP(B388,[8]DSML!E:G,3,0),"")</f>
        <v/>
      </c>
      <c r="E388" s="853"/>
      <c r="F388" s="853"/>
      <c r="G388" s="854"/>
      <c r="H388" s="853"/>
      <c r="I388" s="853"/>
      <c r="J388" s="855"/>
      <c r="K388" s="856"/>
      <c r="L388" s="857"/>
      <c r="M388" s="857"/>
      <c r="N388" s="858"/>
      <c r="O388" s="859"/>
      <c r="P388" s="860"/>
      <c r="Q388" s="853"/>
    </row>
    <row r="389" spans="1:17" ht="15" customHeight="1">
      <c r="A389" s="712">
        <v>388</v>
      </c>
      <c r="B389" s="696"/>
      <c r="C389" s="712" t="str">
        <f>IFERROR(VLOOKUP(B389,[8]DSML!E:J,6,0),"")</f>
        <v/>
      </c>
      <c r="D389" s="845" t="str">
        <f>IFERROR(VLOOKUP(B389,[8]DSML!E:G,3,0),"")</f>
        <v/>
      </c>
      <c r="E389" s="853"/>
      <c r="F389" s="853"/>
      <c r="G389" s="854"/>
      <c r="H389" s="853"/>
      <c r="I389" s="853"/>
      <c r="J389" s="855"/>
      <c r="K389" s="856"/>
      <c r="L389" s="857"/>
      <c r="M389" s="857"/>
      <c r="N389" s="858"/>
      <c r="O389" s="859"/>
      <c r="P389" s="860"/>
      <c r="Q389" s="853"/>
    </row>
    <row r="390" spans="1:17" ht="15" customHeight="1">
      <c r="A390" s="712">
        <v>389</v>
      </c>
      <c r="B390" s="696"/>
      <c r="C390" s="712" t="str">
        <f>IFERROR(VLOOKUP(B390,[8]DSML!E:J,6,0),"")</f>
        <v/>
      </c>
      <c r="D390" s="845" t="str">
        <f>IFERROR(VLOOKUP(B390,[8]DSML!E:G,3,0),"")</f>
        <v/>
      </c>
      <c r="E390" s="853"/>
      <c r="F390" s="853"/>
      <c r="G390" s="854"/>
      <c r="H390" s="853"/>
      <c r="I390" s="853"/>
      <c r="J390" s="855"/>
      <c r="K390" s="856"/>
      <c r="L390" s="857"/>
      <c r="M390" s="857"/>
      <c r="N390" s="858"/>
      <c r="O390" s="859"/>
      <c r="P390" s="860"/>
      <c r="Q390" s="853"/>
    </row>
    <row r="391" spans="1:17" ht="15" customHeight="1">
      <c r="A391" s="712">
        <v>390</v>
      </c>
      <c r="B391" s="696"/>
      <c r="C391" s="712" t="str">
        <f>IFERROR(VLOOKUP(B391,[8]DSML!E:J,6,0),"")</f>
        <v/>
      </c>
      <c r="D391" s="845" t="str">
        <f>IFERROR(VLOOKUP(B391,[8]DSML!E:G,3,0),"")</f>
        <v/>
      </c>
      <c r="E391" s="853"/>
      <c r="F391" s="853"/>
      <c r="G391" s="854"/>
      <c r="H391" s="853"/>
      <c r="I391" s="853"/>
      <c r="J391" s="855"/>
      <c r="K391" s="856"/>
      <c r="L391" s="857"/>
      <c r="M391" s="857"/>
      <c r="N391" s="858"/>
      <c r="O391" s="859"/>
      <c r="P391" s="860"/>
      <c r="Q391" s="853"/>
    </row>
    <row r="392" spans="1:17" ht="15" customHeight="1">
      <c r="A392" s="712">
        <v>391</v>
      </c>
      <c r="B392" s="696"/>
      <c r="C392" s="712" t="str">
        <f>IFERROR(VLOOKUP(B392,[8]DSML!E:J,6,0),"")</f>
        <v/>
      </c>
      <c r="D392" s="845" t="str">
        <f>IFERROR(VLOOKUP(B392,[8]DSML!E:G,3,0),"")</f>
        <v/>
      </c>
      <c r="E392" s="853"/>
      <c r="F392" s="853"/>
      <c r="G392" s="854"/>
      <c r="H392" s="853"/>
      <c r="I392" s="853"/>
      <c r="J392" s="855"/>
      <c r="K392" s="856"/>
      <c r="L392" s="857"/>
      <c r="M392" s="857"/>
      <c r="N392" s="858"/>
      <c r="O392" s="859"/>
      <c r="P392" s="860"/>
      <c r="Q392" s="853"/>
    </row>
    <row r="393" spans="1:17" ht="15" customHeight="1">
      <c r="A393" s="712">
        <v>392</v>
      </c>
      <c r="B393" s="696"/>
      <c r="C393" s="712" t="str">
        <f>IFERROR(VLOOKUP(B393,[8]DSML!E:J,6,0),"")</f>
        <v/>
      </c>
      <c r="D393" s="845" t="str">
        <f>IFERROR(VLOOKUP(B393,[8]DSML!E:G,3,0),"")</f>
        <v/>
      </c>
      <c r="E393" s="853"/>
      <c r="F393" s="853"/>
      <c r="G393" s="854"/>
      <c r="H393" s="853"/>
      <c r="I393" s="853"/>
      <c r="J393" s="855"/>
      <c r="K393" s="856"/>
      <c r="L393" s="857"/>
      <c r="M393" s="857"/>
      <c r="N393" s="858"/>
      <c r="O393" s="859"/>
      <c r="P393" s="860"/>
      <c r="Q393" s="853"/>
    </row>
    <row r="394" spans="1:17" ht="15" customHeight="1">
      <c r="A394" s="712">
        <v>393</v>
      </c>
      <c r="B394" s="696"/>
      <c r="C394" s="712" t="str">
        <f>IFERROR(VLOOKUP(B394,[8]DSML!E:J,6,0),"")</f>
        <v/>
      </c>
      <c r="D394" s="845" t="str">
        <f>IFERROR(VLOOKUP(B394,[8]DSML!E:G,3,0),"")</f>
        <v/>
      </c>
      <c r="E394" s="853"/>
      <c r="F394" s="853"/>
      <c r="G394" s="854"/>
      <c r="H394" s="853"/>
      <c r="I394" s="853"/>
      <c r="J394" s="855"/>
      <c r="K394" s="856"/>
      <c r="L394" s="857"/>
      <c r="M394" s="857"/>
      <c r="N394" s="858"/>
      <c r="O394" s="859"/>
      <c r="P394" s="860"/>
      <c r="Q394" s="853"/>
    </row>
    <row r="395" spans="1:17" ht="15" customHeight="1">
      <c r="A395" s="712">
        <v>394</v>
      </c>
      <c r="B395" s="696"/>
      <c r="C395" s="712" t="str">
        <f>IFERROR(VLOOKUP(B395,[8]DSML!E:J,6,0),"")</f>
        <v/>
      </c>
      <c r="D395" s="845" t="str">
        <f>IFERROR(VLOOKUP(B395,[8]DSML!E:G,3,0),"")</f>
        <v/>
      </c>
      <c r="E395" s="853"/>
      <c r="F395" s="853"/>
      <c r="G395" s="854"/>
      <c r="H395" s="853"/>
      <c r="I395" s="853"/>
      <c r="J395" s="855"/>
      <c r="K395" s="856"/>
      <c r="L395" s="857"/>
      <c r="M395" s="857"/>
      <c r="N395" s="858"/>
      <c r="O395" s="859"/>
      <c r="P395" s="860"/>
      <c r="Q395" s="853"/>
    </row>
    <row r="396" spans="1:17" ht="15" customHeight="1">
      <c r="A396" s="712">
        <v>395</v>
      </c>
      <c r="B396" s="696"/>
      <c r="C396" s="712" t="str">
        <f>IFERROR(VLOOKUP(B396,[8]DSML!E:J,6,0),"")</f>
        <v/>
      </c>
      <c r="D396" s="845" t="str">
        <f>IFERROR(VLOOKUP(B396,[8]DSML!E:G,3,0),"")</f>
        <v/>
      </c>
      <c r="E396" s="853"/>
      <c r="F396" s="853"/>
      <c r="G396" s="854"/>
      <c r="H396" s="853"/>
      <c r="I396" s="853"/>
      <c r="J396" s="855"/>
      <c r="K396" s="856"/>
      <c r="L396" s="857"/>
      <c r="M396" s="857"/>
      <c r="N396" s="858"/>
      <c r="O396" s="859"/>
      <c r="P396" s="860"/>
      <c r="Q396" s="853"/>
    </row>
    <row r="397" spans="1:17" ht="15" customHeight="1">
      <c r="A397" s="712">
        <v>396</v>
      </c>
      <c r="B397" s="696"/>
      <c r="C397" s="712" t="str">
        <f>IFERROR(VLOOKUP(B397,[8]DSML!E:J,6,0),"")</f>
        <v/>
      </c>
      <c r="D397" s="845" t="str">
        <f>IFERROR(VLOOKUP(B397,[8]DSML!E:G,3,0),"")</f>
        <v/>
      </c>
      <c r="E397" s="853"/>
      <c r="F397" s="853"/>
      <c r="G397" s="854"/>
      <c r="H397" s="853"/>
      <c r="I397" s="853"/>
      <c r="J397" s="855"/>
      <c r="K397" s="856"/>
      <c r="L397" s="857"/>
      <c r="M397" s="857"/>
      <c r="N397" s="858"/>
      <c r="O397" s="859"/>
      <c r="P397" s="860"/>
      <c r="Q397" s="853"/>
    </row>
    <row r="398" spans="1:17" ht="15" customHeight="1">
      <c r="A398" s="712">
        <v>397</v>
      </c>
      <c r="B398" s="696"/>
      <c r="C398" s="712" t="str">
        <f>IFERROR(VLOOKUP(B398,[8]DSML!E:J,6,0),"")</f>
        <v/>
      </c>
      <c r="D398" s="845" t="str">
        <f>IFERROR(VLOOKUP(B398,[8]DSML!E:G,3,0),"")</f>
        <v/>
      </c>
      <c r="E398" s="853"/>
      <c r="F398" s="853"/>
      <c r="G398" s="854"/>
      <c r="H398" s="853"/>
      <c r="I398" s="853"/>
      <c r="J398" s="855"/>
      <c r="K398" s="856"/>
      <c r="L398" s="857"/>
      <c r="M398" s="857"/>
      <c r="N398" s="858"/>
      <c r="O398" s="859"/>
      <c r="P398" s="860"/>
      <c r="Q398" s="853"/>
    </row>
    <row r="399" spans="1:17" ht="15" customHeight="1">
      <c r="A399" s="712">
        <v>398</v>
      </c>
      <c r="B399" s="696"/>
      <c r="C399" s="712" t="str">
        <f>IFERROR(VLOOKUP(B399,[8]DSML!E:J,6,0),"")</f>
        <v/>
      </c>
      <c r="D399" s="845" t="str">
        <f>IFERROR(VLOOKUP(B399,[8]DSML!E:G,3,0),"")</f>
        <v/>
      </c>
      <c r="E399" s="853"/>
      <c r="F399" s="853"/>
      <c r="G399" s="854"/>
      <c r="H399" s="853"/>
      <c r="I399" s="853"/>
      <c r="J399" s="855"/>
      <c r="K399" s="856"/>
      <c r="L399" s="857"/>
      <c r="M399" s="857"/>
      <c r="N399" s="858"/>
      <c r="O399" s="859"/>
      <c r="P399" s="860"/>
      <c r="Q399" s="853"/>
    </row>
    <row r="400" spans="1:17" ht="15" customHeight="1">
      <c r="A400" s="712">
        <v>399</v>
      </c>
      <c r="B400" s="696"/>
      <c r="C400" s="712" t="str">
        <f>IFERROR(VLOOKUP(B400,[8]DSML!E:J,6,0),"")</f>
        <v/>
      </c>
      <c r="D400" s="845" t="str">
        <f>IFERROR(VLOOKUP(B400,[8]DSML!E:G,3,0),"")</f>
        <v/>
      </c>
      <c r="E400" s="853"/>
      <c r="F400" s="853"/>
      <c r="G400" s="854"/>
      <c r="H400" s="853"/>
      <c r="I400" s="853"/>
      <c r="J400" s="855"/>
      <c r="K400" s="856"/>
      <c r="L400" s="857"/>
      <c r="M400" s="857"/>
      <c r="N400" s="858"/>
      <c r="O400" s="859"/>
      <c r="P400" s="860"/>
      <c r="Q400" s="853"/>
    </row>
    <row r="401" spans="1:17" ht="15" customHeight="1">
      <c r="A401" s="712">
        <v>400</v>
      </c>
      <c r="B401" s="696"/>
      <c r="C401" s="712" t="str">
        <f>IFERROR(VLOOKUP(B401,[8]DSML!E:J,6,0),"")</f>
        <v/>
      </c>
      <c r="D401" s="845" t="str">
        <f>IFERROR(VLOOKUP(B401,[8]DSML!E:G,3,0),"")</f>
        <v/>
      </c>
      <c r="E401" s="853"/>
      <c r="F401" s="853"/>
      <c r="G401" s="854"/>
      <c r="H401" s="853"/>
      <c r="I401" s="853"/>
      <c r="J401" s="855"/>
      <c r="K401" s="856"/>
      <c r="L401" s="857"/>
      <c r="M401" s="857"/>
      <c r="N401" s="858"/>
      <c r="O401" s="859"/>
      <c r="P401" s="860"/>
      <c r="Q401" s="853"/>
    </row>
    <row r="402" spans="1:17" ht="15" customHeight="1">
      <c r="A402" s="712">
        <v>401</v>
      </c>
      <c r="B402" s="696"/>
      <c r="C402" s="712" t="str">
        <f>IFERROR(VLOOKUP(B402,[8]DSML!E:J,6,0),"")</f>
        <v/>
      </c>
      <c r="D402" s="845" t="str">
        <f>IFERROR(VLOOKUP(B402,[8]DSML!E:G,3,0),"")</f>
        <v/>
      </c>
      <c r="E402" s="853"/>
      <c r="F402" s="853"/>
      <c r="G402" s="854"/>
      <c r="H402" s="853"/>
      <c r="I402" s="853"/>
      <c r="J402" s="855"/>
      <c r="K402" s="856"/>
      <c r="L402" s="857"/>
      <c r="M402" s="857"/>
      <c r="N402" s="858"/>
      <c r="O402" s="859"/>
      <c r="P402" s="860"/>
      <c r="Q402" s="853"/>
    </row>
    <row r="403" spans="1:17" ht="15" customHeight="1">
      <c r="A403" s="712">
        <v>402</v>
      </c>
      <c r="B403" s="696"/>
      <c r="C403" s="712" t="str">
        <f>IFERROR(VLOOKUP(B403,[8]DSML!E:J,6,0),"")</f>
        <v/>
      </c>
      <c r="D403" s="845" t="str">
        <f>IFERROR(VLOOKUP(B403,[8]DSML!E:G,3,0),"")</f>
        <v/>
      </c>
      <c r="E403" s="853"/>
      <c r="F403" s="853"/>
      <c r="G403" s="854"/>
      <c r="H403" s="853"/>
      <c r="I403" s="853"/>
      <c r="J403" s="855"/>
      <c r="K403" s="856"/>
      <c r="L403" s="857"/>
      <c r="M403" s="857"/>
      <c r="N403" s="858"/>
      <c r="O403" s="859"/>
      <c r="P403" s="860"/>
      <c r="Q403" s="853"/>
    </row>
    <row r="404" spans="1:17" ht="15" customHeight="1">
      <c r="A404" s="712">
        <v>403</v>
      </c>
      <c r="B404" s="696"/>
      <c r="C404" s="712" t="str">
        <f>IFERROR(VLOOKUP(B404,[8]DSML!E:J,6,0),"")</f>
        <v/>
      </c>
      <c r="D404" s="845" t="str">
        <f>IFERROR(VLOOKUP(B404,[8]DSML!E:G,3,0),"")</f>
        <v/>
      </c>
      <c r="E404" s="853"/>
      <c r="F404" s="853"/>
      <c r="G404" s="854"/>
      <c r="H404" s="853"/>
      <c r="I404" s="853"/>
      <c r="J404" s="855"/>
      <c r="K404" s="856"/>
      <c r="L404" s="857"/>
      <c r="M404" s="857"/>
      <c r="N404" s="858"/>
      <c r="O404" s="859"/>
      <c r="P404" s="860"/>
      <c r="Q404" s="853"/>
    </row>
    <row r="405" spans="1:17" ht="15" customHeight="1">
      <c r="A405" s="712">
        <v>404</v>
      </c>
      <c r="B405" s="696"/>
      <c r="C405" s="712" t="str">
        <f>IFERROR(VLOOKUP(B405,[8]DSML!E:J,6,0),"")</f>
        <v/>
      </c>
      <c r="D405" s="845" t="str">
        <f>IFERROR(VLOOKUP(B405,[8]DSML!E:G,3,0),"")</f>
        <v/>
      </c>
      <c r="E405" s="853"/>
      <c r="F405" s="853"/>
      <c r="G405" s="854"/>
      <c r="H405" s="853"/>
      <c r="I405" s="853"/>
      <c r="J405" s="855"/>
      <c r="K405" s="856"/>
      <c r="L405" s="857"/>
      <c r="M405" s="857"/>
      <c r="N405" s="858"/>
      <c r="O405" s="859"/>
      <c r="P405" s="860"/>
      <c r="Q405" s="853"/>
    </row>
    <row r="406" spans="1:17" ht="15" customHeight="1">
      <c r="A406" s="712">
        <v>405</v>
      </c>
      <c r="B406" s="696"/>
      <c r="C406" s="712" t="str">
        <f>IFERROR(VLOOKUP(B406,[8]DSML!E:J,6,0),"")</f>
        <v/>
      </c>
      <c r="D406" s="845" t="str">
        <f>IFERROR(VLOOKUP(B406,[8]DSML!E:G,3,0),"")</f>
        <v/>
      </c>
      <c r="E406" s="853"/>
      <c r="F406" s="853"/>
      <c r="G406" s="854"/>
      <c r="H406" s="853"/>
      <c r="I406" s="853"/>
      <c r="J406" s="855"/>
      <c r="K406" s="856"/>
      <c r="L406" s="857"/>
      <c r="M406" s="857"/>
      <c r="N406" s="858"/>
      <c r="O406" s="859"/>
      <c r="P406" s="860"/>
      <c r="Q406" s="853"/>
    </row>
    <row r="407" spans="1:17" ht="15" customHeight="1">
      <c r="A407" s="712">
        <v>406</v>
      </c>
      <c r="B407" s="696"/>
      <c r="C407" s="712" t="str">
        <f>IFERROR(VLOOKUP(B407,[8]DSML!E:J,6,0),"")</f>
        <v/>
      </c>
      <c r="D407" s="845" t="str">
        <f>IFERROR(VLOOKUP(B407,[8]DSML!E:G,3,0),"")</f>
        <v/>
      </c>
      <c r="E407" s="853"/>
      <c r="F407" s="853"/>
      <c r="G407" s="854"/>
      <c r="H407" s="853"/>
      <c r="I407" s="853"/>
      <c r="J407" s="855"/>
      <c r="K407" s="856"/>
      <c r="L407" s="857"/>
      <c r="M407" s="857"/>
      <c r="N407" s="858"/>
      <c r="O407" s="859"/>
      <c r="P407" s="860"/>
      <c r="Q407" s="853"/>
    </row>
    <row r="408" spans="1:17" ht="15" customHeight="1">
      <c r="A408" s="712">
        <v>407</v>
      </c>
      <c r="B408" s="696"/>
      <c r="C408" s="712" t="str">
        <f>IFERROR(VLOOKUP(B408,[8]DSML!E:J,6,0),"")</f>
        <v/>
      </c>
      <c r="D408" s="845" t="str">
        <f>IFERROR(VLOOKUP(B408,[8]DSML!E:G,3,0),"")</f>
        <v/>
      </c>
      <c r="E408" s="853"/>
      <c r="F408" s="853"/>
      <c r="G408" s="854"/>
      <c r="H408" s="853"/>
      <c r="I408" s="853"/>
      <c r="J408" s="855"/>
      <c r="K408" s="856"/>
      <c r="L408" s="857"/>
      <c r="M408" s="857"/>
      <c r="N408" s="858"/>
      <c r="O408" s="859"/>
      <c r="P408" s="860"/>
      <c r="Q408" s="853"/>
    </row>
    <row r="409" spans="1:17" ht="15" customHeight="1">
      <c r="A409" s="712">
        <v>408</v>
      </c>
      <c r="B409" s="696"/>
      <c r="C409" s="712" t="str">
        <f>IFERROR(VLOOKUP(B409,[8]DSML!E:J,6,0),"")</f>
        <v/>
      </c>
      <c r="D409" s="845" t="str">
        <f>IFERROR(VLOOKUP(B409,[8]DSML!E:G,3,0),"")</f>
        <v/>
      </c>
      <c r="E409" s="853"/>
      <c r="F409" s="853"/>
      <c r="G409" s="854"/>
      <c r="H409" s="853"/>
      <c r="I409" s="853"/>
      <c r="J409" s="855"/>
      <c r="K409" s="856"/>
      <c r="L409" s="857"/>
      <c r="M409" s="857"/>
      <c r="N409" s="858"/>
      <c r="O409" s="859"/>
      <c r="P409" s="860"/>
      <c r="Q409" s="853"/>
    </row>
    <row r="410" spans="1:17" ht="15" customHeight="1">
      <c r="A410" s="712">
        <v>409</v>
      </c>
      <c r="B410" s="696"/>
      <c r="C410" s="712" t="str">
        <f>IFERROR(VLOOKUP(B410,[8]DSML!E:J,6,0),"")</f>
        <v/>
      </c>
      <c r="D410" s="845" t="str">
        <f>IFERROR(VLOOKUP(B410,[8]DSML!E:G,3,0),"")</f>
        <v/>
      </c>
      <c r="E410" s="853"/>
      <c r="F410" s="853"/>
      <c r="G410" s="854"/>
      <c r="H410" s="853"/>
      <c r="I410" s="853"/>
      <c r="J410" s="855"/>
      <c r="K410" s="856"/>
      <c r="L410" s="857"/>
      <c r="M410" s="857"/>
      <c r="N410" s="858"/>
      <c r="O410" s="859"/>
      <c r="P410" s="860"/>
      <c r="Q410" s="853"/>
    </row>
    <row r="411" spans="1:17" ht="15" customHeight="1">
      <c r="A411" s="712">
        <v>410</v>
      </c>
      <c r="B411" s="696"/>
      <c r="C411" s="712" t="str">
        <f>IFERROR(VLOOKUP(B411,[8]DSML!E:J,6,0),"")</f>
        <v/>
      </c>
      <c r="D411" s="845" t="str">
        <f>IFERROR(VLOOKUP(B411,[8]DSML!E:G,3,0),"")</f>
        <v/>
      </c>
      <c r="E411" s="853"/>
      <c r="F411" s="853"/>
      <c r="G411" s="854"/>
      <c r="H411" s="853"/>
      <c r="I411" s="853"/>
      <c r="J411" s="855"/>
      <c r="K411" s="856"/>
      <c r="L411" s="857"/>
      <c r="M411" s="857"/>
      <c r="N411" s="858"/>
      <c r="O411" s="859"/>
      <c r="P411" s="860"/>
      <c r="Q411" s="853"/>
    </row>
    <row r="412" spans="1:17" ht="15" customHeight="1">
      <c r="A412" s="712">
        <v>411</v>
      </c>
      <c r="B412" s="696"/>
      <c r="C412" s="712" t="str">
        <f>IFERROR(VLOOKUP(B412,[8]DSML!E:J,6,0),"")</f>
        <v/>
      </c>
      <c r="D412" s="845" t="str">
        <f>IFERROR(VLOOKUP(B412,[8]DSML!E:G,3,0),"")</f>
        <v/>
      </c>
      <c r="E412" s="853"/>
      <c r="F412" s="853"/>
      <c r="G412" s="854"/>
      <c r="H412" s="853"/>
      <c r="I412" s="853"/>
      <c r="J412" s="855"/>
      <c r="K412" s="856"/>
      <c r="L412" s="857"/>
      <c r="M412" s="857"/>
      <c r="N412" s="858"/>
      <c r="O412" s="859"/>
      <c r="P412" s="860"/>
      <c r="Q412" s="853"/>
    </row>
    <row r="413" spans="1:17" ht="15" customHeight="1">
      <c r="A413" s="712">
        <v>412</v>
      </c>
      <c r="B413" s="696"/>
      <c r="C413" s="712" t="str">
        <f>IFERROR(VLOOKUP(B413,[8]DSML!E:J,6,0),"")</f>
        <v/>
      </c>
      <c r="D413" s="845" t="str">
        <f>IFERROR(VLOOKUP(B413,[8]DSML!E:G,3,0),"")</f>
        <v/>
      </c>
      <c r="E413" s="853"/>
      <c r="F413" s="853"/>
      <c r="G413" s="854"/>
      <c r="H413" s="853"/>
      <c r="I413" s="853"/>
      <c r="J413" s="855"/>
      <c r="K413" s="856"/>
      <c r="L413" s="857"/>
      <c r="M413" s="857"/>
      <c r="N413" s="858"/>
      <c r="O413" s="859"/>
      <c r="P413" s="860"/>
      <c r="Q413" s="853"/>
    </row>
    <row r="414" spans="1:17" ht="15" customHeight="1">
      <c r="A414" s="712">
        <v>413</v>
      </c>
      <c r="B414" s="696"/>
      <c r="C414" s="712" t="str">
        <f>IFERROR(VLOOKUP(B414,[8]DSML!E:J,6,0),"")</f>
        <v/>
      </c>
      <c r="D414" s="845" t="str">
        <f>IFERROR(VLOOKUP(B414,[8]DSML!E:G,3,0),"")</f>
        <v/>
      </c>
      <c r="E414" s="853"/>
      <c r="F414" s="853"/>
      <c r="G414" s="854"/>
      <c r="H414" s="853"/>
      <c r="I414" s="853"/>
      <c r="J414" s="855"/>
      <c r="K414" s="856"/>
      <c r="L414" s="857"/>
      <c r="M414" s="857"/>
      <c r="N414" s="858"/>
      <c r="O414" s="859"/>
      <c r="P414" s="860"/>
      <c r="Q414" s="853"/>
    </row>
    <row r="415" spans="1:17" ht="15" customHeight="1">
      <c r="A415" s="712">
        <v>414</v>
      </c>
      <c r="B415" s="696"/>
      <c r="C415" s="712" t="str">
        <f>IFERROR(VLOOKUP(B415,[8]DSML!E:J,6,0),"")</f>
        <v/>
      </c>
      <c r="D415" s="845" t="str">
        <f>IFERROR(VLOOKUP(B415,[8]DSML!E:G,3,0),"")</f>
        <v/>
      </c>
      <c r="E415" s="853"/>
      <c r="F415" s="853"/>
      <c r="G415" s="854"/>
      <c r="H415" s="853"/>
      <c r="I415" s="853"/>
      <c r="J415" s="855"/>
      <c r="K415" s="856"/>
      <c r="L415" s="857"/>
      <c r="M415" s="857"/>
      <c r="N415" s="858"/>
      <c r="O415" s="859"/>
      <c r="P415" s="860"/>
      <c r="Q415" s="853"/>
    </row>
    <row r="416" spans="1:17" ht="15" customHeight="1">
      <c r="A416" s="712">
        <v>415</v>
      </c>
      <c r="B416" s="696"/>
      <c r="C416" s="712" t="str">
        <f>IFERROR(VLOOKUP(B416,[8]DSML!E:J,6,0),"")</f>
        <v/>
      </c>
      <c r="D416" s="845" t="str">
        <f>IFERROR(VLOOKUP(B416,[8]DSML!E:G,3,0),"")</f>
        <v/>
      </c>
      <c r="E416" s="853"/>
      <c r="F416" s="853"/>
      <c r="G416" s="854"/>
      <c r="H416" s="853"/>
      <c r="I416" s="853"/>
      <c r="J416" s="855"/>
      <c r="K416" s="856"/>
      <c r="L416" s="857"/>
      <c r="M416" s="857"/>
      <c r="N416" s="858"/>
      <c r="O416" s="859"/>
      <c r="P416" s="860"/>
      <c r="Q416" s="853"/>
    </row>
    <row r="417" spans="1:17" ht="15" customHeight="1">
      <c r="A417" s="712">
        <v>416</v>
      </c>
      <c r="B417" s="696"/>
      <c r="C417" s="712" t="str">
        <f>IFERROR(VLOOKUP(B417,[8]DSML!E:J,6,0),"")</f>
        <v/>
      </c>
      <c r="D417" s="845" t="str">
        <f>IFERROR(VLOOKUP(B417,[8]DSML!E:G,3,0),"")</f>
        <v/>
      </c>
      <c r="E417" s="853"/>
      <c r="F417" s="853"/>
      <c r="G417" s="854"/>
      <c r="H417" s="853"/>
      <c r="I417" s="853"/>
      <c r="J417" s="855"/>
      <c r="K417" s="856"/>
      <c r="L417" s="857"/>
      <c r="M417" s="857"/>
      <c r="N417" s="858"/>
      <c r="O417" s="859"/>
      <c r="P417" s="860"/>
      <c r="Q417" s="853"/>
    </row>
    <row r="418" spans="1:17" ht="15" customHeight="1">
      <c r="A418" s="712">
        <v>417</v>
      </c>
      <c r="B418" s="696"/>
      <c r="C418" s="712" t="str">
        <f>IFERROR(VLOOKUP(B418,[8]DSML!E:J,6,0),"")</f>
        <v/>
      </c>
      <c r="D418" s="845" t="str">
        <f>IFERROR(VLOOKUP(B418,[8]DSML!E:G,3,0),"")</f>
        <v/>
      </c>
      <c r="E418" s="853"/>
      <c r="F418" s="853"/>
      <c r="G418" s="854"/>
      <c r="H418" s="853"/>
      <c r="I418" s="853"/>
      <c r="J418" s="855"/>
      <c r="K418" s="856"/>
      <c r="L418" s="857"/>
      <c r="M418" s="857"/>
      <c r="N418" s="858"/>
      <c r="O418" s="859"/>
      <c r="P418" s="860"/>
      <c r="Q418" s="853"/>
    </row>
    <row r="419" spans="1:17" ht="15" customHeight="1">
      <c r="A419" s="712">
        <v>418</v>
      </c>
      <c r="B419" s="696"/>
      <c r="C419" s="712" t="str">
        <f>IFERROR(VLOOKUP(B419,[8]DSML!E:J,6,0),"")</f>
        <v/>
      </c>
      <c r="D419" s="845" t="str">
        <f>IFERROR(VLOOKUP(B419,[8]DSML!E:G,3,0),"")</f>
        <v/>
      </c>
      <c r="E419" s="853"/>
      <c r="F419" s="853"/>
      <c r="G419" s="854"/>
      <c r="H419" s="853"/>
      <c r="I419" s="853"/>
      <c r="J419" s="855"/>
      <c r="K419" s="856"/>
      <c r="L419" s="857"/>
      <c r="M419" s="857"/>
      <c r="N419" s="858"/>
      <c r="O419" s="859"/>
      <c r="P419" s="860"/>
      <c r="Q419" s="853"/>
    </row>
    <row r="420" spans="1:17" ht="15" customHeight="1">
      <c r="A420" s="712">
        <v>419</v>
      </c>
      <c r="B420" s="696"/>
      <c r="C420" s="712" t="str">
        <f>IFERROR(VLOOKUP(B420,[8]DSML!E:J,6,0),"")</f>
        <v/>
      </c>
      <c r="D420" s="845" t="str">
        <f>IFERROR(VLOOKUP(B420,[8]DSML!E:G,3,0),"")</f>
        <v/>
      </c>
      <c r="E420" s="853"/>
      <c r="F420" s="853"/>
      <c r="G420" s="854"/>
      <c r="H420" s="853"/>
      <c r="I420" s="853"/>
      <c r="J420" s="855"/>
      <c r="K420" s="856"/>
      <c r="L420" s="857"/>
      <c r="M420" s="857"/>
      <c r="N420" s="858"/>
      <c r="O420" s="859"/>
      <c r="P420" s="860"/>
      <c r="Q420" s="853"/>
    </row>
    <row r="421" spans="1:17" ht="15" customHeight="1">
      <c r="A421" s="712">
        <v>420</v>
      </c>
      <c r="B421" s="696"/>
      <c r="C421" s="712" t="str">
        <f>IFERROR(VLOOKUP(B421,[8]DSML!E:J,6,0),"")</f>
        <v/>
      </c>
      <c r="D421" s="845" t="str">
        <f>IFERROR(VLOOKUP(B421,[8]DSML!E:G,3,0),"")</f>
        <v/>
      </c>
      <c r="E421" s="853"/>
      <c r="F421" s="853"/>
      <c r="G421" s="854"/>
      <c r="H421" s="853"/>
      <c r="I421" s="853"/>
      <c r="J421" s="855"/>
      <c r="K421" s="856"/>
      <c r="L421" s="857"/>
      <c r="M421" s="857"/>
      <c r="N421" s="858"/>
      <c r="O421" s="859"/>
      <c r="P421" s="860"/>
      <c r="Q421" s="853"/>
    </row>
    <row r="422" spans="1:17" ht="15" customHeight="1">
      <c r="A422" s="712">
        <v>421</v>
      </c>
      <c r="B422" s="696"/>
      <c r="C422" s="712" t="str">
        <f>IFERROR(VLOOKUP(B422,[8]DSML!E:J,6,0),"")</f>
        <v/>
      </c>
      <c r="D422" s="845" t="str">
        <f>IFERROR(VLOOKUP(B422,[8]DSML!E:G,3,0),"")</f>
        <v/>
      </c>
      <c r="E422" s="853"/>
      <c r="F422" s="853"/>
      <c r="G422" s="854"/>
      <c r="H422" s="853"/>
      <c r="I422" s="853"/>
      <c r="J422" s="855"/>
      <c r="K422" s="856"/>
      <c r="L422" s="857"/>
      <c r="M422" s="857"/>
      <c r="N422" s="858"/>
      <c r="O422" s="859"/>
      <c r="P422" s="860"/>
      <c r="Q422" s="853"/>
    </row>
    <row r="423" spans="1:17" ht="15" customHeight="1">
      <c r="A423" s="712">
        <v>422</v>
      </c>
      <c r="B423" s="696"/>
      <c r="C423" s="712" t="str">
        <f>IFERROR(VLOOKUP(B423,[8]DSML!E:J,6,0),"")</f>
        <v/>
      </c>
      <c r="D423" s="845" t="str">
        <f>IFERROR(VLOOKUP(B423,[8]DSML!E:G,3,0),"")</f>
        <v/>
      </c>
      <c r="E423" s="853"/>
      <c r="F423" s="853"/>
      <c r="G423" s="854"/>
      <c r="H423" s="853"/>
      <c r="I423" s="853"/>
      <c r="J423" s="855"/>
      <c r="K423" s="856"/>
      <c r="L423" s="857"/>
      <c r="M423" s="857"/>
      <c r="N423" s="858"/>
      <c r="O423" s="859"/>
      <c r="P423" s="860"/>
      <c r="Q423" s="853"/>
    </row>
    <row r="424" spans="1:17" ht="15" customHeight="1">
      <c r="A424" s="712">
        <v>423</v>
      </c>
      <c r="B424" s="696"/>
      <c r="C424" s="712" t="str">
        <f>IFERROR(VLOOKUP(B424,[8]DSML!E:J,6,0),"")</f>
        <v/>
      </c>
      <c r="D424" s="845" t="str">
        <f>IFERROR(VLOOKUP(B424,[8]DSML!E:G,3,0),"")</f>
        <v/>
      </c>
      <c r="E424" s="853"/>
      <c r="F424" s="853"/>
      <c r="G424" s="854"/>
      <c r="H424" s="853"/>
      <c r="I424" s="853"/>
      <c r="J424" s="855"/>
      <c r="K424" s="856"/>
      <c r="L424" s="857"/>
      <c r="M424" s="857"/>
      <c r="N424" s="858"/>
      <c r="O424" s="859"/>
      <c r="P424" s="860"/>
      <c r="Q424" s="853"/>
    </row>
    <row r="425" spans="1:17" ht="15" customHeight="1">
      <c r="A425" s="712">
        <v>424</v>
      </c>
      <c r="B425" s="696"/>
      <c r="C425" s="712" t="str">
        <f>IFERROR(VLOOKUP(B425,[8]DSML!E:J,6,0),"")</f>
        <v/>
      </c>
      <c r="D425" s="845" t="str">
        <f>IFERROR(VLOOKUP(B425,[8]DSML!E:G,3,0),"")</f>
        <v/>
      </c>
      <c r="E425" s="853"/>
      <c r="F425" s="853"/>
      <c r="G425" s="854"/>
      <c r="H425" s="853"/>
      <c r="I425" s="853"/>
      <c r="J425" s="855"/>
      <c r="K425" s="856"/>
      <c r="L425" s="857"/>
      <c r="M425" s="857"/>
      <c r="N425" s="858"/>
      <c r="O425" s="859"/>
      <c r="P425" s="860"/>
      <c r="Q425" s="853"/>
    </row>
    <row r="426" spans="1:17" ht="15" customHeight="1">
      <c r="A426" s="712">
        <v>425</v>
      </c>
      <c r="B426" s="696"/>
      <c r="C426" s="712" t="str">
        <f>IFERROR(VLOOKUP(B426,[8]DSML!E:J,6,0),"")</f>
        <v/>
      </c>
      <c r="D426" s="845" t="str">
        <f>IFERROR(VLOOKUP(B426,[8]DSML!E:G,3,0),"")</f>
        <v/>
      </c>
      <c r="E426" s="853"/>
      <c r="F426" s="853"/>
      <c r="G426" s="854"/>
      <c r="H426" s="853"/>
      <c r="I426" s="853"/>
      <c r="J426" s="855"/>
      <c r="K426" s="856"/>
      <c r="L426" s="857"/>
      <c r="M426" s="857"/>
      <c r="N426" s="858"/>
      <c r="O426" s="859"/>
      <c r="P426" s="860"/>
      <c r="Q426" s="853"/>
    </row>
    <row r="427" spans="1:17" ht="15" customHeight="1">
      <c r="A427" s="712">
        <v>426</v>
      </c>
      <c r="B427" s="696"/>
      <c r="C427" s="712" t="str">
        <f>IFERROR(VLOOKUP(B427,[8]DSML!E:J,6,0),"")</f>
        <v/>
      </c>
      <c r="D427" s="845" t="str">
        <f>IFERROR(VLOOKUP(B427,[8]DSML!E:G,3,0),"")</f>
        <v/>
      </c>
      <c r="E427" s="853"/>
      <c r="F427" s="853"/>
      <c r="G427" s="854"/>
      <c r="H427" s="853"/>
      <c r="I427" s="853"/>
      <c r="J427" s="855"/>
      <c r="K427" s="856"/>
      <c r="L427" s="857"/>
      <c r="M427" s="857"/>
      <c r="N427" s="858"/>
      <c r="O427" s="859"/>
      <c r="P427" s="860"/>
      <c r="Q427" s="853"/>
    </row>
    <row r="428" spans="1:17" ht="15" customHeight="1">
      <c r="A428" s="712">
        <v>427</v>
      </c>
      <c r="B428" s="696"/>
      <c r="C428" s="712" t="str">
        <f>IFERROR(VLOOKUP(B428,[8]DSML!E:J,6,0),"")</f>
        <v/>
      </c>
      <c r="D428" s="845" t="str">
        <f>IFERROR(VLOOKUP(B428,[8]DSML!E:G,3,0),"")</f>
        <v/>
      </c>
      <c r="E428" s="853"/>
      <c r="F428" s="853"/>
      <c r="G428" s="854"/>
      <c r="H428" s="853"/>
      <c r="I428" s="853"/>
      <c r="J428" s="855"/>
      <c r="K428" s="856"/>
      <c r="L428" s="857"/>
      <c r="M428" s="857"/>
      <c r="N428" s="858"/>
      <c r="O428" s="859"/>
      <c r="P428" s="860"/>
      <c r="Q428" s="853"/>
    </row>
    <row r="429" spans="1:17" ht="15" customHeight="1">
      <c r="A429" s="712">
        <v>428</v>
      </c>
      <c r="B429" s="696"/>
      <c r="C429" s="712" t="str">
        <f>IFERROR(VLOOKUP(B429,[8]DSML!E:J,6,0),"")</f>
        <v/>
      </c>
      <c r="D429" s="845" t="str">
        <f>IFERROR(VLOOKUP(B429,[8]DSML!E:G,3,0),"")</f>
        <v/>
      </c>
      <c r="E429" s="853"/>
      <c r="F429" s="853"/>
      <c r="G429" s="854"/>
      <c r="H429" s="853"/>
      <c r="I429" s="853"/>
      <c r="J429" s="855"/>
      <c r="K429" s="856"/>
      <c r="L429" s="857"/>
      <c r="M429" s="857"/>
      <c r="N429" s="858"/>
      <c r="O429" s="859"/>
      <c r="P429" s="860"/>
      <c r="Q429" s="853"/>
    </row>
    <row r="430" spans="1:17" ht="15" customHeight="1">
      <c r="A430" s="712">
        <v>429</v>
      </c>
      <c r="B430" s="696"/>
      <c r="C430" s="712" t="str">
        <f>IFERROR(VLOOKUP(B430,[8]DSML!E:J,6,0),"")</f>
        <v/>
      </c>
      <c r="D430" s="845" t="str">
        <f>IFERROR(VLOOKUP(B430,[8]DSML!E:G,3,0),"")</f>
        <v/>
      </c>
      <c r="E430" s="853"/>
      <c r="F430" s="853"/>
      <c r="G430" s="854"/>
      <c r="H430" s="853"/>
      <c r="I430" s="853"/>
      <c r="J430" s="855"/>
      <c r="K430" s="856"/>
      <c r="L430" s="857"/>
      <c r="M430" s="857"/>
      <c r="N430" s="858"/>
      <c r="O430" s="859"/>
      <c r="P430" s="860"/>
      <c r="Q430" s="853"/>
    </row>
    <row r="431" spans="1:17" ht="15" customHeight="1">
      <c r="A431" s="712">
        <v>430</v>
      </c>
      <c r="B431" s="696"/>
      <c r="C431" s="712" t="str">
        <f>IFERROR(VLOOKUP(B431,[8]DSML!E:J,6,0),"")</f>
        <v/>
      </c>
      <c r="D431" s="845" t="str">
        <f>IFERROR(VLOOKUP(B431,[8]DSML!E:G,3,0),"")</f>
        <v/>
      </c>
      <c r="E431" s="853"/>
      <c r="F431" s="853"/>
      <c r="G431" s="854"/>
      <c r="H431" s="853"/>
      <c r="I431" s="853"/>
      <c r="J431" s="855"/>
      <c r="K431" s="856"/>
      <c r="L431" s="857"/>
      <c r="M431" s="857"/>
      <c r="N431" s="858"/>
      <c r="O431" s="859"/>
      <c r="P431" s="860"/>
      <c r="Q431" s="853"/>
    </row>
    <row r="432" spans="1:17" ht="15" customHeight="1">
      <c r="A432" s="712">
        <v>431</v>
      </c>
      <c r="B432" s="696"/>
      <c r="C432" s="712" t="str">
        <f>IFERROR(VLOOKUP(B432,[8]DSML!E:J,6,0),"")</f>
        <v/>
      </c>
      <c r="D432" s="845" t="str">
        <f>IFERROR(VLOOKUP(B432,[8]DSML!E:G,3,0),"")</f>
        <v/>
      </c>
      <c r="E432" s="853"/>
      <c r="F432" s="853"/>
      <c r="G432" s="854"/>
      <c r="H432" s="853"/>
      <c r="I432" s="853"/>
      <c r="J432" s="855"/>
      <c r="K432" s="856"/>
      <c r="L432" s="857"/>
      <c r="M432" s="857"/>
      <c r="N432" s="858"/>
      <c r="O432" s="859"/>
      <c r="P432" s="860"/>
      <c r="Q432" s="853"/>
    </row>
    <row r="433" spans="1:17" ht="15" customHeight="1">
      <c r="A433" s="712">
        <v>432</v>
      </c>
      <c r="B433" s="696"/>
      <c r="C433" s="712" t="str">
        <f>IFERROR(VLOOKUP(B433,[8]DSML!E:J,6,0),"")</f>
        <v/>
      </c>
      <c r="D433" s="845" t="str">
        <f>IFERROR(VLOOKUP(B433,[8]DSML!E:G,3,0),"")</f>
        <v/>
      </c>
      <c r="E433" s="853"/>
      <c r="F433" s="853"/>
      <c r="G433" s="854"/>
      <c r="H433" s="853"/>
      <c r="I433" s="853"/>
      <c r="J433" s="855"/>
      <c r="K433" s="856"/>
      <c r="L433" s="857"/>
      <c r="M433" s="857"/>
      <c r="N433" s="858"/>
      <c r="O433" s="859"/>
      <c r="P433" s="860"/>
      <c r="Q433" s="853"/>
    </row>
    <row r="434" spans="1:17" ht="15" customHeight="1">
      <c r="A434" s="712">
        <v>433</v>
      </c>
      <c r="B434" s="696"/>
      <c r="C434" s="712" t="str">
        <f>IFERROR(VLOOKUP(B434,[8]DSML!E:J,6,0),"")</f>
        <v/>
      </c>
      <c r="D434" s="845" t="str">
        <f>IFERROR(VLOOKUP(B434,[8]DSML!E:G,3,0),"")</f>
        <v/>
      </c>
      <c r="E434" s="853"/>
      <c r="F434" s="853"/>
      <c r="G434" s="854"/>
      <c r="H434" s="853"/>
      <c r="I434" s="853"/>
      <c r="J434" s="855"/>
      <c r="K434" s="856"/>
      <c r="L434" s="857"/>
      <c r="M434" s="857"/>
      <c r="N434" s="858"/>
      <c r="O434" s="859"/>
      <c r="P434" s="860"/>
      <c r="Q434" s="853"/>
    </row>
    <row r="435" spans="1:17" ht="15" customHeight="1">
      <c r="A435" s="712">
        <v>434</v>
      </c>
      <c r="B435" s="696"/>
      <c r="C435" s="712" t="str">
        <f>IFERROR(VLOOKUP(B435,[8]DSML!E:J,6,0),"")</f>
        <v/>
      </c>
      <c r="D435" s="845" t="str">
        <f>IFERROR(VLOOKUP(B435,[8]DSML!E:G,3,0),"")</f>
        <v/>
      </c>
      <c r="E435" s="853"/>
      <c r="F435" s="853"/>
      <c r="G435" s="854"/>
      <c r="H435" s="853"/>
      <c r="I435" s="853"/>
      <c r="J435" s="855"/>
      <c r="K435" s="856"/>
      <c r="L435" s="857"/>
      <c r="M435" s="857"/>
      <c r="N435" s="858"/>
      <c r="O435" s="859"/>
      <c r="P435" s="860"/>
      <c r="Q435" s="853"/>
    </row>
    <row r="436" spans="1:17" ht="15" customHeight="1">
      <c r="A436" s="712">
        <v>435</v>
      </c>
      <c r="B436" s="696"/>
      <c r="C436" s="712" t="str">
        <f>IFERROR(VLOOKUP(B436,[8]DSML!E:J,6,0),"")</f>
        <v/>
      </c>
      <c r="D436" s="845" t="str">
        <f>IFERROR(VLOOKUP(B436,[8]DSML!E:G,3,0),"")</f>
        <v/>
      </c>
      <c r="E436" s="853"/>
      <c r="F436" s="853"/>
      <c r="G436" s="854"/>
      <c r="H436" s="853"/>
      <c r="I436" s="853"/>
      <c r="J436" s="855"/>
      <c r="K436" s="856"/>
      <c r="L436" s="857"/>
      <c r="M436" s="857"/>
      <c r="N436" s="858"/>
      <c r="O436" s="859"/>
      <c r="P436" s="860"/>
      <c r="Q436" s="853"/>
    </row>
    <row r="437" spans="1:17" ht="15" customHeight="1">
      <c r="A437" s="712">
        <v>436</v>
      </c>
      <c r="B437" s="696"/>
      <c r="C437" s="712" t="str">
        <f>IFERROR(VLOOKUP(B437,[8]DSML!E:J,6,0),"")</f>
        <v/>
      </c>
      <c r="D437" s="845" t="str">
        <f>IFERROR(VLOOKUP(B437,[8]DSML!E:G,3,0),"")</f>
        <v/>
      </c>
      <c r="E437" s="853"/>
      <c r="F437" s="853"/>
      <c r="G437" s="854"/>
      <c r="H437" s="853"/>
      <c r="I437" s="853"/>
      <c r="J437" s="855"/>
      <c r="K437" s="856"/>
      <c r="L437" s="857"/>
      <c r="M437" s="857"/>
      <c r="N437" s="858"/>
      <c r="O437" s="859"/>
      <c r="P437" s="860"/>
      <c r="Q437" s="853"/>
    </row>
    <row r="438" spans="1:17" ht="15" customHeight="1">
      <c r="A438" s="712">
        <v>437</v>
      </c>
      <c r="B438" s="696"/>
      <c r="C438" s="712" t="str">
        <f>IFERROR(VLOOKUP(B438,[8]DSML!E:J,6,0),"")</f>
        <v/>
      </c>
      <c r="D438" s="845" t="str">
        <f>IFERROR(VLOOKUP(B438,[8]DSML!E:G,3,0),"")</f>
        <v/>
      </c>
      <c r="E438" s="853"/>
      <c r="F438" s="853"/>
      <c r="G438" s="854"/>
      <c r="H438" s="853"/>
      <c r="I438" s="853"/>
      <c r="J438" s="855"/>
      <c r="K438" s="856"/>
      <c r="L438" s="857"/>
      <c r="M438" s="857"/>
      <c r="N438" s="858"/>
      <c r="O438" s="859"/>
      <c r="P438" s="860"/>
      <c r="Q438" s="853"/>
    </row>
    <row r="439" spans="1:17" ht="15" customHeight="1">
      <c r="A439" s="712">
        <v>438</v>
      </c>
      <c r="B439" s="696"/>
      <c r="C439" s="712" t="str">
        <f>IFERROR(VLOOKUP(B439,[8]DSML!E:J,6,0),"")</f>
        <v/>
      </c>
      <c r="D439" s="845" t="str">
        <f>IFERROR(VLOOKUP(B439,[8]DSML!E:G,3,0),"")</f>
        <v/>
      </c>
      <c r="E439" s="853"/>
      <c r="F439" s="853"/>
      <c r="G439" s="854"/>
      <c r="H439" s="853"/>
      <c r="I439" s="853"/>
      <c r="J439" s="855"/>
      <c r="K439" s="856"/>
      <c r="L439" s="857"/>
      <c r="M439" s="857"/>
      <c r="N439" s="858"/>
      <c r="O439" s="859"/>
      <c r="P439" s="860"/>
      <c r="Q439" s="853"/>
    </row>
    <row r="440" spans="1:17" ht="15" customHeight="1">
      <c r="A440" s="712">
        <v>439</v>
      </c>
      <c r="B440" s="696"/>
      <c r="C440" s="712" t="str">
        <f>IFERROR(VLOOKUP(B440,[8]DSML!E:J,6,0),"")</f>
        <v/>
      </c>
      <c r="D440" s="845" t="str">
        <f>IFERROR(VLOOKUP(B440,[8]DSML!E:G,3,0),"")</f>
        <v/>
      </c>
      <c r="E440" s="853"/>
      <c r="F440" s="853"/>
      <c r="G440" s="854"/>
      <c r="H440" s="853"/>
      <c r="I440" s="853"/>
      <c r="J440" s="855"/>
      <c r="K440" s="856"/>
      <c r="L440" s="857"/>
      <c r="M440" s="857"/>
      <c r="N440" s="858"/>
      <c r="O440" s="859"/>
      <c r="P440" s="860"/>
      <c r="Q440" s="853"/>
    </row>
    <row r="441" spans="1:17" ht="15" customHeight="1">
      <c r="A441" s="712">
        <v>440</v>
      </c>
      <c r="B441" s="696"/>
      <c r="C441" s="712" t="str">
        <f>IFERROR(VLOOKUP(B441,[8]DSML!E:J,6,0),"")</f>
        <v/>
      </c>
      <c r="D441" s="845" t="str">
        <f>IFERROR(VLOOKUP(B441,[8]DSML!E:G,3,0),"")</f>
        <v/>
      </c>
      <c r="E441" s="853"/>
      <c r="F441" s="853"/>
      <c r="G441" s="854"/>
      <c r="H441" s="853"/>
      <c r="I441" s="853"/>
      <c r="J441" s="855"/>
      <c r="K441" s="856"/>
      <c r="L441" s="857"/>
      <c r="M441" s="857"/>
      <c r="N441" s="858"/>
      <c r="O441" s="859"/>
      <c r="P441" s="860"/>
      <c r="Q441" s="853"/>
    </row>
    <row r="442" spans="1:17" ht="15" customHeight="1">
      <c r="A442" s="712">
        <v>441</v>
      </c>
      <c r="B442" s="696"/>
      <c r="C442" s="712" t="str">
        <f>IFERROR(VLOOKUP(B442,[8]DSML!E:J,6,0),"")</f>
        <v/>
      </c>
      <c r="D442" s="845" t="str">
        <f>IFERROR(VLOOKUP(B442,[8]DSML!E:G,3,0),"")</f>
        <v/>
      </c>
      <c r="E442" s="853"/>
      <c r="F442" s="853"/>
      <c r="G442" s="854"/>
      <c r="H442" s="853"/>
      <c r="I442" s="853"/>
      <c r="J442" s="855"/>
      <c r="K442" s="856"/>
      <c r="L442" s="857"/>
      <c r="M442" s="857"/>
      <c r="N442" s="858"/>
      <c r="O442" s="859"/>
      <c r="P442" s="860"/>
      <c r="Q442" s="853"/>
    </row>
    <row r="443" spans="1:17" ht="15" customHeight="1">
      <c r="A443" s="712">
        <v>442</v>
      </c>
      <c r="B443" s="696"/>
      <c r="C443" s="712" t="str">
        <f>IFERROR(VLOOKUP(B443,[8]DSML!E:J,6,0),"")</f>
        <v/>
      </c>
      <c r="D443" s="845" t="str">
        <f>IFERROR(VLOOKUP(B443,[8]DSML!E:G,3,0),"")</f>
        <v/>
      </c>
      <c r="E443" s="853"/>
      <c r="F443" s="853"/>
      <c r="G443" s="854"/>
      <c r="H443" s="853"/>
      <c r="I443" s="853"/>
      <c r="J443" s="855"/>
      <c r="K443" s="856"/>
      <c r="L443" s="857"/>
      <c r="M443" s="857"/>
      <c r="N443" s="858"/>
      <c r="O443" s="859"/>
      <c r="P443" s="860"/>
      <c r="Q443" s="853"/>
    </row>
    <row r="444" spans="1:17" ht="15" customHeight="1">
      <c r="A444" s="712">
        <v>443</v>
      </c>
      <c r="B444" s="696"/>
      <c r="C444" s="712" t="str">
        <f>IFERROR(VLOOKUP(B444,[8]DSML!E:J,6,0),"")</f>
        <v/>
      </c>
      <c r="D444" s="845" t="str">
        <f>IFERROR(VLOOKUP(B444,[8]DSML!E:G,3,0),"")</f>
        <v/>
      </c>
      <c r="E444" s="853"/>
      <c r="F444" s="853"/>
      <c r="G444" s="854"/>
      <c r="H444" s="853"/>
      <c r="I444" s="853"/>
      <c r="J444" s="855"/>
      <c r="K444" s="856"/>
      <c r="L444" s="857"/>
      <c r="M444" s="857"/>
      <c r="N444" s="858"/>
      <c r="O444" s="859"/>
      <c r="P444" s="860"/>
      <c r="Q444" s="853"/>
    </row>
    <row r="445" spans="1:17" ht="15" customHeight="1">
      <c r="A445" s="712">
        <v>444</v>
      </c>
      <c r="B445" s="696"/>
      <c r="C445" s="712" t="str">
        <f>IFERROR(VLOOKUP(B445,[8]DSML!E:J,6,0),"")</f>
        <v/>
      </c>
      <c r="D445" s="845" t="str">
        <f>IFERROR(VLOOKUP(B445,[8]DSML!E:G,3,0),"")</f>
        <v/>
      </c>
      <c r="E445" s="853"/>
      <c r="F445" s="853"/>
      <c r="G445" s="854"/>
      <c r="H445" s="853"/>
      <c r="I445" s="853"/>
      <c r="J445" s="855"/>
      <c r="K445" s="856"/>
      <c r="L445" s="857"/>
      <c r="M445" s="857"/>
      <c r="N445" s="858"/>
      <c r="O445" s="859"/>
      <c r="P445" s="860"/>
      <c r="Q445" s="853"/>
    </row>
    <row r="446" spans="1:17" ht="15" customHeight="1">
      <c r="A446" s="712">
        <v>445</v>
      </c>
      <c r="B446" s="696"/>
      <c r="C446" s="712" t="str">
        <f>IFERROR(VLOOKUP(B446,[8]DSML!E:J,6,0),"")</f>
        <v/>
      </c>
      <c r="D446" s="845" t="str">
        <f>IFERROR(VLOOKUP(B446,[8]DSML!E:G,3,0),"")</f>
        <v/>
      </c>
      <c r="E446" s="853"/>
      <c r="F446" s="853"/>
      <c r="G446" s="854"/>
      <c r="H446" s="853"/>
      <c r="I446" s="853"/>
      <c r="J446" s="855"/>
      <c r="K446" s="856"/>
      <c r="L446" s="857"/>
      <c r="M446" s="857"/>
      <c r="N446" s="858"/>
      <c r="O446" s="859"/>
      <c r="P446" s="860"/>
      <c r="Q446" s="853"/>
    </row>
    <row r="447" spans="1:17" ht="15" customHeight="1">
      <c r="A447" s="712">
        <v>446</v>
      </c>
      <c r="B447" s="696"/>
      <c r="C447" s="712" t="str">
        <f>IFERROR(VLOOKUP(B447,[8]DSML!E:J,6,0),"")</f>
        <v/>
      </c>
      <c r="D447" s="845" t="str">
        <f>IFERROR(VLOOKUP(B447,[8]DSML!E:G,3,0),"")</f>
        <v/>
      </c>
      <c r="E447" s="853"/>
      <c r="F447" s="853"/>
      <c r="G447" s="854"/>
      <c r="H447" s="853"/>
      <c r="I447" s="853"/>
      <c r="J447" s="855"/>
      <c r="K447" s="856"/>
      <c r="L447" s="857"/>
      <c r="M447" s="857"/>
      <c r="N447" s="858"/>
      <c r="O447" s="859"/>
      <c r="P447" s="860"/>
      <c r="Q447" s="853"/>
    </row>
    <row r="448" spans="1:17" ht="15" customHeight="1">
      <c r="A448" s="712">
        <v>447</v>
      </c>
      <c r="B448" s="696"/>
      <c r="C448" s="712" t="str">
        <f>IFERROR(VLOOKUP(B448,[8]DSML!E:J,6,0),"")</f>
        <v/>
      </c>
      <c r="D448" s="845" t="str">
        <f>IFERROR(VLOOKUP(B448,[8]DSML!E:G,3,0),"")</f>
        <v/>
      </c>
      <c r="E448" s="853"/>
      <c r="F448" s="853"/>
      <c r="G448" s="854"/>
      <c r="H448" s="853"/>
      <c r="I448" s="853"/>
      <c r="J448" s="855"/>
      <c r="K448" s="856"/>
      <c r="L448" s="857"/>
      <c r="M448" s="857"/>
      <c r="N448" s="858"/>
      <c r="O448" s="859"/>
      <c r="P448" s="860"/>
      <c r="Q448" s="853"/>
    </row>
    <row r="449" spans="1:17" ht="15" customHeight="1">
      <c r="A449" s="712">
        <v>448</v>
      </c>
      <c r="B449" s="696"/>
      <c r="C449" s="712" t="str">
        <f>IFERROR(VLOOKUP(B449,[8]DSML!E:J,6,0),"")</f>
        <v/>
      </c>
      <c r="D449" s="845" t="str">
        <f>IFERROR(VLOOKUP(B449,[8]DSML!E:G,3,0),"")</f>
        <v/>
      </c>
      <c r="E449" s="853"/>
      <c r="F449" s="853"/>
      <c r="G449" s="854"/>
      <c r="H449" s="853"/>
      <c r="I449" s="853"/>
      <c r="J449" s="855"/>
      <c r="K449" s="856"/>
      <c r="L449" s="857"/>
      <c r="M449" s="857"/>
      <c r="N449" s="858"/>
      <c r="O449" s="859"/>
      <c r="P449" s="860"/>
      <c r="Q449" s="853"/>
    </row>
    <row r="450" spans="1:17" ht="15" customHeight="1">
      <c r="A450" s="712">
        <v>449</v>
      </c>
      <c r="B450" s="696"/>
      <c r="C450" s="712" t="str">
        <f>IFERROR(VLOOKUP(B450,[8]DSML!E:J,6,0),"")</f>
        <v/>
      </c>
      <c r="D450" s="845" t="str">
        <f>IFERROR(VLOOKUP(B450,[8]DSML!E:G,3,0),"")</f>
        <v/>
      </c>
      <c r="E450" s="853"/>
      <c r="F450" s="853"/>
      <c r="G450" s="854"/>
      <c r="H450" s="853"/>
      <c r="I450" s="853"/>
      <c r="J450" s="855"/>
      <c r="K450" s="856"/>
      <c r="L450" s="857"/>
      <c r="M450" s="857"/>
      <c r="N450" s="858"/>
      <c r="O450" s="859"/>
      <c r="P450" s="860"/>
      <c r="Q450" s="853"/>
    </row>
    <row r="451" spans="1:17" ht="15" customHeight="1">
      <c r="A451" s="712">
        <v>450</v>
      </c>
      <c r="B451" s="696"/>
      <c r="C451" s="712" t="str">
        <f>IFERROR(VLOOKUP(B451,[8]DSML!E:J,6,0),"")</f>
        <v/>
      </c>
      <c r="D451" s="845" t="str">
        <f>IFERROR(VLOOKUP(B451,[8]DSML!E:G,3,0),"")</f>
        <v/>
      </c>
      <c r="E451" s="853"/>
      <c r="F451" s="853"/>
      <c r="G451" s="854"/>
      <c r="H451" s="853"/>
      <c r="I451" s="853"/>
      <c r="J451" s="855"/>
      <c r="K451" s="856"/>
      <c r="L451" s="857"/>
      <c r="M451" s="857"/>
      <c r="N451" s="858"/>
      <c r="O451" s="859"/>
      <c r="P451" s="860"/>
      <c r="Q451" s="853"/>
    </row>
    <row r="452" spans="1:17" ht="15" customHeight="1">
      <c r="A452" s="712">
        <v>451</v>
      </c>
      <c r="B452" s="696"/>
      <c r="C452" s="712" t="str">
        <f>IFERROR(VLOOKUP(B452,[8]DSML!E:J,6,0),"")</f>
        <v/>
      </c>
      <c r="D452" s="845" t="str">
        <f>IFERROR(VLOOKUP(B452,[8]DSML!E:G,3,0),"")</f>
        <v/>
      </c>
      <c r="E452" s="853"/>
      <c r="F452" s="853"/>
      <c r="G452" s="854"/>
      <c r="H452" s="853"/>
      <c r="I452" s="853"/>
      <c r="J452" s="855"/>
      <c r="K452" s="856"/>
      <c r="L452" s="857"/>
      <c r="M452" s="857"/>
      <c r="N452" s="858"/>
      <c r="O452" s="859"/>
      <c r="P452" s="860"/>
      <c r="Q452" s="853"/>
    </row>
    <row r="453" spans="1:17" ht="15" customHeight="1">
      <c r="A453" s="712">
        <v>452</v>
      </c>
      <c r="B453" s="696"/>
      <c r="C453" s="712" t="str">
        <f>IFERROR(VLOOKUP(B453,[8]DSML!E:J,6,0),"")</f>
        <v/>
      </c>
      <c r="D453" s="845" t="str">
        <f>IFERROR(VLOOKUP(B453,[8]DSML!E:G,3,0),"")</f>
        <v/>
      </c>
      <c r="E453" s="853"/>
      <c r="F453" s="853"/>
      <c r="G453" s="854"/>
      <c r="H453" s="853"/>
      <c r="I453" s="853"/>
      <c r="J453" s="855"/>
      <c r="K453" s="856"/>
      <c r="L453" s="857"/>
      <c r="M453" s="857"/>
      <c r="N453" s="858"/>
      <c r="O453" s="859"/>
      <c r="P453" s="860"/>
      <c r="Q453" s="853"/>
    </row>
    <row r="454" spans="1:17" ht="15" customHeight="1">
      <c r="A454" s="712">
        <v>453</v>
      </c>
      <c r="B454" s="696"/>
      <c r="C454" s="712" t="str">
        <f>IFERROR(VLOOKUP(B454,[8]DSML!E:J,6,0),"")</f>
        <v/>
      </c>
      <c r="D454" s="845" t="str">
        <f>IFERROR(VLOOKUP(B454,[8]DSML!E:G,3,0),"")</f>
        <v/>
      </c>
      <c r="E454" s="853"/>
      <c r="F454" s="853"/>
      <c r="G454" s="854"/>
      <c r="H454" s="853"/>
      <c r="I454" s="853"/>
      <c r="J454" s="855"/>
      <c r="K454" s="856"/>
      <c r="L454" s="857"/>
      <c r="M454" s="857"/>
      <c r="N454" s="858"/>
      <c r="O454" s="859"/>
      <c r="P454" s="860"/>
      <c r="Q454" s="853"/>
    </row>
    <row r="455" spans="1:17" ht="15" customHeight="1">
      <c r="A455" s="712">
        <v>454</v>
      </c>
      <c r="B455" s="696"/>
      <c r="C455" s="712" t="str">
        <f>IFERROR(VLOOKUP(B455,[8]DSML!E:J,6,0),"")</f>
        <v/>
      </c>
      <c r="D455" s="845" t="str">
        <f>IFERROR(VLOOKUP(B455,[8]DSML!E:G,3,0),"")</f>
        <v/>
      </c>
      <c r="E455" s="853"/>
      <c r="F455" s="853"/>
      <c r="G455" s="854"/>
      <c r="H455" s="853"/>
      <c r="I455" s="853"/>
      <c r="J455" s="855"/>
      <c r="K455" s="856"/>
      <c r="L455" s="857"/>
      <c r="M455" s="857"/>
      <c r="N455" s="858"/>
      <c r="O455" s="859"/>
      <c r="P455" s="860"/>
      <c r="Q455" s="853"/>
    </row>
    <row r="456" spans="1:17" ht="15" customHeight="1">
      <c r="A456" s="712">
        <v>455</v>
      </c>
      <c r="B456" s="696"/>
      <c r="C456" s="712" t="str">
        <f>IFERROR(VLOOKUP(B456,[8]DSML!E:J,6,0),"")</f>
        <v/>
      </c>
      <c r="D456" s="845" t="str">
        <f>IFERROR(VLOOKUP(B456,[8]DSML!E:G,3,0),"")</f>
        <v/>
      </c>
      <c r="E456" s="853"/>
      <c r="F456" s="853"/>
      <c r="G456" s="854"/>
      <c r="H456" s="853"/>
      <c r="I456" s="853"/>
      <c r="J456" s="855"/>
      <c r="K456" s="856"/>
      <c r="L456" s="857"/>
      <c r="M456" s="857"/>
      <c r="N456" s="858"/>
      <c r="O456" s="859"/>
      <c r="P456" s="860"/>
      <c r="Q456" s="853"/>
    </row>
    <row r="457" spans="1:17" ht="15" customHeight="1">
      <c r="A457" s="712">
        <v>456</v>
      </c>
      <c r="B457" s="696"/>
      <c r="C457" s="712" t="str">
        <f>IFERROR(VLOOKUP(B457,[8]DSML!E:J,6,0),"")</f>
        <v/>
      </c>
      <c r="D457" s="845" t="str">
        <f>IFERROR(VLOOKUP(B457,[8]DSML!E:G,3,0),"")</f>
        <v/>
      </c>
      <c r="E457" s="853"/>
      <c r="F457" s="853"/>
      <c r="G457" s="854"/>
      <c r="H457" s="853"/>
      <c r="I457" s="853"/>
      <c r="J457" s="855"/>
      <c r="K457" s="856"/>
      <c r="L457" s="857"/>
      <c r="M457" s="857"/>
      <c r="N457" s="858"/>
      <c r="O457" s="859"/>
      <c r="P457" s="860"/>
      <c r="Q457" s="853"/>
    </row>
    <row r="458" spans="1:17" ht="15" customHeight="1">
      <c r="A458" s="712">
        <v>457</v>
      </c>
      <c r="B458" s="696"/>
      <c r="C458" s="712" t="str">
        <f>IFERROR(VLOOKUP(B458,[8]DSML!E:J,6,0),"")</f>
        <v/>
      </c>
      <c r="D458" s="845" t="str">
        <f>IFERROR(VLOOKUP(B458,[8]DSML!E:G,3,0),"")</f>
        <v/>
      </c>
      <c r="E458" s="853"/>
      <c r="F458" s="853"/>
      <c r="G458" s="854"/>
      <c r="H458" s="853"/>
      <c r="I458" s="853"/>
      <c r="J458" s="855"/>
      <c r="K458" s="856"/>
      <c r="L458" s="857"/>
      <c r="M458" s="857"/>
      <c r="N458" s="858"/>
      <c r="O458" s="859"/>
      <c r="P458" s="860"/>
      <c r="Q458" s="853"/>
    </row>
    <row r="459" spans="1:17" ht="15" customHeight="1">
      <c r="A459" s="712">
        <v>458</v>
      </c>
      <c r="B459" s="696"/>
      <c r="C459" s="712" t="str">
        <f>IFERROR(VLOOKUP(B459,[8]DSML!E:J,6,0),"")</f>
        <v/>
      </c>
      <c r="D459" s="845" t="str">
        <f>IFERROR(VLOOKUP(B459,[8]DSML!E:G,3,0),"")</f>
        <v/>
      </c>
      <c r="E459" s="853"/>
      <c r="F459" s="853"/>
      <c r="G459" s="854"/>
      <c r="H459" s="853"/>
      <c r="I459" s="853"/>
      <c r="J459" s="855"/>
      <c r="K459" s="856"/>
      <c r="L459" s="857"/>
      <c r="M459" s="857"/>
      <c r="N459" s="858"/>
      <c r="O459" s="859"/>
      <c r="P459" s="860"/>
      <c r="Q459" s="853"/>
    </row>
    <row r="460" spans="1:17" ht="15" customHeight="1">
      <c r="A460" s="712">
        <v>459</v>
      </c>
      <c r="B460" s="696"/>
      <c r="C460" s="712" t="str">
        <f>IFERROR(VLOOKUP(B460,[8]DSML!E:J,6,0),"")</f>
        <v/>
      </c>
      <c r="D460" s="845" t="str">
        <f>IFERROR(VLOOKUP(B460,[8]DSML!E:G,3,0),"")</f>
        <v/>
      </c>
      <c r="E460" s="853"/>
      <c r="F460" s="853"/>
      <c r="G460" s="854"/>
      <c r="H460" s="853"/>
      <c r="I460" s="853"/>
      <c r="J460" s="855"/>
      <c r="K460" s="856"/>
      <c r="L460" s="857"/>
      <c r="M460" s="857"/>
      <c r="N460" s="858"/>
      <c r="O460" s="859"/>
      <c r="P460" s="860"/>
      <c r="Q460" s="853"/>
    </row>
    <row r="461" spans="1:17" ht="15" customHeight="1">
      <c r="A461" s="712">
        <v>460</v>
      </c>
      <c r="B461" s="696"/>
      <c r="C461" s="712" t="str">
        <f>IFERROR(VLOOKUP(B461,[8]DSML!E:J,6,0),"")</f>
        <v/>
      </c>
      <c r="D461" s="845" t="str">
        <f>IFERROR(VLOOKUP(B461,[8]DSML!E:G,3,0),"")</f>
        <v/>
      </c>
      <c r="E461" s="853"/>
      <c r="F461" s="853"/>
      <c r="G461" s="854"/>
      <c r="H461" s="853"/>
      <c r="I461" s="853"/>
      <c r="J461" s="855"/>
      <c r="K461" s="856"/>
      <c r="L461" s="857"/>
      <c r="M461" s="857"/>
      <c r="N461" s="858"/>
      <c r="O461" s="859"/>
      <c r="P461" s="860"/>
      <c r="Q461" s="853"/>
    </row>
    <row r="462" spans="1:17" ht="15" customHeight="1">
      <c r="A462" s="712">
        <v>461</v>
      </c>
      <c r="B462" s="696"/>
      <c r="C462" s="712" t="str">
        <f>IFERROR(VLOOKUP(B462,[8]DSML!E:J,6,0),"")</f>
        <v/>
      </c>
      <c r="D462" s="845" t="str">
        <f>IFERROR(VLOOKUP(B462,[8]DSML!E:G,3,0),"")</f>
        <v/>
      </c>
      <c r="E462" s="853"/>
      <c r="F462" s="853"/>
      <c r="G462" s="854"/>
      <c r="H462" s="853"/>
      <c r="I462" s="853"/>
      <c r="J462" s="855"/>
      <c r="K462" s="856"/>
      <c r="L462" s="857"/>
      <c r="M462" s="857"/>
      <c r="N462" s="858"/>
      <c r="O462" s="859"/>
      <c r="P462" s="860"/>
      <c r="Q462" s="853"/>
    </row>
    <row r="463" spans="1:17" ht="15" customHeight="1">
      <c r="A463" s="712">
        <v>462</v>
      </c>
      <c r="B463" s="696"/>
      <c r="C463" s="712" t="str">
        <f>IFERROR(VLOOKUP(B463,[8]DSML!E:J,6,0),"")</f>
        <v/>
      </c>
      <c r="D463" s="845" t="str">
        <f>IFERROR(VLOOKUP(B463,[8]DSML!E:G,3,0),"")</f>
        <v/>
      </c>
      <c r="E463" s="853"/>
      <c r="F463" s="853"/>
      <c r="G463" s="854"/>
      <c r="H463" s="853"/>
      <c r="I463" s="853"/>
      <c r="J463" s="855"/>
      <c r="K463" s="856"/>
      <c r="L463" s="857"/>
      <c r="M463" s="857"/>
      <c r="N463" s="858"/>
      <c r="O463" s="859"/>
      <c r="P463" s="860"/>
      <c r="Q463" s="853"/>
    </row>
    <row r="464" spans="1:17" ht="15" customHeight="1">
      <c r="A464" s="712">
        <v>463</v>
      </c>
      <c r="B464" s="696"/>
      <c r="C464" s="712" t="str">
        <f>IFERROR(VLOOKUP(B464,[8]DSML!E:J,6,0),"")</f>
        <v/>
      </c>
      <c r="D464" s="845" t="str">
        <f>IFERROR(VLOOKUP(B464,[8]DSML!E:G,3,0),"")</f>
        <v/>
      </c>
      <c r="E464" s="853"/>
      <c r="F464" s="853"/>
      <c r="G464" s="854"/>
      <c r="H464" s="853"/>
      <c r="I464" s="853"/>
      <c r="J464" s="855"/>
      <c r="K464" s="856"/>
      <c r="L464" s="857"/>
      <c r="M464" s="857"/>
      <c r="N464" s="858"/>
      <c r="O464" s="859"/>
      <c r="P464" s="860"/>
      <c r="Q464" s="853"/>
    </row>
    <row r="465" spans="1:17" ht="15" customHeight="1">
      <c r="A465" s="712">
        <v>464</v>
      </c>
      <c r="B465" s="696"/>
      <c r="C465" s="712" t="str">
        <f>IFERROR(VLOOKUP(B465,[8]DSML!E:J,6,0),"")</f>
        <v/>
      </c>
      <c r="D465" s="845" t="str">
        <f>IFERROR(VLOOKUP(B465,[8]DSML!E:G,3,0),"")</f>
        <v/>
      </c>
      <c r="E465" s="853"/>
      <c r="F465" s="853"/>
      <c r="G465" s="854"/>
      <c r="H465" s="853"/>
      <c r="I465" s="853"/>
      <c r="J465" s="855"/>
      <c r="K465" s="856"/>
      <c r="L465" s="857"/>
      <c r="M465" s="857"/>
      <c r="N465" s="858"/>
      <c r="O465" s="859"/>
      <c r="P465" s="860"/>
      <c r="Q465" s="853"/>
    </row>
    <row r="466" spans="1:17" ht="15" customHeight="1">
      <c r="A466" s="712">
        <v>465</v>
      </c>
      <c r="B466" s="696"/>
      <c r="C466" s="712" t="str">
        <f>IFERROR(VLOOKUP(B466,[8]DSML!E:J,6,0),"")</f>
        <v/>
      </c>
      <c r="D466" s="845" t="str">
        <f>IFERROR(VLOOKUP(B466,[8]DSML!E:G,3,0),"")</f>
        <v/>
      </c>
      <c r="E466" s="853"/>
      <c r="F466" s="853"/>
      <c r="G466" s="854"/>
      <c r="H466" s="853"/>
      <c r="I466" s="853"/>
      <c r="J466" s="855"/>
      <c r="K466" s="856"/>
      <c r="L466" s="857"/>
      <c r="M466" s="857"/>
      <c r="N466" s="858"/>
      <c r="O466" s="859"/>
      <c r="P466" s="860"/>
      <c r="Q466" s="853"/>
    </row>
    <row r="467" spans="1:17" ht="15" customHeight="1">
      <c r="A467" s="712">
        <v>466</v>
      </c>
      <c r="B467" s="696"/>
      <c r="C467" s="712" t="str">
        <f>IFERROR(VLOOKUP(B467,[8]DSML!E:J,6,0),"")</f>
        <v/>
      </c>
      <c r="D467" s="845" t="str">
        <f>IFERROR(VLOOKUP(B467,[8]DSML!E:G,3,0),"")</f>
        <v/>
      </c>
      <c r="E467" s="853"/>
      <c r="F467" s="853"/>
      <c r="G467" s="854"/>
      <c r="H467" s="853"/>
      <c r="I467" s="853"/>
      <c r="J467" s="855"/>
      <c r="K467" s="856"/>
      <c r="L467" s="857"/>
      <c r="M467" s="857"/>
      <c r="N467" s="858"/>
      <c r="O467" s="859"/>
      <c r="P467" s="860"/>
      <c r="Q467" s="853"/>
    </row>
    <row r="468" spans="1:17" ht="15" customHeight="1">
      <c r="A468" s="712">
        <v>467</v>
      </c>
      <c r="B468" s="696"/>
      <c r="C468" s="712" t="str">
        <f>IFERROR(VLOOKUP(B468,[8]DSML!E:J,6,0),"")</f>
        <v/>
      </c>
      <c r="D468" s="845" t="str">
        <f>IFERROR(VLOOKUP(B468,[8]DSML!E:G,3,0),"")</f>
        <v/>
      </c>
      <c r="E468" s="853"/>
      <c r="F468" s="853"/>
      <c r="G468" s="854"/>
      <c r="H468" s="853"/>
      <c r="I468" s="853"/>
      <c r="J468" s="855"/>
      <c r="K468" s="856"/>
      <c r="L468" s="857"/>
      <c r="M468" s="857"/>
      <c r="N468" s="858"/>
      <c r="O468" s="859"/>
      <c r="P468" s="860"/>
      <c r="Q468" s="853"/>
    </row>
    <row r="469" spans="1:17" ht="15" customHeight="1">
      <c r="A469" s="712">
        <v>468</v>
      </c>
      <c r="B469" s="696"/>
      <c r="C469" s="712" t="str">
        <f>IFERROR(VLOOKUP(B469,[8]DSML!E:J,6,0),"")</f>
        <v/>
      </c>
      <c r="D469" s="845" t="str">
        <f>IFERROR(VLOOKUP(B469,[8]DSML!E:G,3,0),"")</f>
        <v/>
      </c>
      <c r="E469" s="853"/>
      <c r="F469" s="853"/>
      <c r="G469" s="854"/>
      <c r="H469" s="853"/>
      <c r="I469" s="853"/>
      <c r="J469" s="855"/>
      <c r="K469" s="856"/>
      <c r="L469" s="857"/>
      <c r="M469" s="857"/>
      <c r="N469" s="858"/>
      <c r="O469" s="859"/>
      <c r="P469" s="860"/>
      <c r="Q469" s="853"/>
    </row>
    <row r="470" spans="1:17" ht="15" customHeight="1">
      <c r="A470" s="712">
        <v>469</v>
      </c>
      <c r="B470" s="696"/>
      <c r="C470" s="712" t="str">
        <f>IFERROR(VLOOKUP(B470,[8]DSML!E:J,6,0),"")</f>
        <v/>
      </c>
      <c r="D470" s="845" t="str">
        <f>IFERROR(VLOOKUP(B470,[8]DSML!E:G,3,0),"")</f>
        <v/>
      </c>
      <c r="E470" s="853"/>
      <c r="F470" s="853"/>
      <c r="G470" s="854"/>
      <c r="H470" s="853"/>
      <c r="I470" s="853"/>
      <c r="J470" s="855"/>
      <c r="K470" s="856"/>
      <c r="L470" s="857"/>
      <c r="M470" s="857"/>
      <c r="N470" s="858"/>
      <c r="O470" s="859"/>
      <c r="P470" s="860"/>
      <c r="Q470" s="853"/>
    </row>
    <row r="471" spans="1:17" ht="15" customHeight="1">
      <c r="A471" s="712">
        <v>470</v>
      </c>
      <c r="B471" s="696"/>
      <c r="C471" s="712" t="str">
        <f>IFERROR(VLOOKUP(B471,[8]DSML!E:J,6,0),"")</f>
        <v/>
      </c>
      <c r="D471" s="845" t="str">
        <f>IFERROR(VLOOKUP(B471,[8]DSML!E:G,3,0),"")</f>
        <v/>
      </c>
      <c r="E471" s="853"/>
      <c r="F471" s="853"/>
      <c r="G471" s="854"/>
      <c r="H471" s="853"/>
      <c r="I471" s="853"/>
      <c r="J471" s="855"/>
      <c r="K471" s="856"/>
      <c r="L471" s="857"/>
      <c r="M471" s="857"/>
      <c r="N471" s="858"/>
      <c r="O471" s="859"/>
      <c r="P471" s="860"/>
      <c r="Q471" s="853"/>
    </row>
    <row r="472" spans="1:17" ht="15" customHeight="1">
      <c r="A472" s="712">
        <v>471</v>
      </c>
      <c r="B472" s="696"/>
      <c r="C472" s="712" t="str">
        <f>IFERROR(VLOOKUP(B472,[8]DSML!E:J,6,0),"")</f>
        <v/>
      </c>
      <c r="D472" s="845" t="str">
        <f>IFERROR(VLOOKUP(B472,[8]DSML!E:G,3,0),"")</f>
        <v/>
      </c>
      <c r="E472" s="853"/>
      <c r="F472" s="853"/>
      <c r="G472" s="854"/>
      <c r="H472" s="853"/>
      <c r="I472" s="853"/>
      <c r="J472" s="855"/>
      <c r="K472" s="856"/>
      <c r="L472" s="857"/>
      <c r="M472" s="857"/>
      <c r="N472" s="858"/>
      <c r="O472" s="859"/>
      <c r="P472" s="860"/>
      <c r="Q472" s="853"/>
    </row>
    <row r="473" spans="1:17" ht="15" customHeight="1">
      <c r="A473" s="712">
        <v>472</v>
      </c>
      <c r="B473" s="696"/>
      <c r="C473" s="712" t="str">
        <f>IFERROR(VLOOKUP(B473,[8]DSML!E:J,6,0),"")</f>
        <v/>
      </c>
      <c r="D473" s="845" t="str">
        <f>IFERROR(VLOOKUP(B473,[8]DSML!E:G,3,0),"")</f>
        <v/>
      </c>
      <c r="E473" s="853"/>
      <c r="F473" s="853"/>
      <c r="G473" s="854"/>
      <c r="H473" s="853"/>
      <c r="I473" s="853"/>
      <c r="J473" s="855"/>
      <c r="K473" s="856"/>
      <c r="L473" s="857"/>
      <c r="M473" s="857"/>
      <c r="N473" s="858"/>
      <c r="O473" s="859"/>
      <c r="P473" s="860"/>
      <c r="Q473" s="853"/>
    </row>
    <row r="474" spans="1:17" ht="15" customHeight="1">
      <c r="A474" s="712">
        <v>473</v>
      </c>
      <c r="B474" s="696"/>
      <c r="C474" s="712" t="str">
        <f>IFERROR(VLOOKUP(B474,[8]DSML!E:J,6,0),"")</f>
        <v/>
      </c>
      <c r="D474" s="845" t="str">
        <f>IFERROR(VLOOKUP(B474,[8]DSML!E:G,3,0),"")</f>
        <v/>
      </c>
      <c r="E474" s="853"/>
      <c r="F474" s="853"/>
      <c r="G474" s="854"/>
      <c r="H474" s="853"/>
      <c r="I474" s="853"/>
      <c r="J474" s="855"/>
      <c r="K474" s="856"/>
      <c r="L474" s="857"/>
      <c r="M474" s="857"/>
      <c r="N474" s="858"/>
      <c r="O474" s="859"/>
      <c r="P474" s="860"/>
      <c r="Q474" s="853"/>
    </row>
    <row r="475" spans="1:17" ht="15" customHeight="1">
      <c r="A475" s="712">
        <v>474</v>
      </c>
      <c r="B475" s="696"/>
      <c r="C475" s="712" t="str">
        <f>IFERROR(VLOOKUP(B475,[8]DSML!E:J,6,0),"")</f>
        <v/>
      </c>
      <c r="D475" s="845" t="str">
        <f>IFERROR(VLOOKUP(B475,[8]DSML!E:G,3,0),"")</f>
        <v/>
      </c>
      <c r="E475" s="853"/>
      <c r="F475" s="853"/>
      <c r="G475" s="854"/>
      <c r="H475" s="853"/>
      <c r="I475" s="853"/>
      <c r="J475" s="855"/>
      <c r="K475" s="856"/>
      <c r="L475" s="857"/>
      <c r="M475" s="857"/>
      <c r="N475" s="858"/>
      <c r="O475" s="859"/>
      <c r="P475" s="860"/>
      <c r="Q475" s="853"/>
    </row>
    <row r="476" spans="1:17" ht="15" customHeight="1">
      <c r="A476" s="712">
        <v>475</v>
      </c>
      <c r="B476" s="696"/>
      <c r="C476" s="712" t="str">
        <f>IFERROR(VLOOKUP(B476,[8]DSML!E:J,6,0),"")</f>
        <v/>
      </c>
      <c r="D476" s="845" t="str">
        <f>IFERROR(VLOOKUP(B476,[8]DSML!E:G,3,0),"")</f>
        <v/>
      </c>
      <c r="E476" s="853"/>
      <c r="F476" s="853"/>
      <c r="G476" s="854"/>
      <c r="H476" s="853"/>
      <c r="I476" s="853"/>
      <c r="J476" s="855"/>
      <c r="K476" s="856"/>
      <c r="L476" s="857"/>
      <c r="M476" s="857"/>
      <c r="N476" s="858"/>
      <c r="O476" s="859"/>
      <c r="P476" s="860"/>
      <c r="Q476" s="853"/>
    </row>
    <row r="477" spans="1:17" ht="15" customHeight="1">
      <c r="A477" s="712">
        <v>476</v>
      </c>
      <c r="B477" s="696"/>
      <c r="C477" s="712" t="str">
        <f>IFERROR(VLOOKUP(B477,[8]DSML!E:J,6,0),"")</f>
        <v/>
      </c>
      <c r="D477" s="845" t="str">
        <f>IFERROR(VLOOKUP(B477,[8]DSML!E:G,3,0),"")</f>
        <v/>
      </c>
      <c r="E477" s="853"/>
      <c r="F477" s="853"/>
      <c r="G477" s="854"/>
      <c r="H477" s="853"/>
      <c r="I477" s="853"/>
      <c r="J477" s="855"/>
      <c r="K477" s="856"/>
      <c r="L477" s="857"/>
      <c r="M477" s="857"/>
      <c r="N477" s="858"/>
      <c r="O477" s="859"/>
      <c r="P477" s="860"/>
      <c r="Q477" s="853"/>
    </row>
    <row r="478" spans="1:17" ht="15" customHeight="1">
      <c r="A478" s="712">
        <v>477</v>
      </c>
      <c r="B478" s="696"/>
      <c r="C478" s="712" t="str">
        <f>IFERROR(VLOOKUP(B478,[8]DSML!E:J,6,0),"")</f>
        <v/>
      </c>
      <c r="D478" s="845" t="str">
        <f>IFERROR(VLOOKUP(B478,[8]DSML!E:G,3,0),"")</f>
        <v/>
      </c>
      <c r="E478" s="853"/>
      <c r="F478" s="853"/>
      <c r="G478" s="854"/>
      <c r="H478" s="853"/>
      <c r="I478" s="853"/>
      <c r="J478" s="855"/>
      <c r="K478" s="856"/>
      <c r="L478" s="857"/>
      <c r="M478" s="857"/>
      <c r="N478" s="858"/>
      <c r="O478" s="859"/>
      <c r="P478" s="860"/>
      <c r="Q478" s="853"/>
    </row>
    <row r="479" spans="1:17" ht="15" customHeight="1">
      <c r="A479" s="712">
        <v>478</v>
      </c>
      <c r="B479" s="696"/>
      <c r="C479" s="712" t="str">
        <f>IFERROR(VLOOKUP(B479,[8]DSML!E:J,6,0),"")</f>
        <v/>
      </c>
      <c r="D479" s="845" t="str">
        <f>IFERROR(VLOOKUP(B479,[8]DSML!E:G,3,0),"")</f>
        <v/>
      </c>
      <c r="E479" s="853"/>
      <c r="F479" s="853"/>
      <c r="G479" s="854"/>
      <c r="H479" s="853"/>
      <c r="I479" s="853"/>
      <c r="J479" s="855"/>
      <c r="K479" s="856"/>
      <c r="L479" s="857"/>
      <c r="M479" s="857"/>
      <c r="N479" s="858"/>
      <c r="O479" s="859"/>
      <c r="P479" s="860"/>
      <c r="Q479" s="853"/>
    </row>
    <row r="480" spans="1:17" ht="15" customHeight="1">
      <c r="A480" s="712">
        <v>479</v>
      </c>
      <c r="B480" s="696"/>
      <c r="C480" s="712" t="str">
        <f>IFERROR(VLOOKUP(B480,[8]DSML!E:J,6,0),"")</f>
        <v/>
      </c>
      <c r="D480" s="845" t="str">
        <f>IFERROR(VLOOKUP(B480,[8]DSML!E:G,3,0),"")</f>
        <v/>
      </c>
      <c r="E480" s="853"/>
      <c r="F480" s="853"/>
      <c r="G480" s="854"/>
      <c r="H480" s="853"/>
      <c r="I480" s="853"/>
      <c r="J480" s="855"/>
      <c r="K480" s="856"/>
      <c r="L480" s="857"/>
      <c r="M480" s="857"/>
      <c r="N480" s="858"/>
      <c r="O480" s="859"/>
      <c r="P480" s="860"/>
      <c r="Q480" s="853"/>
    </row>
    <row r="481" spans="1:17" ht="15" customHeight="1">
      <c r="A481" s="712">
        <v>480</v>
      </c>
      <c r="B481" s="696"/>
      <c r="C481" s="712" t="str">
        <f>IFERROR(VLOOKUP(B481,[8]DSML!E:J,6,0),"")</f>
        <v/>
      </c>
      <c r="D481" s="845" t="str">
        <f>IFERROR(VLOOKUP(B481,[8]DSML!E:G,3,0),"")</f>
        <v/>
      </c>
      <c r="E481" s="853"/>
      <c r="F481" s="853"/>
      <c r="G481" s="854"/>
      <c r="H481" s="853"/>
      <c r="I481" s="853"/>
      <c r="J481" s="855"/>
      <c r="K481" s="856"/>
      <c r="L481" s="857"/>
      <c r="M481" s="857"/>
      <c r="N481" s="858"/>
      <c r="O481" s="859"/>
      <c r="P481" s="860"/>
      <c r="Q481" s="853"/>
    </row>
    <row r="482" spans="1:17" ht="15" customHeight="1">
      <c r="A482" s="712">
        <v>481</v>
      </c>
      <c r="B482" s="696"/>
      <c r="C482" s="712" t="str">
        <f>IFERROR(VLOOKUP(B482,[8]DSML!E:J,6,0),"")</f>
        <v/>
      </c>
      <c r="D482" s="845" t="str">
        <f>IFERROR(VLOOKUP(B482,[8]DSML!E:G,3,0),"")</f>
        <v/>
      </c>
      <c r="E482" s="853"/>
      <c r="F482" s="853"/>
      <c r="G482" s="854"/>
      <c r="H482" s="853"/>
      <c r="I482" s="853"/>
      <c r="J482" s="855"/>
      <c r="K482" s="856"/>
      <c r="L482" s="857"/>
      <c r="M482" s="857"/>
      <c r="N482" s="858"/>
      <c r="O482" s="859"/>
      <c r="P482" s="860"/>
      <c r="Q482" s="853"/>
    </row>
    <row r="483" spans="1:17" ht="15" customHeight="1">
      <c r="A483" s="712">
        <v>482</v>
      </c>
      <c r="B483" s="696"/>
      <c r="C483" s="712" t="str">
        <f>IFERROR(VLOOKUP(B483,[8]DSML!E:J,6,0),"")</f>
        <v/>
      </c>
      <c r="D483" s="845" t="str">
        <f>IFERROR(VLOOKUP(B483,[8]DSML!E:G,3,0),"")</f>
        <v/>
      </c>
      <c r="E483" s="853"/>
      <c r="F483" s="853"/>
      <c r="G483" s="854"/>
      <c r="H483" s="853"/>
      <c r="I483" s="853"/>
      <c r="J483" s="855"/>
      <c r="K483" s="856"/>
      <c r="L483" s="857"/>
      <c r="M483" s="857"/>
      <c r="N483" s="858"/>
      <c r="O483" s="859"/>
      <c r="P483" s="860"/>
      <c r="Q483" s="853"/>
    </row>
    <row r="484" spans="1:17" ht="15" customHeight="1">
      <c r="A484" s="712">
        <v>483</v>
      </c>
      <c r="B484" s="696"/>
      <c r="C484" s="712" t="str">
        <f>IFERROR(VLOOKUP(B484,[8]DSML!E:J,6,0),"")</f>
        <v/>
      </c>
      <c r="D484" s="845" t="str">
        <f>IFERROR(VLOOKUP(B484,[8]DSML!E:G,3,0),"")</f>
        <v/>
      </c>
      <c r="E484" s="853"/>
      <c r="F484" s="853"/>
      <c r="G484" s="854"/>
      <c r="H484" s="853"/>
      <c r="I484" s="853"/>
      <c r="J484" s="855"/>
      <c r="K484" s="856"/>
      <c r="L484" s="857"/>
      <c r="M484" s="857"/>
      <c r="N484" s="858"/>
      <c r="O484" s="859"/>
      <c r="P484" s="860"/>
      <c r="Q484" s="853"/>
    </row>
    <row r="485" spans="1:17" ht="15" customHeight="1">
      <c r="A485" s="712">
        <v>484</v>
      </c>
      <c r="B485" s="696"/>
      <c r="C485" s="712" t="str">
        <f>IFERROR(VLOOKUP(B485,[8]DSML!E:J,6,0),"")</f>
        <v/>
      </c>
      <c r="D485" s="845" t="str">
        <f>IFERROR(VLOOKUP(B485,[8]DSML!E:G,3,0),"")</f>
        <v/>
      </c>
      <c r="E485" s="853"/>
      <c r="F485" s="853"/>
      <c r="G485" s="854"/>
      <c r="H485" s="853"/>
      <c r="I485" s="853"/>
      <c r="J485" s="855"/>
      <c r="K485" s="856"/>
      <c r="L485" s="857"/>
      <c r="M485" s="857"/>
      <c r="N485" s="858"/>
      <c r="O485" s="859"/>
      <c r="P485" s="860"/>
      <c r="Q485" s="853"/>
    </row>
    <row r="486" spans="1:17" ht="15" customHeight="1">
      <c r="A486" s="712">
        <v>485</v>
      </c>
      <c r="B486" s="696"/>
      <c r="C486" s="712" t="str">
        <f>IFERROR(VLOOKUP(B486,[8]DSML!E:J,6,0),"")</f>
        <v/>
      </c>
      <c r="D486" s="845" t="str">
        <f>IFERROR(VLOOKUP(B486,[8]DSML!E:G,3,0),"")</f>
        <v/>
      </c>
      <c r="E486" s="853"/>
      <c r="F486" s="853"/>
      <c r="G486" s="854"/>
      <c r="H486" s="853"/>
      <c r="I486" s="853"/>
      <c r="J486" s="855"/>
      <c r="K486" s="856"/>
      <c r="L486" s="857"/>
      <c r="M486" s="857"/>
      <c r="N486" s="858"/>
      <c r="O486" s="859"/>
      <c r="P486" s="860"/>
      <c r="Q486" s="853"/>
    </row>
    <row r="487" spans="1:17" ht="15" customHeight="1">
      <c r="A487" s="712">
        <v>486</v>
      </c>
      <c r="B487" s="696"/>
      <c r="C487" s="712" t="str">
        <f>IFERROR(VLOOKUP(B487,[8]DSML!E:J,6,0),"")</f>
        <v/>
      </c>
      <c r="D487" s="845" t="str">
        <f>IFERROR(VLOOKUP(B487,[8]DSML!E:G,3,0),"")</f>
        <v/>
      </c>
      <c r="E487" s="853"/>
      <c r="F487" s="853"/>
      <c r="G487" s="854"/>
      <c r="H487" s="853"/>
      <c r="I487" s="853"/>
      <c r="J487" s="855"/>
      <c r="K487" s="856"/>
      <c r="L487" s="857"/>
      <c r="M487" s="857"/>
      <c r="N487" s="858"/>
      <c r="O487" s="859"/>
      <c r="P487" s="860"/>
      <c r="Q487" s="853"/>
    </row>
    <row r="488" spans="1:17" ht="15" customHeight="1">
      <c r="A488" s="712">
        <v>487</v>
      </c>
      <c r="B488" s="696"/>
      <c r="C488" s="712" t="str">
        <f>IFERROR(VLOOKUP(B488,[8]DSML!E:J,6,0),"")</f>
        <v/>
      </c>
      <c r="D488" s="845" t="str">
        <f>IFERROR(VLOOKUP(B488,[8]DSML!E:G,3,0),"")</f>
        <v/>
      </c>
      <c r="E488" s="853"/>
      <c r="F488" s="853"/>
      <c r="G488" s="854"/>
      <c r="H488" s="853"/>
      <c r="I488" s="853"/>
      <c r="J488" s="855"/>
      <c r="K488" s="856"/>
      <c r="L488" s="857"/>
      <c r="M488" s="857"/>
      <c r="N488" s="858"/>
      <c r="O488" s="859"/>
      <c r="P488" s="860"/>
      <c r="Q488" s="853"/>
    </row>
    <row r="489" spans="1:17" ht="15" customHeight="1">
      <c r="A489" s="712">
        <v>488</v>
      </c>
      <c r="B489" s="696"/>
      <c r="C489" s="712" t="str">
        <f>IFERROR(VLOOKUP(B489,[8]DSML!E:J,6,0),"")</f>
        <v/>
      </c>
      <c r="D489" s="845" t="str">
        <f>IFERROR(VLOOKUP(B489,[8]DSML!E:G,3,0),"")</f>
        <v/>
      </c>
      <c r="E489" s="853"/>
      <c r="F489" s="853"/>
      <c r="G489" s="854"/>
      <c r="H489" s="853"/>
      <c r="I489" s="853"/>
      <c r="J489" s="855"/>
      <c r="K489" s="856"/>
      <c r="L489" s="857"/>
      <c r="M489" s="857"/>
      <c r="N489" s="858"/>
      <c r="O489" s="859"/>
      <c r="P489" s="860"/>
      <c r="Q489" s="853"/>
    </row>
    <row r="490" spans="1:17" ht="15" customHeight="1">
      <c r="A490" s="712">
        <v>489</v>
      </c>
      <c r="B490" s="696"/>
      <c r="C490" s="712" t="str">
        <f>IFERROR(VLOOKUP(B490,[8]DSML!E:J,6,0),"")</f>
        <v/>
      </c>
      <c r="D490" s="845" t="str">
        <f>IFERROR(VLOOKUP(B490,[8]DSML!E:G,3,0),"")</f>
        <v/>
      </c>
      <c r="E490" s="853"/>
      <c r="F490" s="853"/>
      <c r="G490" s="854"/>
      <c r="H490" s="853"/>
      <c r="I490" s="853"/>
      <c r="J490" s="855"/>
      <c r="K490" s="856"/>
      <c r="L490" s="857"/>
      <c r="M490" s="857"/>
      <c r="N490" s="858"/>
      <c r="O490" s="859"/>
      <c r="P490" s="860"/>
      <c r="Q490" s="853"/>
    </row>
    <row r="491" spans="1:17" ht="15" customHeight="1">
      <c r="A491" s="712">
        <v>490</v>
      </c>
      <c r="B491" s="696"/>
      <c r="C491" s="712" t="str">
        <f>IFERROR(VLOOKUP(B491,[8]DSML!E:J,6,0),"")</f>
        <v/>
      </c>
      <c r="D491" s="845" t="str">
        <f>IFERROR(VLOOKUP(B491,[8]DSML!E:G,3,0),"")</f>
        <v/>
      </c>
      <c r="E491" s="853"/>
      <c r="F491" s="853"/>
      <c r="G491" s="854"/>
      <c r="H491" s="853"/>
      <c r="I491" s="853"/>
      <c r="J491" s="855"/>
      <c r="K491" s="856"/>
      <c r="L491" s="857"/>
      <c r="M491" s="857"/>
      <c r="N491" s="858"/>
      <c r="O491" s="859"/>
      <c r="P491" s="860"/>
      <c r="Q491" s="853"/>
    </row>
    <row r="492" spans="1:17" ht="15" customHeight="1">
      <c r="A492" s="712">
        <v>491</v>
      </c>
      <c r="B492" s="696"/>
      <c r="C492" s="712" t="str">
        <f>IFERROR(VLOOKUP(B492,[8]DSML!E:J,6,0),"")</f>
        <v/>
      </c>
      <c r="D492" s="845" t="str">
        <f>IFERROR(VLOOKUP(B492,[8]DSML!E:G,3,0),"")</f>
        <v/>
      </c>
      <c r="E492" s="853"/>
      <c r="F492" s="853"/>
      <c r="G492" s="854"/>
      <c r="H492" s="853"/>
      <c r="I492" s="853"/>
      <c r="J492" s="855"/>
      <c r="K492" s="856"/>
      <c r="L492" s="857"/>
      <c r="M492" s="857"/>
      <c r="N492" s="858"/>
      <c r="O492" s="859"/>
      <c r="P492" s="860"/>
      <c r="Q492" s="853"/>
    </row>
    <row r="493" spans="1:17" ht="15" customHeight="1">
      <c r="A493" s="712">
        <v>492</v>
      </c>
      <c r="B493" s="696"/>
      <c r="C493" s="712" t="str">
        <f>IFERROR(VLOOKUP(B493,[8]DSML!E:J,6,0),"")</f>
        <v/>
      </c>
      <c r="D493" s="845" t="str">
        <f>IFERROR(VLOOKUP(B493,[8]DSML!E:G,3,0),"")</f>
        <v/>
      </c>
      <c r="E493" s="853"/>
      <c r="F493" s="853"/>
      <c r="G493" s="854"/>
      <c r="H493" s="853"/>
      <c r="I493" s="853"/>
      <c r="J493" s="855"/>
      <c r="K493" s="856"/>
      <c r="L493" s="857"/>
      <c r="M493" s="857"/>
      <c r="N493" s="858"/>
      <c r="O493" s="859"/>
      <c r="P493" s="860"/>
      <c r="Q493" s="853"/>
    </row>
    <row r="494" spans="1:17" ht="15" customHeight="1">
      <c r="A494" s="712">
        <v>493</v>
      </c>
      <c r="B494" s="696"/>
      <c r="C494" s="712" t="str">
        <f>IFERROR(VLOOKUP(B494,[8]DSML!E:J,6,0),"")</f>
        <v/>
      </c>
      <c r="D494" s="845" t="str">
        <f>IFERROR(VLOOKUP(B494,[8]DSML!E:G,3,0),"")</f>
        <v/>
      </c>
      <c r="E494" s="853"/>
      <c r="F494" s="853"/>
      <c r="G494" s="854"/>
      <c r="H494" s="853"/>
      <c r="I494" s="853"/>
      <c r="J494" s="855"/>
      <c r="K494" s="856"/>
      <c r="L494" s="857"/>
      <c r="M494" s="857"/>
      <c r="N494" s="858"/>
      <c r="O494" s="859"/>
      <c r="P494" s="860"/>
      <c r="Q494" s="853"/>
    </row>
    <row r="495" spans="1:17" ht="15" customHeight="1">
      <c r="A495" s="712">
        <v>494</v>
      </c>
      <c r="B495" s="696"/>
      <c r="C495" s="712" t="str">
        <f>IFERROR(VLOOKUP(B495,[8]DSML!E:J,6,0),"")</f>
        <v/>
      </c>
      <c r="D495" s="845" t="str">
        <f>IFERROR(VLOOKUP(B495,[8]DSML!E:G,3,0),"")</f>
        <v/>
      </c>
      <c r="E495" s="853"/>
      <c r="F495" s="853"/>
      <c r="G495" s="854"/>
      <c r="H495" s="853"/>
      <c r="I495" s="853"/>
      <c r="J495" s="855"/>
      <c r="K495" s="856"/>
      <c r="L495" s="857"/>
      <c r="M495" s="857"/>
      <c r="N495" s="858"/>
      <c r="O495" s="859"/>
      <c r="P495" s="860"/>
      <c r="Q495" s="853"/>
    </row>
    <row r="496" spans="1:17" ht="15" customHeight="1">
      <c r="A496" s="712">
        <v>495</v>
      </c>
      <c r="B496" s="696"/>
      <c r="C496" s="712" t="str">
        <f>IFERROR(VLOOKUP(B496,[8]DSML!E:J,6,0),"")</f>
        <v/>
      </c>
      <c r="D496" s="845" t="str">
        <f>IFERROR(VLOOKUP(B496,[8]DSML!E:G,3,0),"")</f>
        <v/>
      </c>
      <c r="E496" s="853"/>
      <c r="F496" s="853"/>
      <c r="G496" s="854"/>
      <c r="H496" s="853"/>
      <c r="I496" s="853"/>
      <c r="J496" s="855"/>
      <c r="K496" s="856"/>
      <c r="L496" s="857"/>
      <c r="M496" s="857"/>
      <c r="N496" s="858"/>
      <c r="O496" s="859"/>
      <c r="P496" s="860"/>
      <c r="Q496" s="853"/>
    </row>
    <row r="497" spans="1:17" ht="15" customHeight="1">
      <c r="A497" s="712">
        <v>496</v>
      </c>
      <c r="B497" s="696"/>
      <c r="C497" s="712" t="str">
        <f>IFERROR(VLOOKUP(B497,[8]DSML!E:J,6,0),"")</f>
        <v/>
      </c>
      <c r="D497" s="845" t="str">
        <f>IFERROR(VLOOKUP(B497,[8]DSML!E:G,3,0),"")</f>
        <v/>
      </c>
      <c r="E497" s="853"/>
      <c r="F497" s="853"/>
      <c r="G497" s="854"/>
      <c r="H497" s="853"/>
      <c r="I497" s="853"/>
      <c r="J497" s="855"/>
      <c r="K497" s="856"/>
      <c r="L497" s="857"/>
      <c r="M497" s="857"/>
      <c r="N497" s="858"/>
      <c r="O497" s="859"/>
      <c r="P497" s="860"/>
      <c r="Q497" s="853"/>
    </row>
    <row r="498" spans="1:17" ht="15" customHeight="1">
      <c r="A498" s="712">
        <v>497</v>
      </c>
      <c r="B498" s="696"/>
      <c r="C498" s="712" t="str">
        <f>IFERROR(VLOOKUP(B498,[8]DSML!E:J,6,0),"")</f>
        <v/>
      </c>
      <c r="D498" s="845" t="str">
        <f>IFERROR(VLOOKUP(B498,[8]DSML!E:G,3,0),"")</f>
        <v/>
      </c>
      <c r="E498" s="853"/>
      <c r="F498" s="853"/>
      <c r="G498" s="854"/>
      <c r="H498" s="853"/>
      <c r="I498" s="853"/>
      <c r="J498" s="855"/>
      <c r="K498" s="856"/>
      <c r="L498" s="857"/>
      <c r="M498" s="857"/>
      <c r="N498" s="858"/>
      <c r="O498" s="859"/>
      <c r="P498" s="860"/>
      <c r="Q498" s="853"/>
    </row>
    <row r="499" spans="1:17" ht="15" customHeight="1">
      <c r="A499" s="712">
        <v>498</v>
      </c>
      <c r="B499" s="696"/>
      <c r="C499" s="712" t="str">
        <f>IFERROR(VLOOKUP(B499,[8]DSML!E:J,6,0),"")</f>
        <v/>
      </c>
      <c r="D499" s="845" t="str">
        <f>IFERROR(VLOOKUP(B499,[8]DSML!E:G,3,0),"")</f>
        <v/>
      </c>
      <c r="E499" s="853"/>
      <c r="F499" s="853"/>
      <c r="G499" s="854"/>
      <c r="H499" s="853"/>
      <c r="I499" s="853"/>
      <c r="J499" s="855"/>
      <c r="K499" s="856"/>
      <c r="L499" s="857"/>
      <c r="M499" s="857"/>
      <c r="N499" s="858"/>
      <c r="O499" s="859"/>
      <c r="P499" s="860"/>
      <c r="Q499" s="853"/>
    </row>
    <row r="500" spans="1:17" ht="15" customHeight="1">
      <c r="A500" s="712">
        <v>499</v>
      </c>
      <c r="B500" s="696"/>
      <c r="C500" s="712" t="str">
        <f>IFERROR(VLOOKUP(B500,[8]DSML!E:J,6,0),"")</f>
        <v/>
      </c>
      <c r="D500" s="845" t="str">
        <f>IFERROR(VLOOKUP(B500,[8]DSML!E:G,3,0),"")</f>
        <v/>
      </c>
      <c r="E500" s="853"/>
      <c r="F500" s="853"/>
      <c r="G500" s="854"/>
      <c r="H500" s="853"/>
      <c r="I500" s="853"/>
      <c r="J500" s="855"/>
      <c r="K500" s="856"/>
      <c r="L500" s="857"/>
      <c r="M500" s="857"/>
      <c r="N500" s="858"/>
      <c r="O500" s="859"/>
      <c r="P500" s="860"/>
      <c r="Q500" s="853"/>
    </row>
    <row r="501" spans="1:17" ht="15" customHeight="1">
      <c r="A501" s="712">
        <v>500</v>
      </c>
      <c r="B501" s="696"/>
      <c r="C501" s="712" t="str">
        <f>IFERROR(VLOOKUP(B501,[8]DSML!E:J,6,0),"")</f>
        <v/>
      </c>
      <c r="D501" s="845" t="str">
        <f>IFERROR(VLOOKUP(B501,[8]DSML!E:G,3,0),"")</f>
        <v/>
      </c>
      <c r="E501" s="853"/>
      <c r="F501" s="853"/>
      <c r="G501" s="854"/>
      <c r="H501" s="853"/>
      <c r="I501" s="853"/>
      <c r="J501" s="855"/>
      <c r="K501" s="856"/>
      <c r="L501" s="857"/>
      <c r="M501" s="857"/>
      <c r="N501" s="858"/>
      <c r="O501" s="859"/>
      <c r="P501" s="860"/>
      <c r="Q501" s="853"/>
    </row>
    <row r="502" spans="1:17" ht="15" customHeight="1">
      <c r="A502" s="712">
        <v>501</v>
      </c>
      <c r="B502" s="696"/>
      <c r="C502" s="712" t="str">
        <f>IFERROR(VLOOKUP(B502,[8]DSML!E:J,6,0),"")</f>
        <v/>
      </c>
      <c r="D502" s="845" t="str">
        <f>IFERROR(VLOOKUP(B502,[8]DSML!E:G,3,0),"")</f>
        <v/>
      </c>
      <c r="E502" s="853"/>
      <c r="F502" s="853"/>
      <c r="G502" s="854"/>
      <c r="H502" s="853"/>
      <c r="I502" s="853"/>
      <c r="J502" s="855"/>
      <c r="K502" s="856"/>
      <c r="L502" s="857"/>
      <c r="M502" s="857"/>
      <c r="N502" s="858"/>
      <c r="O502" s="859"/>
      <c r="P502" s="860"/>
      <c r="Q502" s="853"/>
    </row>
    <row r="503" spans="1:17" ht="15" customHeight="1">
      <c r="A503" s="712">
        <v>502</v>
      </c>
      <c r="B503" s="696"/>
      <c r="C503" s="712" t="str">
        <f>IFERROR(VLOOKUP(B503,[8]DSML!E:J,6,0),"")</f>
        <v/>
      </c>
      <c r="D503" s="845" t="str">
        <f>IFERROR(VLOOKUP(B503,[8]DSML!E:G,3,0),"")</f>
        <v/>
      </c>
      <c r="E503" s="853"/>
      <c r="F503" s="853"/>
      <c r="G503" s="854"/>
      <c r="H503" s="853"/>
      <c r="I503" s="853"/>
      <c r="J503" s="855"/>
      <c r="K503" s="856"/>
      <c r="L503" s="857"/>
      <c r="M503" s="857"/>
      <c r="N503" s="858"/>
      <c r="O503" s="859"/>
      <c r="P503" s="860"/>
      <c r="Q503" s="853"/>
    </row>
    <row r="504" spans="1:17" ht="15" customHeight="1">
      <c r="A504" s="712">
        <v>503</v>
      </c>
      <c r="B504" s="696"/>
      <c r="C504" s="712" t="str">
        <f>IFERROR(VLOOKUP(B504,[8]DSML!E:J,6,0),"")</f>
        <v/>
      </c>
      <c r="D504" s="845" t="str">
        <f>IFERROR(VLOOKUP(B504,[8]DSML!E:G,3,0),"")</f>
        <v/>
      </c>
      <c r="E504" s="853"/>
      <c r="F504" s="853"/>
      <c r="G504" s="854"/>
      <c r="H504" s="853"/>
      <c r="I504" s="853"/>
      <c r="J504" s="855"/>
      <c r="K504" s="856"/>
      <c r="L504" s="857"/>
      <c r="M504" s="857"/>
      <c r="N504" s="858"/>
      <c r="O504" s="859"/>
      <c r="P504" s="860"/>
      <c r="Q504" s="853"/>
    </row>
    <row r="505" spans="1:17" ht="15" customHeight="1">
      <c r="A505" s="712">
        <v>504</v>
      </c>
      <c r="B505" s="696"/>
      <c r="C505" s="712" t="str">
        <f>IFERROR(VLOOKUP(B505,[8]DSML!E:J,6,0),"")</f>
        <v/>
      </c>
      <c r="D505" s="845" t="str">
        <f>IFERROR(VLOOKUP(B505,[8]DSML!E:G,3,0),"")</f>
        <v/>
      </c>
      <c r="E505" s="853"/>
      <c r="F505" s="853"/>
      <c r="G505" s="854"/>
      <c r="H505" s="853"/>
      <c r="I505" s="853"/>
      <c r="J505" s="855"/>
      <c r="K505" s="856"/>
      <c r="L505" s="857"/>
      <c r="M505" s="857"/>
      <c r="N505" s="858"/>
      <c r="O505" s="859"/>
      <c r="P505" s="860"/>
      <c r="Q505" s="853"/>
    </row>
    <row r="506" spans="1:17" ht="15" customHeight="1">
      <c r="A506" s="712">
        <v>505</v>
      </c>
      <c r="B506" s="696"/>
      <c r="C506" s="712" t="str">
        <f>IFERROR(VLOOKUP(B506,[8]DSML!E:J,6,0),"")</f>
        <v/>
      </c>
      <c r="D506" s="845" t="str">
        <f>IFERROR(VLOOKUP(B506,[8]DSML!E:G,3,0),"")</f>
        <v/>
      </c>
      <c r="E506" s="853"/>
      <c r="F506" s="853"/>
      <c r="G506" s="854"/>
      <c r="H506" s="853"/>
      <c r="I506" s="853"/>
      <c r="J506" s="855"/>
      <c r="K506" s="856"/>
      <c r="L506" s="857"/>
      <c r="M506" s="857"/>
      <c r="N506" s="858"/>
      <c r="O506" s="859"/>
      <c r="P506" s="860"/>
      <c r="Q506" s="853"/>
    </row>
    <row r="507" spans="1:17" ht="15" customHeight="1">
      <c r="A507" s="712">
        <v>506</v>
      </c>
      <c r="B507" s="696"/>
      <c r="C507" s="712" t="str">
        <f>IFERROR(VLOOKUP(B507,[8]DSML!E:J,6,0),"")</f>
        <v/>
      </c>
      <c r="D507" s="845" t="str">
        <f>IFERROR(VLOOKUP(B507,[8]DSML!E:G,3,0),"")</f>
        <v/>
      </c>
      <c r="E507" s="853"/>
      <c r="F507" s="853"/>
      <c r="G507" s="854"/>
      <c r="H507" s="853"/>
      <c r="I507" s="853"/>
      <c r="J507" s="855"/>
      <c r="K507" s="856"/>
      <c r="L507" s="857"/>
      <c r="M507" s="857"/>
      <c r="N507" s="858"/>
      <c r="O507" s="859"/>
      <c r="P507" s="860"/>
      <c r="Q507" s="853"/>
    </row>
    <row r="508" spans="1:17" ht="15" customHeight="1">
      <c r="A508" s="712">
        <v>507</v>
      </c>
      <c r="B508" s="696"/>
      <c r="C508" s="712" t="str">
        <f>IFERROR(VLOOKUP(B508,[8]DSML!E:J,6,0),"")</f>
        <v/>
      </c>
      <c r="D508" s="845" t="str">
        <f>IFERROR(VLOOKUP(B508,[8]DSML!E:G,3,0),"")</f>
        <v/>
      </c>
      <c r="E508" s="853"/>
      <c r="F508" s="853"/>
      <c r="G508" s="854"/>
      <c r="H508" s="853"/>
      <c r="I508" s="853"/>
      <c r="J508" s="855"/>
      <c r="K508" s="856"/>
      <c r="L508" s="857"/>
      <c r="M508" s="857"/>
      <c r="N508" s="858"/>
      <c r="O508" s="859"/>
      <c r="P508" s="860"/>
      <c r="Q508" s="853"/>
    </row>
    <row r="509" spans="1:17" ht="15" customHeight="1">
      <c r="A509" s="712">
        <v>508</v>
      </c>
      <c r="B509" s="696"/>
      <c r="C509" s="712" t="str">
        <f>IFERROR(VLOOKUP(B509,[8]DSML!E:J,6,0),"")</f>
        <v/>
      </c>
      <c r="D509" s="845" t="str">
        <f>IFERROR(VLOOKUP(B509,[8]DSML!E:G,3,0),"")</f>
        <v/>
      </c>
      <c r="E509" s="853"/>
      <c r="F509" s="853"/>
      <c r="G509" s="854"/>
      <c r="H509" s="853"/>
      <c r="I509" s="853"/>
      <c r="J509" s="855"/>
      <c r="K509" s="856"/>
      <c r="L509" s="857"/>
      <c r="M509" s="857"/>
      <c r="N509" s="858"/>
      <c r="O509" s="859"/>
      <c r="P509" s="860"/>
      <c r="Q509" s="853"/>
    </row>
    <row r="510" spans="1:17" ht="15" customHeight="1">
      <c r="A510" s="712">
        <v>509</v>
      </c>
      <c r="B510" s="696"/>
      <c r="C510" s="712" t="str">
        <f>IFERROR(VLOOKUP(B510,[8]DSML!E:J,6,0),"")</f>
        <v/>
      </c>
      <c r="D510" s="845" t="str">
        <f>IFERROR(VLOOKUP(B510,[8]DSML!E:G,3,0),"")</f>
        <v/>
      </c>
      <c r="E510" s="853"/>
      <c r="F510" s="853"/>
      <c r="G510" s="854"/>
      <c r="H510" s="853"/>
      <c r="I510" s="853"/>
      <c r="J510" s="855"/>
      <c r="K510" s="856"/>
      <c r="L510" s="857"/>
      <c r="M510" s="857"/>
      <c r="N510" s="858"/>
      <c r="O510" s="859"/>
      <c r="P510" s="860"/>
      <c r="Q510" s="853"/>
    </row>
    <row r="511" spans="1:17" ht="15" customHeight="1">
      <c r="A511" s="712">
        <v>510</v>
      </c>
      <c r="B511" s="696"/>
      <c r="C511" s="712" t="str">
        <f>IFERROR(VLOOKUP(B511,[8]DSML!E:J,6,0),"")</f>
        <v/>
      </c>
      <c r="D511" s="845" t="str">
        <f>IFERROR(VLOOKUP(B511,[8]DSML!E:G,3,0),"")</f>
        <v/>
      </c>
      <c r="E511" s="853"/>
      <c r="F511" s="853"/>
      <c r="G511" s="854"/>
      <c r="H511" s="853"/>
      <c r="I511" s="853"/>
      <c r="J511" s="855"/>
      <c r="K511" s="856"/>
      <c r="L511" s="857"/>
      <c r="M511" s="857"/>
      <c r="N511" s="858"/>
      <c r="O511" s="859"/>
      <c r="P511" s="860"/>
      <c r="Q511" s="853"/>
    </row>
    <row r="512" spans="1:17" ht="15" customHeight="1">
      <c r="A512" s="712">
        <v>511</v>
      </c>
      <c r="B512" s="696"/>
      <c r="C512" s="712" t="str">
        <f>IFERROR(VLOOKUP(B512,[8]DSML!E:J,6,0),"")</f>
        <v/>
      </c>
      <c r="D512" s="845" t="str">
        <f>IFERROR(VLOOKUP(B512,[8]DSML!E:G,3,0),"")</f>
        <v/>
      </c>
      <c r="E512" s="853"/>
      <c r="F512" s="853"/>
      <c r="G512" s="854"/>
      <c r="H512" s="853"/>
      <c r="I512" s="853"/>
      <c r="J512" s="855"/>
      <c r="K512" s="856"/>
      <c r="L512" s="857"/>
      <c r="M512" s="857"/>
      <c r="N512" s="858"/>
      <c r="O512" s="859"/>
      <c r="P512" s="860"/>
      <c r="Q512" s="853"/>
    </row>
    <row r="513" spans="1:17" ht="15" customHeight="1">
      <c r="A513" s="712">
        <v>512</v>
      </c>
      <c r="B513" s="696"/>
      <c r="C513" s="712" t="str">
        <f>IFERROR(VLOOKUP(B513,[8]DSML!E:J,6,0),"")</f>
        <v/>
      </c>
      <c r="D513" s="845" t="str">
        <f>IFERROR(VLOOKUP(B513,[8]DSML!E:G,3,0),"")</f>
        <v/>
      </c>
      <c r="E513" s="853"/>
      <c r="F513" s="853"/>
      <c r="G513" s="854"/>
      <c r="H513" s="853"/>
      <c r="I513" s="853"/>
      <c r="J513" s="855"/>
      <c r="K513" s="856"/>
      <c r="L513" s="857"/>
      <c r="M513" s="857"/>
      <c r="N513" s="858"/>
      <c r="O513" s="859"/>
      <c r="P513" s="860"/>
      <c r="Q513" s="853"/>
    </row>
    <row r="514" spans="1:17" ht="15" customHeight="1">
      <c r="A514" s="712">
        <v>513</v>
      </c>
      <c r="B514" s="696"/>
      <c r="C514" s="712" t="str">
        <f>IFERROR(VLOOKUP(B514,[8]DSML!E:J,6,0),"")</f>
        <v/>
      </c>
      <c r="D514" s="845" t="str">
        <f>IFERROR(VLOOKUP(B514,[8]DSML!E:G,3,0),"")</f>
        <v/>
      </c>
      <c r="E514" s="853"/>
      <c r="F514" s="853"/>
      <c r="G514" s="854"/>
      <c r="H514" s="853"/>
      <c r="I514" s="853"/>
      <c r="J514" s="855"/>
      <c r="K514" s="856"/>
      <c r="L514" s="857"/>
      <c r="M514" s="857"/>
      <c r="N514" s="858"/>
      <c r="O514" s="859"/>
      <c r="P514" s="860"/>
      <c r="Q514" s="853"/>
    </row>
    <row r="515" spans="1:17" ht="15" customHeight="1">
      <c r="A515" s="712">
        <v>514</v>
      </c>
      <c r="B515" s="696"/>
      <c r="C515" s="712" t="str">
        <f>IFERROR(VLOOKUP(B515,[8]DSML!E:J,6,0),"")</f>
        <v/>
      </c>
      <c r="D515" s="845" t="str">
        <f>IFERROR(VLOOKUP(B515,[8]DSML!E:G,3,0),"")</f>
        <v/>
      </c>
      <c r="E515" s="853"/>
      <c r="F515" s="853"/>
      <c r="G515" s="854"/>
      <c r="H515" s="853"/>
      <c r="I515" s="853"/>
      <c r="J515" s="855"/>
      <c r="K515" s="856"/>
      <c r="L515" s="857"/>
      <c r="M515" s="857"/>
      <c r="N515" s="858"/>
      <c r="O515" s="859"/>
      <c r="P515" s="860"/>
      <c r="Q515" s="853"/>
    </row>
    <row r="516" spans="1:17" ht="15" customHeight="1">
      <c r="A516" s="712">
        <v>515</v>
      </c>
      <c r="B516" s="696"/>
      <c r="C516" s="712" t="str">
        <f>IFERROR(VLOOKUP(B516,[8]DSML!E:J,6,0),"")</f>
        <v/>
      </c>
      <c r="D516" s="845" t="str">
        <f>IFERROR(VLOOKUP(B516,[8]DSML!E:G,3,0),"")</f>
        <v/>
      </c>
      <c r="E516" s="853"/>
      <c r="F516" s="853"/>
      <c r="G516" s="854"/>
      <c r="H516" s="853"/>
      <c r="I516" s="853"/>
      <c r="J516" s="855"/>
      <c r="K516" s="856"/>
      <c r="L516" s="857"/>
      <c r="M516" s="857"/>
      <c r="N516" s="858"/>
      <c r="O516" s="859"/>
      <c r="P516" s="860"/>
      <c r="Q516" s="853"/>
    </row>
    <row r="517" spans="1:17" ht="15" customHeight="1">
      <c r="E517" s="853"/>
      <c r="F517" s="853"/>
      <c r="G517" s="854"/>
      <c r="H517" s="853"/>
      <c r="I517" s="853"/>
      <c r="J517" s="855"/>
      <c r="K517" s="856"/>
      <c r="L517" s="857"/>
      <c r="M517" s="857"/>
      <c r="N517" s="858"/>
      <c r="O517" s="859"/>
      <c r="P517" s="860"/>
      <c r="Q517" s="853"/>
    </row>
  </sheetData>
  <autoFilter ref="A1:T252" xr:uid="{00000000-0001-0000-0400-000000000000}"/>
  <conditionalFormatting sqref="G1">
    <cfRule type="duplicateValues" dxfId="20" priority="60"/>
  </conditionalFormatting>
  <conditionalFormatting sqref="J1">
    <cfRule type="duplicateValues" dxfId="19" priority="61"/>
  </conditionalFormatting>
  <conditionalFormatting sqref="J15">
    <cfRule type="duplicateValues" dxfId="18" priority="16"/>
  </conditionalFormatting>
  <conditionalFormatting sqref="J16:J17">
    <cfRule type="duplicateValues" dxfId="17" priority="15"/>
  </conditionalFormatting>
  <conditionalFormatting sqref="J51">
    <cfRule type="duplicateValues" dxfId="16" priority="14"/>
  </conditionalFormatting>
  <conditionalFormatting sqref="J60">
    <cfRule type="duplicateValues" dxfId="15" priority="13"/>
  </conditionalFormatting>
  <conditionalFormatting sqref="J67:J71">
    <cfRule type="duplicateValues" dxfId="14" priority="65"/>
  </conditionalFormatting>
  <conditionalFormatting sqref="J72">
    <cfRule type="duplicateValues" dxfId="13" priority="8"/>
  </conditionalFormatting>
  <conditionalFormatting sqref="J73:J85">
    <cfRule type="duplicateValues" dxfId="12" priority="67"/>
  </conditionalFormatting>
  <conditionalFormatting sqref="J86">
    <cfRule type="duplicateValues" dxfId="11" priority="70"/>
  </conditionalFormatting>
  <conditionalFormatting sqref="J113">
    <cfRule type="duplicateValues" dxfId="10" priority="1"/>
  </conditionalFormatting>
  <conditionalFormatting sqref="J119:J1048576 J1">
    <cfRule type="duplicateValues" dxfId="9" priority="45"/>
  </conditionalFormatting>
  <dataValidations count="1">
    <dataValidation type="list" allowBlank="1" showInputMessage="1" showErrorMessage="1" sqref="N1 N72 N114:N117 N253:N1048576 N87:N112" xr:uid="{00000000-0002-0000-0400-000000000000}">
      <formula1>"VAY,HUY ĐỘNG,THẺ TÍN DỤNG,PAYROLL,KHÁC"</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400-000001000000}">
          <x14:formula1>
            <xm:f>DSML!$T$2:$T$9</xm:f>
          </x14:formula1>
          <xm:sqref>I1 I253:I1048576</xm:sqref>
        </x14:dataValidation>
        <x14:dataValidation type="list" allowBlank="1" showInputMessage="1" showErrorMessage="1" xr:uid="{00000000-0002-0000-0400-000002000000}">
          <x14:formula1>
            <xm:f>DSML!$R$2:$R$5</xm:f>
          </x14:formula1>
          <xm:sqref>P1 P253:P1048576</xm:sqref>
        </x14:dataValidation>
        <x14:dataValidation type="list" allowBlank="1" showErrorMessage="1" xr:uid="{00000000-0002-0000-0400-000003000000}">
          <x14:formula1>
            <xm:f>'/Users/trungnguyen/Downloads/[BÁO CÁO REFER B?O HI?M HÀNG NGÀY CN ?À N?NG-21.xlsx]DSML'!#REF!</xm:f>
          </x14:formula1>
          <xm:sqref>I67:I68 N67:N68 P68</xm:sqref>
        </x14:dataValidation>
        <x14:dataValidation type="list" allowBlank="1" showInputMessage="1" showErrorMessage="1" xr:uid="{00000000-0002-0000-0400-000004000000}">
          <x14:formula1>
            <xm:f>'/Users/trungnguyen/Downloads/[BÁO CÁO DOANH S? B?O HI?M HÀNG NGÀY _FA-7.xlsx]DSML'!#REF!</xm:f>
          </x14:formula1>
          <xm:sqref>I69:I70</xm:sqref>
        </x14:dataValidation>
        <x14:dataValidation type="list" allowBlank="1" showInputMessage="1" showErrorMessage="1" xr:uid="{00000000-0002-0000-0400-000005000000}">
          <x14:formula1>
            <xm:f>'/Users/trungnguyen/Downloads/[BÁO CÁO DOANH S? B?O HI?M HÀNG NGÀY _FA-30.xlsx]DSML'!#REF!</xm:f>
          </x14:formula1>
          <xm:sqref>I71 N71 P71</xm:sqref>
        </x14:dataValidation>
        <x14:dataValidation type="list" allowBlank="1" showErrorMessage="1" xr:uid="{00000000-0002-0000-0400-000006000000}">
          <x14:formula1>
            <xm:f>'D:\Users\trungnguyen\Documents\Zalo Received Files\[REFER THÁNG 06.xlsx]DSML'!#REF!</xm:f>
          </x14:formula1>
          <xm:sqref>P72</xm:sqref>
        </x14:dataValidation>
        <x14:dataValidation type="list" allowBlank="1" showErrorMessage="1" xr:uid="{00000000-0002-0000-0400-000007000000}">
          <x14:formula1>
            <xm:f>'D:\Users\trungnguyen\Documents\Zalo Received Files\[REFER THÁNG 06 (1).xlsx]DSML'!#REF!</xm:f>
          </x14:formula1>
          <xm:sqref>P86</xm:sqref>
        </x14:dataValidation>
        <x14:dataValidation type="list" allowBlank="1" showErrorMessage="1" xr:uid="{00000000-0002-0000-0400-000008000000}">
          <x14:formula1>
            <xm:f>'/Users/trungnguyen/Downloads/[BÁO CÁO REFER B?O HI?M HÀNG NGÀY CN ?À N?NG-22.xlsx]DSML'!#REF!</xm:f>
          </x14:formula1>
          <xm:sqref>I73:I74 N73</xm:sqref>
        </x14:dataValidation>
        <x14:dataValidation type="list" allowBlank="1" showErrorMessage="1" xr:uid="{00000000-0002-0000-0400-000009000000}">
          <x14:formula1>
            <xm:f>'/Users/trungnguyen/Downloads/[BÁO CÁO REFER B?O HI?M HÀNG NGÀY CN ?À N?NG-23.xlsx]DSML'!#REF!</xm:f>
          </x14:formula1>
          <xm:sqref>P74 N74</xm:sqref>
        </x14:dataValidation>
        <x14:dataValidation type="list" allowBlank="1" showInputMessage="1" showErrorMessage="1" xr:uid="{00000000-0002-0000-0400-00000A000000}">
          <x14:formula1>
            <xm:f>'/Users/trungnguyen/Downloads/[BÁO CÁO DOANH S? B?O HI?M HÀNG NGÀY _FA-31.xlsx]DSML'!#REF!</xm:f>
          </x14:formula1>
          <xm:sqref>I75 N75</xm:sqref>
        </x14:dataValidation>
        <x14:dataValidation type="list" allowBlank="1" showErrorMessage="1" xr:uid="{00000000-0002-0000-0400-00000B000000}">
          <x14:formula1>
            <xm:f>'/Users/trungnguyen/Downloads/[BÁO CÁO REFER B?O HI?M HÀNG NGÀY CN NGÔ QUY?N-5.xlsx]DSML'!#REF!</xm:f>
          </x14:formula1>
          <xm:sqref>I76:I85 N76:N85 P76:P81 P83:P84</xm:sqref>
        </x14:dataValidation>
        <x14:dataValidation type="list" allowBlank="1" showErrorMessage="1" xr:uid="{00000000-0002-0000-0400-00000C000000}">
          <x14:formula1>
            <xm:f>'D:\Users\trungnguyen\Documents\Zalo Received Files\[REFER THÁNG 06 (2).xlsx]DSML'!#REF!</xm:f>
          </x14:formula1>
          <xm:sqref>P85</xm:sqref>
        </x14:dataValidation>
        <x14:dataValidation type="list" allowBlank="1" showInputMessage="1" showErrorMessage="1" xr:uid="{00000000-0002-0000-0400-00000D000000}">
          <x14:formula1>
            <xm:f>'/Users/trungnguyen/Downloads/[BA?O CA?O DOANH SO?? BA?O HIE??M HA?NG NGA?Y _FA-12.xlsx]DSML'!#REF!</xm:f>
          </x14:formula1>
          <xm:sqref>H86 N86</xm:sqref>
        </x14:dataValidation>
        <x14:dataValidation type="list" allowBlank="1" showInputMessage="1" showErrorMessage="1" xr:uid="{00000000-0002-0000-0400-00000F000000}">
          <x14:formula1>
            <xm:f>'D:\Users\trungnguyen\Documents\Zalo Received Files\[TDT -CẬP NHẬT BÁO CÁO REFER 23.6,23.xlsx]DSML'!#REF!</xm:f>
          </x14:formula1>
          <xm:sqref>I98:I100 I102 I106:I108 I110:I112 I114:I117 I87:I89 F87:F92 F98 F102 F112:F113 F115:F117 P88:P89 P91:P92 P98 P106:P111 P104</xm:sqref>
        </x14:dataValidation>
        <x14:dataValidation type="list" allowBlank="1" showErrorMessage="1" xr:uid="{00000000-0002-0000-0400-000013000000}">
          <x14:formula1>
            <xm:f>'D:\Users\trungnguyen\Documents\Zalo Received Files\[REFER THÁNG 06 (3).xlsx]DSML'!#REF!</xm:f>
          </x14:formula1>
          <xm:sqref>N118:N211 I118:I211 P118:P119 P122:P142 P144:P160 P162:P170 P172:P179 P182 P187:P189 P192 P199 P202:P203 P205:P211</xm:sqref>
        </x14:dataValidation>
        <x14:dataValidation type="list" allowBlank="1" showErrorMessage="1" xr:uid="{00000000-0002-0000-0400-000016000000}">
          <x14:formula1>
            <xm:f>'D:\Users\trungnguyen\Documents\Zalo Received Files\[ (5) (2).xlsx]DSML'!#REF!</xm:f>
          </x14:formula1>
          <xm:sqref>P212:P222 P225 P231 P233:P235 P238 P241:P246 P249 P252</xm:sqref>
        </x14:dataValidation>
        <x14:dataValidation type="list" allowBlank="1" showErrorMessage="1" xr:uid="{00000000-0002-0000-0400-000017000000}">
          <x14:formula1>
            <xm:f>'D:\Users\trungnguyen\Documents\Zalo Received Files\[ (5) (2).xlsx]DSML CHI TIET'!#REF!</xm:f>
          </x14:formula1>
          <xm:sqref>N212:N252 I212:I252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70"/>
  <sheetViews>
    <sheetView workbookViewId="0">
      <selection activeCell="G15" sqref="G15"/>
    </sheetView>
    <sheetView tabSelected="1" workbookViewId="1">
      <selection activeCell="F19" sqref="F19"/>
    </sheetView>
  </sheetViews>
  <sheetFormatPr defaultColWidth="11.77734375" defaultRowHeight="15.6"/>
  <cols>
    <col min="1" max="1" width="5.33203125" style="424" bestFit="1" customWidth="1"/>
    <col min="2" max="2" width="15.44140625" style="562" bestFit="1" customWidth="1"/>
    <col min="3" max="3" width="21.77734375" style="563" bestFit="1" customWidth="1"/>
    <col min="4" max="4" width="20.77734375" style="424" bestFit="1" customWidth="1"/>
    <col min="5" max="5" width="24.21875" style="424" bestFit="1" customWidth="1"/>
    <col min="6" max="6" width="33.77734375" style="424" bestFit="1" customWidth="1"/>
    <col min="7" max="7" width="14" style="424" bestFit="1" customWidth="1"/>
    <col min="8" max="8" width="26.21875" style="424" bestFit="1" customWidth="1"/>
    <col min="9" max="9" width="17.6640625" style="424" bestFit="1" customWidth="1"/>
    <col min="10" max="10" width="28" style="424" bestFit="1" customWidth="1"/>
    <col min="11" max="13" width="12.21875" style="564" bestFit="1" customWidth="1"/>
    <col min="14" max="14" width="14.77734375" style="424" bestFit="1" customWidth="1"/>
    <col min="15" max="15" width="16.33203125" style="565" bestFit="1" customWidth="1"/>
    <col min="16" max="16" width="23.77734375" style="563" bestFit="1" customWidth="1"/>
    <col min="17" max="17" width="126.6640625" style="424" customWidth="1"/>
    <col min="18" max="18" width="42.77734375" style="424" bestFit="1" customWidth="1"/>
    <col min="19" max="19" width="20.33203125" style="424" customWidth="1"/>
    <col min="20" max="20" width="21.21875" style="424" customWidth="1"/>
    <col min="21" max="16384" width="11.77734375" style="424"/>
  </cols>
  <sheetData>
    <row r="1" spans="1:21">
      <c r="A1" s="879" t="s">
        <v>1858</v>
      </c>
      <c r="B1" s="879"/>
      <c r="C1" s="879"/>
      <c r="D1" s="879"/>
      <c r="E1" s="879"/>
      <c r="F1" s="879"/>
      <c r="G1" s="879"/>
      <c r="H1" s="879"/>
      <c r="I1" s="879"/>
      <c r="J1" s="879"/>
      <c r="K1" s="879"/>
      <c r="L1" s="879"/>
      <c r="M1" s="879"/>
      <c r="N1" s="879"/>
      <c r="O1" s="879"/>
      <c r="P1" s="879"/>
      <c r="Q1" s="879"/>
      <c r="R1" s="879"/>
      <c r="S1" s="879"/>
      <c r="T1" s="879"/>
    </row>
    <row r="2" spans="1:21">
      <c r="A2" s="880" t="s">
        <v>0</v>
      </c>
      <c r="B2" s="881" t="s">
        <v>1823</v>
      </c>
      <c r="C2" s="881"/>
      <c r="D2" s="881"/>
      <c r="E2" s="881"/>
      <c r="F2" s="881"/>
      <c r="G2" s="881"/>
      <c r="H2" s="881"/>
      <c r="I2" s="881"/>
      <c r="J2" s="882" t="s">
        <v>1824</v>
      </c>
      <c r="K2" s="882"/>
      <c r="L2" s="883" t="s">
        <v>1825</v>
      </c>
      <c r="M2" s="883"/>
      <c r="N2" s="883"/>
      <c r="O2" s="883"/>
      <c r="P2" s="883"/>
      <c r="Q2" s="884" t="s">
        <v>1826</v>
      </c>
      <c r="R2" s="884"/>
      <c r="S2" s="884"/>
      <c r="T2" s="884"/>
    </row>
    <row r="3" spans="1:21" ht="46.8">
      <c r="A3" s="880"/>
      <c r="B3" s="425" t="s">
        <v>1823</v>
      </c>
      <c r="C3" s="426" t="s">
        <v>10</v>
      </c>
      <c r="D3" s="427" t="s">
        <v>1</v>
      </c>
      <c r="E3" s="428" t="s">
        <v>1123</v>
      </c>
      <c r="F3" s="428" t="s">
        <v>1228</v>
      </c>
      <c r="G3" s="425" t="s">
        <v>11</v>
      </c>
      <c r="H3" s="427" t="s">
        <v>2</v>
      </c>
      <c r="I3" s="427" t="s">
        <v>3</v>
      </c>
      <c r="J3" s="429" t="s">
        <v>12</v>
      </c>
      <c r="K3" s="430" t="s">
        <v>4</v>
      </c>
      <c r="L3" s="431" t="s">
        <v>8</v>
      </c>
      <c r="M3" s="431" t="s">
        <v>14</v>
      </c>
      <c r="N3" s="432" t="s">
        <v>15</v>
      </c>
      <c r="O3" s="433" t="s">
        <v>6</v>
      </c>
      <c r="P3" s="434" t="s">
        <v>7</v>
      </c>
      <c r="Q3" s="435" t="s">
        <v>23</v>
      </c>
      <c r="R3" s="435" t="s">
        <v>24</v>
      </c>
      <c r="S3" s="435" t="s">
        <v>25</v>
      </c>
      <c r="T3" s="436" t="s">
        <v>733</v>
      </c>
    </row>
    <row r="4" spans="1:21">
      <c r="A4" s="869">
        <v>1</v>
      </c>
      <c r="B4" s="870">
        <v>2</v>
      </c>
      <c r="C4" s="869">
        <v>3</v>
      </c>
      <c r="D4" s="870">
        <v>4</v>
      </c>
      <c r="E4" s="869">
        <v>5</v>
      </c>
      <c r="F4" s="870">
        <v>6</v>
      </c>
      <c r="G4" s="869">
        <v>7</v>
      </c>
      <c r="H4" s="870">
        <v>8</v>
      </c>
      <c r="I4" s="869">
        <v>9</v>
      </c>
      <c r="J4" s="870">
        <v>10</v>
      </c>
      <c r="K4" s="869">
        <v>11</v>
      </c>
      <c r="L4" s="870">
        <v>12</v>
      </c>
      <c r="M4" s="869">
        <v>13</v>
      </c>
      <c r="N4" s="870">
        <v>14</v>
      </c>
      <c r="O4" s="869">
        <v>15</v>
      </c>
      <c r="P4" s="870">
        <v>16</v>
      </c>
      <c r="Q4" s="869">
        <v>17</v>
      </c>
      <c r="R4" s="870">
        <v>18</v>
      </c>
      <c r="S4" s="869">
        <v>19</v>
      </c>
      <c r="T4" s="870">
        <v>20</v>
      </c>
    </row>
    <row r="5" spans="1:21" s="448" customFormat="1" ht="30">
      <c r="A5" s="437">
        <v>1</v>
      </c>
      <c r="B5" s="438">
        <v>9355</v>
      </c>
      <c r="C5" s="439" t="s">
        <v>387</v>
      </c>
      <c r="D5" s="439" t="s">
        <v>384</v>
      </c>
      <c r="E5" s="437" t="s">
        <v>1121</v>
      </c>
      <c r="F5" s="437" t="s">
        <v>1289</v>
      </c>
      <c r="G5" s="440">
        <v>11405404</v>
      </c>
      <c r="H5" s="440" t="s">
        <v>1489</v>
      </c>
      <c r="I5" s="441" t="s">
        <v>712</v>
      </c>
      <c r="J5" s="442" t="s">
        <v>1490</v>
      </c>
      <c r="K5" s="443">
        <v>33652</v>
      </c>
      <c r="L5" s="444">
        <v>2</v>
      </c>
      <c r="M5" s="444">
        <v>6</v>
      </c>
      <c r="N5" s="439" t="s">
        <v>20</v>
      </c>
      <c r="O5" s="445">
        <v>70000000</v>
      </c>
      <c r="P5" s="446" t="s">
        <v>21</v>
      </c>
      <c r="Q5" s="440" t="s">
        <v>1491</v>
      </c>
      <c r="R5" s="440"/>
      <c r="S5" s="437"/>
      <c r="T5" s="437"/>
      <c r="U5" s="447"/>
    </row>
    <row r="6" spans="1:21">
      <c r="A6" s="441">
        <v>2</v>
      </c>
      <c r="B6" s="449">
        <v>9360</v>
      </c>
      <c r="C6" s="437" t="str">
        <f>IFERROR(VLOOKUP(B6,[23]DSML!E:J,6,0),"")</f>
        <v>CN Hòa Xuân</v>
      </c>
      <c r="D6" s="449" t="str">
        <f>IFERROR(VLOOKUP(B6,[23]DSML!E:G,3,0),"")</f>
        <v>Khu vực Miền Trung</v>
      </c>
      <c r="E6" s="441" t="s">
        <v>1121</v>
      </c>
      <c r="F6" s="441" t="s">
        <v>1528</v>
      </c>
      <c r="G6" s="450">
        <v>10034813</v>
      </c>
      <c r="H6" s="451" t="s">
        <v>1498</v>
      </c>
      <c r="I6" s="441" t="s">
        <v>712</v>
      </c>
      <c r="J6" s="452" t="s">
        <v>1499</v>
      </c>
      <c r="K6" s="453"/>
      <c r="L6" s="454">
        <v>2</v>
      </c>
      <c r="M6" s="455">
        <v>6</v>
      </c>
      <c r="N6" s="449" t="s">
        <v>17</v>
      </c>
      <c r="O6" s="456">
        <v>20000000</v>
      </c>
      <c r="P6" s="457" t="s">
        <v>21</v>
      </c>
      <c r="Q6" s="458" t="s">
        <v>1500</v>
      </c>
      <c r="R6" s="459"/>
      <c r="S6" s="441"/>
      <c r="T6" s="441"/>
      <c r="U6" s="460"/>
    </row>
    <row r="7" spans="1:21">
      <c r="A7" s="441">
        <v>3</v>
      </c>
      <c r="B7" s="449">
        <v>9360</v>
      </c>
      <c r="C7" s="437" t="str">
        <f>IFERROR(VLOOKUP(B7,[23]DSML!E:J,6,0),"")</f>
        <v>CN Hòa Xuân</v>
      </c>
      <c r="D7" s="449" t="str">
        <f>IFERROR(VLOOKUP(B7,[23]DSML!E:G,3,0),"")</f>
        <v>Khu vực Miền Trung</v>
      </c>
      <c r="E7" s="441" t="s">
        <v>1121</v>
      </c>
      <c r="F7" s="441" t="s">
        <v>1528</v>
      </c>
      <c r="G7" s="450">
        <v>10034813</v>
      </c>
      <c r="H7" s="451" t="s">
        <v>1498</v>
      </c>
      <c r="I7" s="441" t="s">
        <v>712</v>
      </c>
      <c r="J7" s="461" t="s">
        <v>1501</v>
      </c>
      <c r="K7" s="462"/>
      <c r="L7" s="454">
        <v>2</v>
      </c>
      <c r="M7" s="455">
        <v>6</v>
      </c>
      <c r="N7" s="449" t="s">
        <v>17</v>
      </c>
      <c r="O7" s="456">
        <v>20000000</v>
      </c>
      <c r="P7" s="457" t="s">
        <v>21</v>
      </c>
      <c r="Q7" s="458" t="s">
        <v>1502</v>
      </c>
      <c r="R7" s="463"/>
      <c r="S7" s="441"/>
      <c r="T7" s="441"/>
      <c r="U7" s="464"/>
    </row>
    <row r="8" spans="1:21">
      <c r="A8" s="441">
        <v>4</v>
      </c>
      <c r="B8" s="449">
        <v>9360</v>
      </c>
      <c r="C8" s="437" t="str">
        <f>IFERROR(VLOOKUP(B8,[23]DSML!E:J,6,0),"")</f>
        <v>CN Hòa Xuân</v>
      </c>
      <c r="D8" s="449" t="str">
        <f>IFERROR(VLOOKUP(B8,[23]DSML!E:G,3,0),"")</f>
        <v>Khu vực Miền Trung</v>
      </c>
      <c r="E8" s="441" t="s">
        <v>1121</v>
      </c>
      <c r="F8" s="441" t="s">
        <v>1528</v>
      </c>
      <c r="G8" s="450">
        <v>10034813</v>
      </c>
      <c r="H8" s="451" t="s">
        <v>1498</v>
      </c>
      <c r="I8" s="441" t="s">
        <v>712</v>
      </c>
      <c r="J8" s="437" t="s">
        <v>1503</v>
      </c>
      <c r="K8" s="453"/>
      <c r="L8" s="454">
        <v>2</v>
      </c>
      <c r="M8" s="455">
        <v>6</v>
      </c>
      <c r="N8" s="449" t="s">
        <v>17</v>
      </c>
      <c r="O8" s="456">
        <v>20000000</v>
      </c>
      <c r="P8" s="457" t="s">
        <v>21</v>
      </c>
      <c r="Q8" s="458" t="s">
        <v>1504</v>
      </c>
      <c r="R8" s="459" t="s">
        <v>1599</v>
      </c>
      <c r="S8" s="441" t="s">
        <v>1859</v>
      </c>
      <c r="T8" s="441"/>
    </row>
    <row r="9" spans="1:21">
      <c r="A9" s="441">
        <v>5</v>
      </c>
      <c r="B9" s="449">
        <v>9366</v>
      </c>
      <c r="C9" s="437" t="str">
        <f>IFERROR(VLOOKUP(B9,[24]DSML!E:J,6,0),"")</f>
        <v>CN Thừa Thiên Huế</v>
      </c>
      <c r="D9" s="437" t="str">
        <f>IFERROR(VLOOKUP(B9,[24]DSML!E:G,3,0),"")</f>
        <v>Khu vực Miền Trung</v>
      </c>
      <c r="E9" s="441" t="s">
        <v>1121</v>
      </c>
      <c r="F9" s="441" t="s">
        <v>1296</v>
      </c>
      <c r="G9" s="465">
        <v>10168561</v>
      </c>
      <c r="H9" s="451" t="s">
        <v>1156</v>
      </c>
      <c r="I9" s="441" t="s">
        <v>709</v>
      </c>
      <c r="J9" s="466" t="s">
        <v>1492</v>
      </c>
      <c r="K9" s="467" t="s">
        <v>1493</v>
      </c>
      <c r="L9" s="455">
        <v>2</v>
      </c>
      <c r="M9" s="455">
        <v>6</v>
      </c>
      <c r="N9" s="449" t="s">
        <v>20</v>
      </c>
      <c r="O9" s="456">
        <v>21000000</v>
      </c>
      <c r="P9" s="457" t="s">
        <v>21</v>
      </c>
      <c r="Q9" s="459" t="s">
        <v>1494</v>
      </c>
      <c r="R9" s="459" t="s">
        <v>1599</v>
      </c>
      <c r="S9" s="441" t="s">
        <v>1859</v>
      </c>
      <c r="T9" s="441"/>
    </row>
    <row r="10" spans="1:21" s="472" customFormat="1">
      <c r="A10" s="468">
        <v>6</v>
      </c>
      <c r="B10" s="449">
        <v>9366</v>
      </c>
      <c r="C10" s="437" t="str">
        <f>IFERROR(VLOOKUP(B10,[24]DSML!E:J,6,0),"")</f>
        <v>CN Thừa Thiên Huế</v>
      </c>
      <c r="D10" s="437" t="str">
        <f>IFERROR(VLOOKUP(B10,[24]DSML!E:G,3,0),"")</f>
        <v>Khu vực Miền Trung</v>
      </c>
      <c r="E10" s="441" t="s">
        <v>1121</v>
      </c>
      <c r="F10" s="441" t="s">
        <v>1296</v>
      </c>
      <c r="G10" s="450">
        <v>10970349</v>
      </c>
      <c r="H10" s="461" t="s">
        <v>860</v>
      </c>
      <c r="I10" s="437" t="s">
        <v>712</v>
      </c>
      <c r="J10" s="466" t="s">
        <v>1495</v>
      </c>
      <c r="K10" s="467" t="s">
        <v>1496</v>
      </c>
      <c r="L10" s="469">
        <v>2</v>
      </c>
      <c r="M10" s="469">
        <v>6</v>
      </c>
      <c r="N10" s="437" t="s">
        <v>17</v>
      </c>
      <c r="O10" s="470">
        <v>20000000</v>
      </c>
      <c r="P10" s="457" t="s">
        <v>21</v>
      </c>
      <c r="Q10" s="463" t="s">
        <v>1497</v>
      </c>
      <c r="R10" s="471"/>
      <c r="S10" s="471"/>
      <c r="T10" s="471"/>
    </row>
    <row r="11" spans="1:21">
      <c r="A11" s="441">
        <v>7</v>
      </c>
      <c r="B11" s="438">
        <v>9355</v>
      </c>
      <c r="C11" s="439" t="s">
        <v>387</v>
      </c>
      <c r="D11" s="437" t="str">
        <f>IFERROR(VLOOKUP(B11,[25]DSML!E:G,3,0),"")</f>
        <v>Khu vực Miền Trung</v>
      </c>
      <c r="E11" s="437" t="s">
        <v>1121</v>
      </c>
      <c r="F11" s="437" t="s">
        <v>1289</v>
      </c>
      <c r="G11" s="473">
        <v>11115202</v>
      </c>
      <c r="H11" s="474" t="s">
        <v>782</v>
      </c>
      <c r="I11" s="459" t="s">
        <v>710</v>
      </c>
      <c r="J11" s="475" t="s">
        <v>1505</v>
      </c>
      <c r="K11" s="476">
        <v>30722</v>
      </c>
      <c r="L11" s="477">
        <v>5</v>
      </c>
      <c r="M11" s="477">
        <v>6</v>
      </c>
      <c r="N11" s="449" t="s">
        <v>16</v>
      </c>
      <c r="O11" s="456">
        <v>10000000</v>
      </c>
      <c r="P11" s="446" t="s">
        <v>21</v>
      </c>
      <c r="Q11" s="459" t="s">
        <v>1506</v>
      </c>
      <c r="R11" s="441"/>
      <c r="S11" s="441"/>
      <c r="T11" s="441"/>
    </row>
    <row r="12" spans="1:21">
      <c r="A12" s="441">
        <v>8</v>
      </c>
      <c r="B12" s="438">
        <v>9355</v>
      </c>
      <c r="C12" s="439" t="s">
        <v>387</v>
      </c>
      <c r="D12" s="437" t="str">
        <f>IFERROR(VLOOKUP(B12,[25]DSML!E:G,3,0),"")</f>
        <v>Khu vực Miền Trung</v>
      </c>
      <c r="E12" s="437" t="s">
        <v>1121</v>
      </c>
      <c r="F12" s="437" t="s">
        <v>1289</v>
      </c>
      <c r="G12" s="473">
        <v>11092762</v>
      </c>
      <c r="H12" s="459" t="s">
        <v>958</v>
      </c>
      <c r="I12" s="441" t="s">
        <v>712</v>
      </c>
      <c r="J12" s="475" t="s">
        <v>1507</v>
      </c>
      <c r="K12" s="476">
        <v>33895</v>
      </c>
      <c r="L12" s="477">
        <v>5</v>
      </c>
      <c r="M12" s="477">
        <v>6</v>
      </c>
      <c r="N12" s="449" t="s">
        <v>16</v>
      </c>
      <c r="O12" s="456">
        <v>12000000</v>
      </c>
      <c r="P12" s="446" t="s">
        <v>22</v>
      </c>
      <c r="Q12" s="459" t="s">
        <v>1508</v>
      </c>
      <c r="R12" s="441" t="s">
        <v>1859</v>
      </c>
      <c r="S12" s="441"/>
      <c r="T12" s="441"/>
    </row>
    <row r="13" spans="1:21">
      <c r="A13" s="441">
        <v>9</v>
      </c>
      <c r="B13" s="438">
        <v>9368</v>
      </c>
      <c r="C13" s="439" t="s">
        <v>432</v>
      </c>
      <c r="D13" s="439" t="s">
        <v>384</v>
      </c>
      <c r="E13" s="437" t="s">
        <v>1121</v>
      </c>
      <c r="F13" s="441" t="s">
        <v>1306</v>
      </c>
      <c r="G13" s="478">
        <v>10109415</v>
      </c>
      <c r="H13" s="479" t="s">
        <v>1224</v>
      </c>
      <c r="I13" s="441" t="s">
        <v>712</v>
      </c>
      <c r="J13" s="451" t="s">
        <v>1509</v>
      </c>
      <c r="K13" s="480" t="s">
        <v>1510</v>
      </c>
      <c r="L13" s="481">
        <v>5</v>
      </c>
      <c r="M13" s="469">
        <v>6</v>
      </c>
      <c r="N13" s="449" t="s">
        <v>17</v>
      </c>
      <c r="O13" s="470">
        <v>21000000</v>
      </c>
      <c r="P13" s="457" t="s">
        <v>22</v>
      </c>
      <c r="Q13" s="458" t="s">
        <v>1511</v>
      </c>
      <c r="R13" s="441" t="s">
        <v>1859</v>
      </c>
      <c r="S13" s="441"/>
      <c r="T13" s="441"/>
    </row>
    <row r="14" spans="1:21">
      <c r="A14" s="441">
        <v>10</v>
      </c>
      <c r="B14" s="438">
        <v>9355</v>
      </c>
      <c r="C14" s="439" t="s">
        <v>387</v>
      </c>
      <c r="D14" s="437" t="str">
        <f>IFERROR(VLOOKUP(B14,[26]DSML!E:G,3,0),"")</f>
        <v>Khu vực Miền Trung</v>
      </c>
      <c r="E14" s="437" t="s">
        <v>1121</v>
      </c>
      <c r="F14" s="437" t="s">
        <v>1289</v>
      </c>
      <c r="G14" s="473">
        <v>10694630</v>
      </c>
      <c r="H14" s="459" t="s">
        <v>868</v>
      </c>
      <c r="I14" s="441" t="s">
        <v>712</v>
      </c>
      <c r="J14" s="475" t="s">
        <v>1512</v>
      </c>
      <c r="K14" s="476">
        <v>35181</v>
      </c>
      <c r="L14" s="477">
        <v>6</v>
      </c>
      <c r="M14" s="477">
        <v>6</v>
      </c>
      <c r="N14" s="449" t="s">
        <v>20</v>
      </c>
      <c r="O14" s="470">
        <v>20000000</v>
      </c>
      <c r="P14" s="446" t="s">
        <v>22</v>
      </c>
      <c r="Q14" s="459" t="s">
        <v>1513</v>
      </c>
      <c r="R14" s="441" t="s">
        <v>1860</v>
      </c>
      <c r="S14" s="459"/>
      <c r="T14" s="482"/>
    </row>
    <row r="15" spans="1:21">
      <c r="A15" s="441">
        <v>11</v>
      </c>
      <c r="B15" s="438">
        <v>9355</v>
      </c>
      <c r="C15" s="439" t="s">
        <v>387</v>
      </c>
      <c r="D15" s="437" t="str">
        <f>IFERROR(VLOOKUP(B15,[26]DSML!E:G,3,0),"")</f>
        <v>Khu vực Miền Trung</v>
      </c>
      <c r="E15" s="437" t="s">
        <v>1121</v>
      </c>
      <c r="F15" s="437" t="s">
        <v>1289</v>
      </c>
      <c r="G15" s="473">
        <v>11092762</v>
      </c>
      <c r="H15" s="459" t="s">
        <v>958</v>
      </c>
      <c r="I15" s="441" t="s">
        <v>712</v>
      </c>
      <c r="J15" s="475" t="s">
        <v>1514</v>
      </c>
      <c r="K15" s="476">
        <v>35590</v>
      </c>
      <c r="L15" s="477">
        <v>6</v>
      </c>
      <c r="M15" s="477">
        <v>6</v>
      </c>
      <c r="N15" s="449" t="s">
        <v>20</v>
      </c>
      <c r="O15" s="470">
        <v>20000000</v>
      </c>
      <c r="P15" s="446" t="s">
        <v>22</v>
      </c>
      <c r="Q15" s="459" t="s">
        <v>1515</v>
      </c>
      <c r="R15" s="441" t="s">
        <v>1860</v>
      </c>
      <c r="S15" s="459"/>
      <c r="T15" s="482"/>
    </row>
    <row r="16" spans="1:21">
      <c r="A16" s="441">
        <v>12</v>
      </c>
      <c r="B16" s="438">
        <v>9355</v>
      </c>
      <c r="C16" s="439" t="s">
        <v>387</v>
      </c>
      <c r="D16" s="437" t="str">
        <f>IFERROR(VLOOKUP(B16,[26]DSML!E:G,3,0),"")</f>
        <v>Khu vực Miền Trung</v>
      </c>
      <c r="E16" s="437" t="s">
        <v>1121</v>
      </c>
      <c r="F16" s="437" t="s">
        <v>1289</v>
      </c>
      <c r="G16" s="449">
        <v>11023108</v>
      </c>
      <c r="H16" s="474" t="s">
        <v>870</v>
      </c>
      <c r="I16" s="441" t="s">
        <v>712</v>
      </c>
      <c r="J16" s="475" t="s">
        <v>1516</v>
      </c>
      <c r="K16" s="476">
        <v>34436</v>
      </c>
      <c r="L16" s="477">
        <v>6</v>
      </c>
      <c r="M16" s="477">
        <v>6</v>
      </c>
      <c r="N16" s="449" t="s">
        <v>20</v>
      </c>
      <c r="O16" s="470">
        <v>20000000</v>
      </c>
      <c r="P16" s="446" t="s">
        <v>21</v>
      </c>
      <c r="Q16" s="459" t="s">
        <v>1517</v>
      </c>
      <c r="R16" s="441" t="s">
        <v>1859</v>
      </c>
      <c r="S16" s="459"/>
      <c r="T16" s="482"/>
    </row>
    <row r="17" spans="1:20" s="472" customFormat="1">
      <c r="A17" s="468">
        <v>13</v>
      </c>
      <c r="B17" s="483">
        <v>9367</v>
      </c>
      <c r="C17" s="484" t="str">
        <f>IFERROR(VLOOKUP(B17,[27]DSML!E:J,6,0),"")</f>
        <v>CN Đông Ba</v>
      </c>
      <c r="D17" s="483" t="str">
        <f>IFERROR(VLOOKUP(B17,[27]DSML!E:G,3,0),"")</f>
        <v>Khu vực Miền Trung</v>
      </c>
      <c r="E17" s="468" t="s">
        <v>1121</v>
      </c>
      <c r="F17" s="484" t="s">
        <v>1300</v>
      </c>
      <c r="G17" s="485"/>
      <c r="H17" s="486" t="s">
        <v>1524</v>
      </c>
      <c r="I17" s="486" t="s">
        <v>712</v>
      </c>
      <c r="J17" s="486" t="s">
        <v>1525</v>
      </c>
      <c r="K17" s="487">
        <v>34613</v>
      </c>
      <c r="L17" s="488">
        <v>6</v>
      </c>
      <c r="M17" s="489">
        <v>6</v>
      </c>
      <c r="N17" s="490" t="s">
        <v>17</v>
      </c>
      <c r="O17" s="491">
        <v>13761000</v>
      </c>
      <c r="P17" s="492" t="s">
        <v>741</v>
      </c>
      <c r="Q17" s="493" t="s">
        <v>1526</v>
      </c>
      <c r="R17" s="468" t="s">
        <v>1859</v>
      </c>
      <c r="S17" s="471"/>
      <c r="T17" s="494"/>
    </row>
    <row r="18" spans="1:20" s="472" customFormat="1">
      <c r="A18" s="468">
        <v>14</v>
      </c>
      <c r="B18" s="483">
        <v>9367</v>
      </c>
      <c r="C18" s="484" t="s">
        <v>427</v>
      </c>
      <c r="D18" s="483" t="str">
        <f>IFERROR(VLOOKUP(B18,[27]DSML!E:G,3,0),"")</f>
        <v>Khu vực Miền Trung</v>
      </c>
      <c r="E18" s="468" t="s">
        <v>1121</v>
      </c>
      <c r="F18" s="484" t="s">
        <v>1300</v>
      </c>
      <c r="G18" s="485">
        <v>11410698</v>
      </c>
      <c r="H18" s="486" t="s">
        <v>1198</v>
      </c>
      <c r="I18" s="486" t="s">
        <v>712</v>
      </c>
      <c r="J18" s="486" t="s">
        <v>1527</v>
      </c>
      <c r="K18" s="487">
        <v>35920</v>
      </c>
      <c r="L18" s="488">
        <v>6</v>
      </c>
      <c r="M18" s="489">
        <v>6</v>
      </c>
      <c r="N18" s="490" t="s">
        <v>17</v>
      </c>
      <c r="O18" s="491">
        <v>12765000</v>
      </c>
      <c r="P18" s="492" t="s">
        <v>741</v>
      </c>
      <c r="Q18" s="493" t="s">
        <v>1526</v>
      </c>
      <c r="R18" s="471" t="s">
        <v>1323</v>
      </c>
      <c r="S18" s="471"/>
      <c r="T18" s="494"/>
    </row>
    <row r="19" spans="1:20" ht="30.6">
      <c r="A19" s="441">
        <v>15</v>
      </c>
      <c r="B19" s="449">
        <v>9366</v>
      </c>
      <c r="C19" s="437" t="str">
        <f>IFERROR(VLOOKUP(B19,[28]DSML!E:J,6,0),"")</f>
        <v>CN Thừa Thiên Huế</v>
      </c>
      <c r="D19" s="437" t="str">
        <f>IFERROR(VLOOKUP(B19,[28]DSML!E:G,3,0),"")</f>
        <v>Khu vực Miền Trung</v>
      </c>
      <c r="E19" s="441" t="s">
        <v>1121</v>
      </c>
      <c r="F19" s="441" t="s">
        <v>1296</v>
      </c>
      <c r="G19" s="465">
        <v>10512164</v>
      </c>
      <c r="H19" s="451" t="s">
        <v>862</v>
      </c>
      <c r="I19" s="482" t="s">
        <v>712</v>
      </c>
      <c r="J19" s="495" t="s">
        <v>1518</v>
      </c>
      <c r="K19" s="496" t="s">
        <v>1519</v>
      </c>
      <c r="L19" s="455">
        <v>6</v>
      </c>
      <c r="M19" s="455">
        <v>6</v>
      </c>
      <c r="N19" s="449" t="s">
        <v>20</v>
      </c>
      <c r="O19" s="456">
        <v>18827000</v>
      </c>
      <c r="P19" s="457" t="s">
        <v>21</v>
      </c>
      <c r="Q19" s="459" t="s">
        <v>1520</v>
      </c>
      <c r="R19" s="482"/>
      <c r="S19" s="482"/>
      <c r="T19" s="482"/>
    </row>
    <row r="20" spans="1:20">
      <c r="A20" s="441">
        <v>16</v>
      </c>
      <c r="B20" s="449">
        <v>9366</v>
      </c>
      <c r="C20" s="437" t="str">
        <f>IFERROR(VLOOKUP(B20,[28]DSML!E:J,6,0),"")</f>
        <v>CN Thừa Thiên Huế</v>
      </c>
      <c r="D20" s="437" t="str">
        <f>IFERROR(VLOOKUP(B20,[28]DSML!E:G,3,0),"")</f>
        <v>Khu vực Miền Trung</v>
      </c>
      <c r="E20" s="441" t="s">
        <v>1121</v>
      </c>
      <c r="F20" s="441" t="s">
        <v>1296</v>
      </c>
      <c r="G20" s="465">
        <v>11362598</v>
      </c>
      <c r="H20" s="451" t="s">
        <v>877</v>
      </c>
      <c r="I20" s="482" t="s">
        <v>712</v>
      </c>
      <c r="J20" s="497" t="s">
        <v>1521</v>
      </c>
      <c r="K20" s="498" t="s">
        <v>1522</v>
      </c>
      <c r="L20" s="455">
        <v>6</v>
      </c>
      <c r="M20" s="455">
        <v>6</v>
      </c>
      <c r="N20" s="449" t="s">
        <v>20</v>
      </c>
      <c r="O20" s="456">
        <v>15500000</v>
      </c>
      <c r="P20" s="457" t="s">
        <v>21</v>
      </c>
      <c r="Q20" s="459" t="s">
        <v>1523</v>
      </c>
      <c r="R20" s="482"/>
      <c r="S20" s="482"/>
      <c r="T20" s="482"/>
    </row>
    <row r="21" spans="1:20">
      <c r="A21" s="441">
        <v>17</v>
      </c>
      <c r="B21" s="438">
        <v>9355</v>
      </c>
      <c r="C21" s="439" t="s">
        <v>387</v>
      </c>
      <c r="D21" s="437" t="str">
        <f>IFERROR(VLOOKUP(B21,[29]DSML!E:G,3,0),"")</f>
        <v>Khu vực Miền Trung</v>
      </c>
      <c r="E21" s="437" t="s">
        <v>1121</v>
      </c>
      <c r="F21" s="437" t="s">
        <v>1289</v>
      </c>
      <c r="G21" s="449">
        <v>11023108</v>
      </c>
      <c r="H21" s="474" t="s">
        <v>870</v>
      </c>
      <c r="I21" s="441" t="s">
        <v>712</v>
      </c>
      <c r="J21" s="475" t="s">
        <v>1516</v>
      </c>
      <c r="K21" s="476">
        <v>34436</v>
      </c>
      <c r="L21" s="477">
        <v>7</v>
      </c>
      <c r="M21" s="477">
        <v>6</v>
      </c>
      <c r="N21" s="449" t="s">
        <v>20</v>
      </c>
      <c r="O21" s="456">
        <v>15000000</v>
      </c>
      <c r="P21" s="446" t="s">
        <v>21</v>
      </c>
      <c r="Q21" s="459" t="s">
        <v>1517</v>
      </c>
      <c r="R21" s="441" t="s">
        <v>1859</v>
      </c>
      <c r="S21" s="482"/>
      <c r="T21" s="482"/>
    </row>
    <row r="22" spans="1:20">
      <c r="A22" s="441">
        <v>18</v>
      </c>
      <c r="B22" s="438">
        <v>9355</v>
      </c>
      <c r="C22" s="439" t="s">
        <v>387</v>
      </c>
      <c r="D22" s="437" t="str">
        <f>IFERROR(VLOOKUP(B22,[29]DSML!E:G,3,0),"")</f>
        <v>Khu vực Miền Trung</v>
      </c>
      <c r="E22" s="437" t="s">
        <v>1121</v>
      </c>
      <c r="F22" s="437" t="s">
        <v>1289</v>
      </c>
      <c r="G22" s="449">
        <v>11023108</v>
      </c>
      <c r="H22" s="474" t="s">
        <v>870</v>
      </c>
      <c r="I22" s="441" t="s">
        <v>712</v>
      </c>
      <c r="J22" s="475" t="s">
        <v>1532</v>
      </c>
      <c r="K22" s="476">
        <v>33541</v>
      </c>
      <c r="L22" s="477">
        <v>7</v>
      </c>
      <c r="M22" s="477">
        <v>6</v>
      </c>
      <c r="N22" s="449" t="s">
        <v>20</v>
      </c>
      <c r="O22" s="456">
        <v>12000000</v>
      </c>
      <c r="P22" s="446" t="s">
        <v>22</v>
      </c>
      <c r="Q22" s="459" t="s">
        <v>1533</v>
      </c>
      <c r="R22" s="441" t="s">
        <v>1859</v>
      </c>
      <c r="S22" s="482"/>
      <c r="T22" s="482"/>
    </row>
    <row r="23" spans="1:20">
      <c r="A23" s="441">
        <v>19</v>
      </c>
      <c r="B23" s="438">
        <v>9355</v>
      </c>
      <c r="C23" s="439" t="s">
        <v>387</v>
      </c>
      <c r="D23" s="437" t="str">
        <f>IFERROR(VLOOKUP(B23,[29]DSML!E:G,3,0),"")</f>
        <v>Khu vực Miền Trung</v>
      </c>
      <c r="E23" s="437" t="s">
        <v>1121</v>
      </c>
      <c r="F23" s="437" t="s">
        <v>1289</v>
      </c>
      <c r="G23" s="473">
        <v>11092762</v>
      </c>
      <c r="H23" s="459" t="s">
        <v>958</v>
      </c>
      <c r="I23" s="441" t="s">
        <v>712</v>
      </c>
      <c r="J23" s="475" t="s">
        <v>1534</v>
      </c>
      <c r="K23" s="476">
        <v>34413</v>
      </c>
      <c r="L23" s="477">
        <v>7</v>
      </c>
      <c r="M23" s="477">
        <v>6</v>
      </c>
      <c r="N23" s="449" t="s">
        <v>20</v>
      </c>
      <c r="O23" s="456">
        <v>12000000</v>
      </c>
      <c r="P23" s="446" t="s">
        <v>22</v>
      </c>
      <c r="Q23" s="459" t="s">
        <v>1533</v>
      </c>
      <c r="R23" s="441" t="s">
        <v>1859</v>
      </c>
      <c r="S23" s="482"/>
      <c r="T23" s="482"/>
    </row>
    <row r="24" spans="1:20">
      <c r="A24" s="441">
        <v>20</v>
      </c>
      <c r="B24" s="449">
        <v>9360</v>
      </c>
      <c r="C24" s="437" t="str">
        <f>IFERROR(VLOOKUP(B24,[23]DSML!E:J,6,0),"")</f>
        <v>CN Hòa Xuân</v>
      </c>
      <c r="D24" s="449" t="str">
        <f>IFERROR(VLOOKUP(B24,[23]DSML!E:G,3,0),"")</f>
        <v>Khu vực Miền Trung</v>
      </c>
      <c r="E24" s="441" t="s">
        <v>1121</v>
      </c>
      <c r="F24" s="441" t="s">
        <v>1528</v>
      </c>
      <c r="G24" s="450">
        <v>11402041</v>
      </c>
      <c r="H24" s="451" t="s">
        <v>1529</v>
      </c>
      <c r="I24" s="441" t="s">
        <v>709</v>
      </c>
      <c r="J24" s="437" t="s">
        <v>1530</v>
      </c>
      <c r="K24" s="467">
        <v>36666</v>
      </c>
      <c r="L24" s="454">
        <v>7</v>
      </c>
      <c r="M24" s="455">
        <v>6</v>
      </c>
      <c r="N24" s="449" t="s">
        <v>16</v>
      </c>
      <c r="O24" s="456">
        <v>15000000</v>
      </c>
      <c r="P24" s="457" t="s">
        <v>22</v>
      </c>
      <c r="Q24" s="459" t="s">
        <v>1531</v>
      </c>
      <c r="R24" s="441" t="s">
        <v>1859</v>
      </c>
      <c r="S24" s="482"/>
      <c r="T24" s="482"/>
    </row>
    <row r="25" spans="1:20">
      <c r="A25" s="441">
        <v>21</v>
      </c>
      <c r="B25" s="438">
        <v>9368</v>
      </c>
      <c r="C25" s="439" t="s">
        <v>432</v>
      </c>
      <c r="D25" s="439" t="s">
        <v>384</v>
      </c>
      <c r="E25" s="437" t="s">
        <v>1121</v>
      </c>
      <c r="F25" s="441" t="s">
        <v>1306</v>
      </c>
      <c r="G25" s="482"/>
      <c r="H25" s="482" t="s">
        <v>1608</v>
      </c>
      <c r="I25" s="441" t="s">
        <v>709</v>
      </c>
      <c r="J25" s="475" t="s">
        <v>1535</v>
      </c>
      <c r="K25" s="498" t="s">
        <v>1536</v>
      </c>
      <c r="L25" s="477">
        <v>7</v>
      </c>
      <c r="M25" s="477">
        <v>6</v>
      </c>
      <c r="N25" s="449" t="s">
        <v>20</v>
      </c>
      <c r="O25" s="499">
        <v>20000000</v>
      </c>
      <c r="P25" s="457" t="s">
        <v>21</v>
      </c>
      <c r="Q25" s="459" t="s">
        <v>1533</v>
      </c>
      <c r="R25" s="482"/>
      <c r="S25" s="482"/>
      <c r="T25" s="482"/>
    </row>
    <row r="26" spans="1:20" ht="30">
      <c r="A26" s="441">
        <v>22</v>
      </c>
      <c r="B26" s="438">
        <v>9355</v>
      </c>
      <c r="C26" s="439" t="s">
        <v>387</v>
      </c>
      <c r="D26" s="437" t="str">
        <f>IFERROR(VLOOKUP(B26,[30]DSML!E:G,3,0),"")</f>
        <v>Khu vực Miền Trung</v>
      </c>
      <c r="E26" s="437" t="s">
        <v>1121</v>
      </c>
      <c r="F26" s="437" t="s">
        <v>1289</v>
      </c>
      <c r="G26" s="449">
        <v>11023701</v>
      </c>
      <c r="H26" s="474" t="s">
        <v>962</v>
      </c>
      <c r="I26" s="463" t="s">
        <v>710</v>
      </c>
      <c r="J26" s="475" t="s">
        <v>1592</v>
      </c>
      <c r="K26" s="476">
        <v>32952</v>
      </c>
      <c r="L26" s="477">
        <v>8</v>
      </c>
      <c r="M26" s="477">
        <v>6</v>
      </c>
      <c r="N26" s="449" t="s">
        <v>20</v>
      </c>
      <c r="O26" s="456">
        <v>20000000</v>
      </c>
      <c r="P26" s="500" t="s">
        <v>1861</v>
      </c>
      <c r="Q26" s="459" t="s">
        <v>1593</v>
      </c>
      <c r="R26" s="482"/>
      <c r="S26" s="482"/>
      <c r="T26" s="482"/>
    </row>
    <row r="27" spans="1:20">
      <c r="A27" s="441">
        <v>23</v>
      </c>
      <c r="B27" s="438">
        <v>9355</v>
      </c>
      <c r="C27" s="439" t="s">
        <v>387</v>
      </c>
      <c r="D27" s="437" t="str">
        <f>IFERROR(VLOOKUP(B27,[30]DSML!E:G,3,0),"")</f>
        <v>Khu vực Miền Trung</v>
      </c>
      <c r="E27" s="437" t="s">
        <v>1121</v>
      </c>
      <c r="F27" s="437" t="s">
        <v>1289</v>
      </c>
      <c r="G27" s="449">
        <v>10761472</v>
      </c>
      <c r="H27" s="474" t="s">
        <v>960</v>
      </c>
      <c r="I27" s="463" t="s">
        <v>709</v>
      </c>
      <c r="J27" s="475" t="s">
        <v>1594</v>
      </c>
      <c r="K27" s="476">
        <v>33864</v>
      </c>
      <c r="L27" s="477">
        <v>8</v>
      </c>
      <c r="M27" s="477">
        <v>6</v>
      </c>
      <c r="N27" s="449" t="s">
        <v>20</v>
      </c>
      <c r="O27" s="456">
        <v>10000000</v>
      </c>
      <c r="P27" s="446" t="s">
        <v>21</v>
      </c>
      <c r="Q27" s="459" t="s">
        <v>1595</v>
      </c>
      <c r="R27" s="482"/>
      <c r="S27" s="482"/>
      <c r="T27" s="482"/>
    </row>
    <row r="28" spans="1:20">
      <c r="A28" s="441">
        <v>24</v>
      </c>
      <c r="B28" s="438">
        <v>9355</v>
      </c>
      <c r="C28" s="439" t="s">
        <v>387</v>
      </c>
      <c r="D28" s="437" t="str">
        <f>IFERROR(VLOOKUP(B28,[30]DSML!E:G,3,0),"")</f>
        <v>Khu vực Miền Trung</v>
      </c>
      <c r="E28" s="437" t="s">
        <v>1121</v>
      </c>
      <c r="F28" s="437" t="s">
        <v>1289</v>
      </c>
      <c r="G28" s="473">
        <v>11092762</v>
      </c>
      <c r="H28" s="459" t="s">
        <v>958</v>
      </c>
      <c r="I28" s="441" t="s">
        <v>712</v>
      </c>
      <c r="J28" s="475" t="s">
        <v>1596</v>
      </c>
      <c r="K28" s="476">
        <v>36624</v>
      </c>
      <c r="L28" s="477">
        <v>8</v>
      </c>
      <c r="M28" s="477">
        <v>6</v>
      </c>
      <c r="N28" s="449" t="s">
        <v>20</v>
      </c>
      <c r="O28" s="456">
        <v>10000000</v>
      </c>
      <c r="P28" s="446" t="s">
        <v>22</v>
      </c>
      <c r="Q28" s="459" t="s">
        <v>1533</v>
      </c>
      <c r="R28" s="482"/>
      <c r="S28" s="482"/>
      <c r="T28" s="482"/>
    </row>
    <row r="29" spans="1:20">
      <c r="A29" s="441">
        <v>25</v>
      </c>
      <c r="B29" s="438">
        <v>9355</v>
      </c>
      <c r="C29" s="439" t="s">
        <v>387</v>
      </c>
      <c r="D29" s="437" t="str">
        <f>IFERROR(VLOOKUP(B29,[30]DSML!E:G,3,0),"")</f>
        <v>Khu vực Miền Trung</v>
      </c>
      <c r="E29" s="437" t="s">
        <v>1121</v>
      </c>
      <c r="F29" s="437" t="s">
        <v>1289</v>
      </c>
      <c r="G29" s="473">
        <v>11405404</v>
      </c>
      <c r="H29" s="459" t="s">
        <v>1489</v>
      </c>
      <c r="I29" s="441" t="s">
        <v>712</v>
      </c>
      <c r="J29" s="475" t="s">
        <v>1597</v>
      </c>
      <c r="K29" s="476">
        <v>34632</v>
      </c>
      <c r="L29" s="477">
        <v>8</v>
      </c>
      <c r="M29" s="477">
        <v>6</v>
      </c>
      <c r="N29" s="449" t="s">
        <v>20</v>
      </c>
      <c r="O29" s="456">
        <v>10000000</v>
      </c>
      <c r="P29" s="446" t="s">
        <v>22</v>
      </c>
      <c r="Q29" s="459" t="s">
        <v>1533</v>
      </c>
      <c r="R29" s="482"/>
      <c r="S29" s="482"/>
      <c r="T29" s="482"/>
    </row>
    <row r="30" spans="1:20" s="472" customFormat="1">
      <c r="A30" s="468">
        <v>26</v>
      </c>
      <c r="B30" s="483">
        <v>9360</v>
      </c>
      <c r="C30" s="484" t="str">
        <f>IFERROR(VLOOKUP(B30,[23]DSML!E:J,6,0),"")</f>
        <v>CN Hòa Xuân</v>
      </c>
      <c r="D30" s="483" t="str">
        <f>IFERROR(VLOOKUP(B30,[23]DSML!E:G,3,0),"")</f>
        <v>Khu vực Miền Trung</v>
      </c>
      <c r="E30" s="468" t="s">
        <v>1121</v>
      </c>
      <c r="F30" s="468" t="s">
        <v>1528</v>
      </c>
      <c r="G30" s="501">
        <v>11405010</v>
      </c>
      <c r="H30" s="502" t="s">
        <v>968</v>
      </c>
      <c r="I30" s="468" t="s">
        <v>709</v>
      </c>
      <c r="J30" s="503" t="s">
        <v>969</v>
      </c>
      <c r="K30" s="504">
        <v>34325</v>
      </c>
      <c r="L30" s="505">
        <v>8</v>
      </c>
      <c r="M30" s="489">
        <v>6</v>
      </c>
      <c r="N30" s="483" t="s">
        <v>16</v>
      </c>
      <c r="O30" s="491">
        <v>10086000</v>
      </c>
      <c r="P30" s="492" t="s">
        <v>741</v>
      </c>
      <c r="Q30" s="471" t="s">
        <v>1599</v>
      </c>
      <c r="R30" s="494" t="s">
        <v>1862</v>
      </c>
      <c r="S30" s="494"/>
      <c r="T30" s="494"/>
    </row>
    <row r="31" spans="1:20">
      <c r="A31" s="441">
        <v>27</v>
      </c>
      <c r="B31" s="449">
        <v>9366</v>
      </c>
      <c r="C31" s="437" t="str">
        <f>IFERROR(VLOOKUP(B31,[31]DSML!E:J,6,0),"")</f>
        <v>CN Thừa Thiên Huế</v>
      </c>
      <c r="D31" s="437" t="str">
        <f>IFERROR(VLOOKUP(B31,[31]DSML!E:G,3,0),"")</f>
        <v>Khu vực Miền Trung</v>
      </c>
      <c r="E31" s="441" t="s">
        <v>1121</v>
      </c>
      <c r="F31" s="441" t="s">
        <v>1296</v>
      </c>
      <c r="G31" s="450">
        <v>10973196</v>
      </c>
      <c r="H31" s="451" t="s">
        <v>931</v>
      </c>
      <c r="I31" s="473" t="s">
        <v>712</v>
      </c>
      <c r="J31" s="439" t="s">
        <v>1587</v>
      </c>
      <c r="K31" s="467">
        <v>35891</v>
      </c>
      <c r="L31" s="469">
        <v>8</v>
      </c>
      <c r="M31" s="469">
        <v>6</v>
      </c>
      <c r="N31" s="449" t="s">
        <v>17</v>
      </c>
      <c r="O31" s="470">
        <v>14200000</v>
      </c>
      <c r="P31" s="457" t="s">
        <v>21</v>
      </c>
      <c r="Q31" s="459" t="s">
        <v>1588</v>
      </c>
      <c r="R31" s="482"/>
      <c r="S31" s="482"/>
      <c r="T31" s="482"/>
    </row>
    <row r="32" spans="1:20" s="472" customFormat="1">
      <c r="A32" s="468">
        <v>28</v>
      </c>
      <c r="B32" s="449">
        <v>9366</v>
      </c>
      <c r="C32" s="437" t="str">
        <f>IFERROR(VLOOKUP(B32,[31]DSML!E:J,6,0),"")</f>
        <v>CN Thừa Thiên Huế</v>
      </c>
      <c r="D32" s="437" t="str">
        <f>IFERROR(VLOOKUP(B32,[31]DSML!E:G,3,0),"")</f>
        <v>Khu vực Miền Trung</v>
      </c>
      <c r="E32" s="441" t="s">
        <v>1121</v>
      </c>
      <c r="F32" s="441" t="s">
        <v>1296</v>
      </c>
      <c r="G32" s="450">
        <v>10970349</v>
      </c>
      <c r="H32" s="437" t="s">
        <v>860</v>
      </c>
      <c r="I32" s="473" t="s">
        <v>712</v>
      </c>
      <c r="J32" s="437" t="s">
        <v>1589</v>
      </c>
      <c r="K32" s="506" t="s">
        <v>1590</v>
      </c>
      <c r="L32" s="469">
        <v>8</v>
      </c>
      <c r="M32" s="469">
        <v>6</v>
      </c>
      <c r="N32" s="449" t="s">
        <v>20</v>
      </c>
      <c r="O32" s="470">
        <v>12000000</v>
      </c>
      <c r="P32" s="500" t="s">
        <v>1861</v>
      </c>
      <c r="Q32" s="459" t="s">
        <v>1591</v>
      </c>
      <c r="R32" s="471" t="s">
        <v>1609</v>
      </c>
      <c r="S32" s="494"/>
      <c r="T32" s="494"/>
    </row>
    <row r="33" spans="1:23" s="472" customFormat="1">
      <c r="A33" s="468">
        <v>29</v>
      </c>
      <c r="B33" s="507">
        <v>9355</v>
      </c>
      <c r="C33" s="508" t="s">
        <v>387</v>
      </c>
      <c r="D33" s="484" t="str">
        <f>IFERROR(VLOOKUP(B33,[32]DSML!E:G,3,0),"")</f>
        <v>Khu vực Miền Trung</v>
      </c>
      <c r="E33" s="484" t="s">
        <v>1121</v>
      </c>
      <c r="F33" s="484" t="s">
        <v>1289</v>
      </c>
      <c r="G33" s="493">
        <v>11137691</v>
      </c>
      <c r="H33" s="471" t="s">
        <v>1241</v>
      </c>
      <c r="I33" s="471" t="s">
        <v>710</v>
      </c>
      <c r="J33" s="509" t="s">
        <v>1598</v>
      </c>
      <c r="K33" s="510">
        <v>29221</v>
      </c>
      <c r="L33" s="511">
        <v>9</v>
      </c>
      <c r="M33" s="511">
        <v>6</v>
      </c>
      <c r="N33" s="483" t="s">
        <v>20</v>
      </c>
      <c r="O33" s="491">
        <v>8019000</v>
      </c>
      <c r="P33" s="492" t="s">
        <v>741</v>
      </c>
      <c r="Q33" s="471" t="s">
        <v>964</v>
      </c>
      <c r="R33" s="494" t="s">
        <v>1862</v>
      </c>
      <c r="S33" s="494"/>
      <c r="T33" s="494"/>
      <c r="U33" s="512"/>
      <c r="V33" s="513"/>
      <c r="W33" s="514"/>
    </row>
    <row r="34" spans="1:23">
      <c r="A34" s="441">
        <v>30</v>
      </c>
      <c r="B34" s="449">
        <v>9366</v>
      </c>
      <c r="C34" s="437" t="str">
        <f>IFERROR(VLOOKUP(B34,[33]DSML!E:J,6,0),"")</f>
        <v>CN Thừa Thiên Huế</v>
      </c>
      <c r="D34" s="437" t="str">
        <f>IFERROR(VLOOKUP(B34,[33]DSML!E:G,3,0),"")</f>
        <v>Khu vực Miền Trung</v>
      </c>
      <c r="E34" s="441" t="s">
        <v>1121</v>
      </c>
      <c r="F34" s="441" t="s">
        <v>1296</v>
      </c>
      <c r="G34" s="465">
        <v>11136157</v>
      </c>
      <c r="H34" s="451" t="s">
        <v>1603</v>
      </c>
      <c r="I34" s="473" t="s">
        <v>709</v>
      </c>
      <c r="J34" s="437" t="s">
        <v>1604</v>
      </c>
      <c r="K34" s="467" t="s">
        <v>1605</v>
      </c>
      <c r="L34" s="469">
        <v>9</v>
      </c>
      <c r="M34" s="469">
        <v>6</v>
      </c>
      <c r="N34" s="449" t="s">
        <v>20</v>
      </c>
      <c r="O34" s="470">
        <v>50400000</v>
      </c>
      <c r="P34" s="446" t="s">
        <v>22</v>
      </c>
      <c r="Q34" s="459" t="s">
        <v>1606</v>
      </c>
      <c r="R34" s="482"/>
      <c r="S34" s="482"/>
      <c r="T34" s="482"/>
    </row>
    <row r="35" spans="1:23">
      <c r="A35" s="441">
        <v>31</v>
      </c>
      <c r="B35" s="438">
        <v>9356</v>
      </c>
      <c r="C35" s="439" t="s">
        <v>392</v>
      </c>
      <c r="D35" s="482" t="s">
        <v>384</v>
      </c>
      <c r="E35" s="441" t="s">
        <v>1121</v>
      </c>
      <c r="F35" s="437" t="s">
        <v>1610</v>
      </c>
      <c r="G35" s="482"/>
      <c r="H35" s="482" t="s">
        <v>1611</v>
      </c>
      <c r="I35" s="473" t="s">
        <v>709</v>
      </c>
      <c r="J35" s="482" t="s">
        <v>1611</v>
      </c>
      <c r="K35" s="498">
        <v>1986</v>
      </c>
      <c r="L35" s="498">
        <v>10</v>
      </c>
      <c r="M35" s="498">
        <v>6</v>
      </c>
      <c r="N35" s="449" t="s">
        <v>20</v>
      </c>
      <c r="O35" s="499">
        <v>15430000</v>
      </c>
      <c r="P35" s="457" t="s">
        <v>21</v>
      </c>
      <c r="Q35" s="459" t="s">
        <v>1606</v>
      </c>
      <c r="R35" s="482"/>
      <c r="S35" s="482"/>
      <c r="T35" s="482"/>
    </row>
    <row r="36" spans="1:23">
      <c r="A36" s="441">
        <v>32</v>
      </c>
      <c r="B36" s="438">
        <v>9356</v>
      </c>
      <c r="C36" s="439" t="s">
        <v>392</v>
      </c>
      <c r="D36" s="482" t="s">
        <v>384</v>
      </c>
      <c r="E36" s="441" t="s">
        <v>1121</v>
      </c>
      <c r="F36" s="437" t="s">
        <v>1610</v>
      </c>
      <c r="G36" s="482"/>
      <c r="H36" s="482" t="s">
        <v>1612</v>
      </c>
      <c r="I36" s="473" t="s">
        <v>709</v>
      </c>
      <c r="J36" s="482" t="s">
        <v>1612</v>
      </c>
      <c r="K36" s="498">
        <v>1991</v>
      </c>
      <c r="L36" s="498">
        <v>10</v>
      </c>
      <c r="M36" s="498">
        <v>6</v>
      </c>
      <c r="N36" s="449" t="s">
        <v>20</v>
      </c>
      <c r="O36" s="499">
        <v>12350000</v>
      </c>
      <c r="P36" s="457" t="s">
        <v>21</v>
      </c>
      <c r="Q36" s="459" t="s">
        <v>1606</v>
      </c>
      <c r="R36" s="482"/>
      <c r="S36" s="482"/>
      <c r="T36" s="482"/>
    </row>
    <row r="37" spans="1:23" s="472" customFormat="1">
      <c r="A37" s="468">
        <v>33</v>
      </c>
      <c r="B37" s="507">
        <v>9368</v>
      </c>
      <c r="C37" s="508" t="s">
        <v>432</v>
      </c>
      <c r="D37" s="508" t="s">
        <v>384</v>
      </c>
      <c r="E37" s="484" t="s">
        <v>1121</v>
      </c>
      <c r="F37" s="468" t="s">
        <v>1306</v>
      </c>
      <c r="G37" s="485"/>
      <c r="H37" s="484" t="s">
        <v>1626</v>
      </c>
      <c r="I37" s="493" t="s">
        <v>712</v>
      </c>
      <c r="J37" s="483" t="s">
        <v>1627</v>
      </c>
      <c r="K37" s="515" t="s">
        <v>1628</v>
      </c>
      <c r="L37" s="489">
        <v>11</v>
      </c>
      <c r="M37" s="489">
        <v>6</v>
      </c>
      <c r="N37" s="483" t="s">
        <v>20</v>
      </c>
      <c r="O37" s="491">
        <v>11361000</v>
      </c>
      <c r="P37" s="492" t="s">
        <v>741</v>
      </c>
      <c r="Q37" s="471" t="s">
        <v>1629</v>
      </c>
      <c r="R37" s="471"/>
      <c r="S37" s="494"/>
      <c r="T37" s="494"/>
    </row>
    <row r="38" spans="1:23">
      <c r="A38" s="441">
        <v>34</v>
      </c>
      <c r="B38" s="449">
        <v>9355</v>
      </c>
      <c r="C38" s="437" t="str">
        <f>IFERROR(VLOOKUP(B38,[34]DSML!E:J,6,0),"")</f>
        <v>CN Đà Nẵng</v>
      </c>
      <c r="D38" s="437" t="str">
        <f>IFERROR(VLOOKUP(B38,[34]DSML!E:G,3,0),"")</f>
        <v>Khu vực Miền Trung</v>
      </c>
      <c r="E38" s="437" t="s">
        <v>1121</v>
      </c>
      <c r="F38" s="437" t="s">
        <v>1289</v>
      </c>
      <c r="G38" s="473">
        <v>11478705</v>
      </c>
      <c r="H38" s="459" t="s">
        <v>1613</v>
      </c>
      <c r="I38" s="459" t="s">
        <v>709</v>
      </c>
      <c r="J38" s="475" t="s">
        <v>1614</v>
      </c>
      <c r="K38" s="498"/>
      <c r="L38" s="477">
        <v>12</v>
      </c>
      <c r="M38" s="477">
        <v>6</v>
      </c>
      <c r="N38" s="449" t="s">
        <v>20</v>
      </c>
      <c r="O38" s="456">
        <v>11000000</v>
      </c>
      <c r="P38" s="446" t="s">
        <v>21</v>
      </c>
      <c r="Q38" s="459" t="s">
        <v>1615</v>
      </c>
      <c r="R38" s="459"/>
      <c r="S38" s="482"/>
      <c r="T38" s="482"/>
    </row>
    <row r="39" spans="1:23">
      <c r="A39" s="441">
        <v>35</v>
      </c>
      <c r="B39" s="449">
        <v>9355</v>
      </c>
      <c r="C39" s="437" t="str">
        <f>IFERROR(VLOOKUP(B39,[34]DSML!E:J,6,0),"")</f>
        <v>CN Đà Nẵng</v>
      </c>
      <c r="D39" s="437" t="str">
        <f>IFERROR(VLOOKUP(B39,[34]DSML!E:G,3,0),"")</f>
        <v>Khu vực Miền Trung</v>
      </c>
      <c r="E39" s="437" t="s">
        <v>1121</v>
      </c>
      <c r="F39" s="437" t="s">
        <v>1289</v>
      </c>
      <c r="G39" s="473">
        <v>10041965</v>
      </c>
      <c r="H39" s="459" t="s">
        <v>1616</v>
      </c>
      <c r="I39" s="459" t="s">
        <v>709</v>
      </c>
      <c r="J39" s="475" t="s">
        <v>1617</v>
      </c>
      <c r="K39" s="498"/>
      <c r="L39" s="477">
        <v>12</v>
      </c>
      <c r="M39" s="477">
        <v>6</v>
      </c>
      <c r="N39" s="449" t="s">
        <v>20</v>
      </c>
      <c r="O39" s="456">
        <v>12000000</v>
      </c>
      <c r="P39" s="446" t="s">
        <v>22</v>
      </c>
      <c r="Q39" s="459" t="s">
        <v>1618</v>
      </c>
      <c r="R39" s="459"/>
      <c r="S39" s="482"/>
      <c r="T39" s="482"/>
    </row>
    <row r="40" spans="1:23">
      <c r="A40" s="441">
        <v>36</v>
      </c>
      <c r="B40" s="449">
        <v>9355</v>
      </c>
      <c r="C40" s="437" t="str">
        <f>IFERROR(VLOOKUP(B40,[34]DSML!E:J,6,0),"")</f>
        <v>CN Đà Nẵng</v>
      </c>
      <c r="D40" s="437" t="str">
        <f>IFERROR(VLOOKUP(B40,[34]DSML!E:G,3,0),"")</f>
        <v>Khu vực Miền Trung</v>
      </c>
      <c r="E40" s="437" t="s">
        <v>1121</v>
      </c>
      <c r="F40" s="437" t="s">
        <v>1289</v>
      </c>
      <c r="G40" s="449">
        <v>10011451</v>
      </c>
      <c r="H40" s="474" t="s">
        <v>1619</v>
      </c>
      <c r="I40" s="463" t="s">
        <v>709</v>
      </c>
      <c r="J40" s="475" t="s">
        <v>1620</v>
      </c>
      <c r="K40" s="498"/>
      <c r="L40" s="477">
        <v>12</v>
      </c>
      <c r="M40" s="477">
        <v>6</v>
      </c>
      <c r="N40" s="449" t="s">
        <v>16</v>
      </c>
      <c r="O40" s="456">
        <v>12000000</v>
      </c>
      <c r="P40" s="446" t="s">
        <v>22</v>
      </c>
      <c r="Q40" s="459" t="s">
        <v>1621</v>
      </c>
      <c r="R40" s="459"/>
      <c r="S40" s="482"/>
      <c r="T40" s="482"/>
    </row>
    <row r="41" spans="1:23" s="472" customFormat="1">
      <c r="A41" s="468">
        <v>37</v>
      </c>
      <c r="B41" s="449">
        <v>9355</v>
      </c>
      <c r="C41" s="437" t="str">
        <f>IFERROR(VLOOKUP(B41,[34]DSML!E:J,6,0),"")</f>
        <v>CN Đà Nẵng</v>
      </c>
      <c r="D41" s="437" t="str">
        <f>IFERROR(VLOOKUP(B41,[34]DSML!E:G,3,0),"")</f>
        <v>Khu vực Miền Trung</v>
      </c>
      <c r="E41" s="437" t="s">
        <v>1121</v>
      </c>
      <c r="F41" s="437" t="s">
        <v>1289</v>
      </c>
      <c r="G41" s="449">
        <v>10958130</v>
      </c>
      <c r="H41" s="474" t="s">
        <v>1622</v>
      </c>
      <c r="I41" s="463" t="s">
        <v>710</v>
      </c>
      <c r="J41" s="475" t="s">
        <v>1623</v>
      </c>
      <c r="K41" s="498"/>
      <c r="L41" s="477">
        <v>12</v>
      </c>
      <c r="M41" s="477">
        <v>6</v>
      </c>
      <c r="N41" s="449" t="s">
        <v>20</v>
      </c>
      <c r="O41" s="456">
        <v>11000000</v>
      </c>
      <c r="P41" s="446" t="s">
        <v>22</v>
      </c>
      <c r="Q41" s="459" t="s">
        <v>1624</v>
      </c>
      <c r="R41" s="494"/>
      <c r="S41" s="494"/>
      <c r="T41" s="494"/>
    </row>
    <row r="42" spans="1:23" s="472" customFormat="1">
      <c r="A42" s="468">
        <v>38</v>
      </c>
      <c r="B42" s="449">
        <v>9367</v>
      </c>
      <c r="C42" s="437" t="str">
        <f>IFERROR(VLOOKUP(B42,[35]DSML!E:J,6,0),"")</f>
        <v>CN Đông Ba</v>
      </c>
      <c r="D42" s="449" t="str">
        <f>IFERROR(VLOOKUP(B42,[35]DSML!E:G,3,0),"")</f>
        <v>Khu vực Miền Trung</v>
      </c>
      <c r="E42" s="441" t="s">
        <v>1121</v>
      </c>
      <c r="F42" s="437" t="s">
        <v>1300</v>
      </c>
      <c r="G42" s="450">
        <v>10838924</v>
      </c>
      <c r="H42" s="473" t="s">
        <v>1144</v>
      </c>
      <c r="I42" s="473" t="s">
        <v>712</v>
      </c>
      <c r="J42" s="516" t="s">
        <v>1630</v>
      </c>
      <c r="K42" s="517">
        <v>27405</v>
      </c>
      <c r="L42" s="518">
        <v>12</v>
      </c>
      <c r="M42" s="455">
        <v>6</v>
      </c>
      <c r="N42" s="519" t="s">
        <v>17</v>
      </c>
      <c r="O42" s="520">
        <v>20000000</v>
      </c>
      <c r="P42" s="521" t="s">
        <v>21</v>
      </c>
      <c r="Q42" s="473" t="s">
        <v>1632</v>
      </c>
      <c r="R42" s="471"/>
      <c r="S42" s="471"/>
      <c r="T42" s="494"/>
    </row>
    <row r="43" spans="1:23" s="472" customFormat="1">
      <c r="A43" s="468">
        <v>39</v>
      </c>
      <c r="B43" s="507">
        <v>9368</v>
      </c>
      <c r="C43" s="508" t="s">
        <v>432</v>
      </c>
      <c r="D43" s="508" t="s">
        <v>384</v>
      </c>
      <c r="E43" s="484" t="s">
        <v>1121</v>
      </c>
      <c r="F43" s="468" t="s">
        <v>1306</v>
      </c>
      <c r="G43" s="501">
        <v>10109416</v>
      </c>
      <c r="H43" s="502" t="s">
        <v>1224</v>
      </c>
      <c r="I43" s="493" t="s">
        <v>712</v>
      </c>
      <c r="J43" s="502" t="s">
        <v>1224</v>
      </c>
      <c r="K43" s="522"/>
      <c r="L43" s="511">
        <v>12</v>
      </c>
      <c r="M43" s="511">
        <v>6</v>
      </c>
      <c r="N43" s="483" t="s">
        <v>20</v>
      </c>
      <c r="O43" s="523">
        <v>12465000</v>
      </c>
      <c r="P43" s="492" t="s">
        <v>741</v>
      </c>
      <c r="Q43" s="471" t="s">
        <v>1625</v>
      </c>
      <c r="R43" s="494"/>
      <c r="S43" s="494"/>
      <c r="T43" s="494"/>
    </row>
    <row r="44" spans="1:23">
      <c r="A44" s="441">
        <v>40</v>
      </c>
      <c r="B44" s="449">
        <v>9366</v>
      </c>
      <c r="C44" s="437" t="str">
        <f>IFERROR(VLOOKUP(B44,[36]DSML!E:J,6,0),"")</f>
        <v>CN Thừa Thiên Huế</v>
      </c>
      <c r="D44" s="437" t="str">
        <f>IFERROR(VLOOKUP(B44,[36]DSML!E:G,3,0),"")</f>
        <v>Khu vực Miền Trung</v>
      </c>
      <c r="E44" s="441" t="s">
        <v>1121</v>
      </c>
      <c r="F44" s="441" t="s">
        <v>1296</v>
      </c>
      <c r="G44" s="450">
        <v>10970349</v>
      </c>
      <c r="H44" s="437" t="s">
        <v>860</v>
      </c>
      <c r="I44" s="473" t="s">
        <v>712</v>
      </c>
      <c r="J44" s="437" t="s">
        <v>1633</v>
      </c>
      <c r="K44" s="524">
        <v>34465</v>
      </c>
      <c r="L44" s="469">
        <v>12</v>
      </c>
      <c r="M44" s="469">
        <v>6</v>
      </c>
      <c r="N44" s="449" t="s">
        <v>20</v>
      </c>
      <c r="O44" s="470">
        <v>10955000</v>
      </c>
      <c r="P44" s="521" t="s">
        <v>21</v>
      </c>
      <c r="Q44" s="459" t="s">
        <v>1634</v>
      </c>
      <c r="R44" s="459"/>
      <c r="S44" s="482"/>
      <c r="T44" s="482"/>
    </row>
    <row r="45" spans="1:23">
      <c r="A45" s="441">
        <v>41</v>
      </c>
      <c r="B45" s="449">
        <v>9366</v>
      </c>
      <c r="C45" s="437" t="str">
        <f>IFERROR(VLOOKUP(B45,[36]DSML!E:J,6,0),"")</f>
        <v>CN Thừa Thiên Huế</v>
      </c>
      <c r="D45" s="437" t="str">
        <f>IFERROR(VLOOKUP(B45,[36]DSML!E:G,3,0),"")</f>
        <v>Khu vực Miền Trung</v>
      </c>
      <c r="E45" s="441" t="s">
        <v>1121</v>
      </c>
      <c r="F45" s="441" t="s">
        <v>1296</v>
      </c>
      <c r="G45" s="450">
        <v>10970349</v>
      </c>
      <c r="H45" s="437" t="s">
        <v>860</v>
      </c>
      <c r="I45" s="473" t="s">
        <v>712</v>
      </c>
      <c r="J45" s="441" t="s">
        <v>1635</v>
      </c>
      <c r="K45" s="524">
        <v>31996</v>
      </c>
      <c r="L45" s="469">
        <v>12</v>
      </c>
      <c r="M45" s="469">
        <v>6</v>
      </c>
      <c r="N45" s="449" t="s">
        <v>20</v>
      </c>
      <c r="O45" s="470">
        <v>16500000</v>
      </c>
      <c r="P45" s="521" t="s">
        <v>21</v>
      </c>
      <c r="Q45" s="459" t="s">
        <v>1636</v>
      </c>
      <c r="R45" s="459"/>
      <c r="S45" s="482"/>
      <c r="T45" s="482"/>
    </row>
    <row r="46" spans="1:23">
      <c r="A46" s="441">
        <v>42</v>
      </c>
      <c r="B46" s="449">
        <v>9355</v>
      </c>
      <c r="C46" s="437" t="str">
        <f>IFERROR(VLOOKUP(B46,[37]DSML!E:J,6,0),"")</f>
        <v>CN Đà Nẵng</v>
      </c>
      <c r="D46" s="437" t="str">
        <f>IFERROR(VLOOKUP(B46,[37]DSML!E:G,3,0),"")</f>
        <v>Khu vực Miền Trung</v>
      </c>
      <c r="E46" s="437" t="s">
        <v>1121</v>
      </c>
      <c r="F46" s="437" t="s">
        <v>1289</v>
      </c>
      <c r="G46" s="473">
        <v>11092762</v>
      </c>
      <c r="H46" s="459" t="s">
        <v>958</v>
      </c>
      <c r="I46" s="459" t="s">
        <v>716</v>
      </c>
      <c r="J46" s="475" t="s">
        <v>1707</v>
      </c>
      <c r="K46" s="476">
        <v>31038</v>
      </c>
      <c r="L46" s="477">
        <v>13</v>
      </c>
      <c r="M46" s="477">
        <v>6</v>
      </c>
      <c r="N46" s="449" t="s">
        <v>20</v>
      </c>
      <c r="O46" s="456">
        <v>12000000</v>
      </c>
      <c r="P46" s="446" t="s">
        <v>22</v>
      </c>
      <c r="Q46" s="459" t="s">
        <v>1533</v>
      </c>
      <c r="R46" s="459"/>
      <c r="S46" s="482"/>
      <c r="T46" s="482"/>
    </row>
    <row r="47" spans="1:23">
      <c r="A47" s="441">
        <v>43</v>
      </c>
      <c r="B47" s="449">
        <v>9355</v>
      </c>
      <c r="C47" s="437" t="str">
        <f>IFERROR(VLOOKUP(B47,[37]DSML!E:J,6,0),"")</f>
        <v>CN Đà Nẵng</v>
      </c>
      <c r="D47" s="437" t="str">
        <f>IFERROR(VLOOKUP(B47,[37]DSML!E:G,3,0),"")</f>
        <v>Khu vực Miền Trung</v>
      </c>
      <c r="E47" s="437" t="s">
        <v>1121</v>
      </c>
      <c r="F47" s="437" t="s">
        <v>1289</v>
      </c>
      <c r="G47" s="449">
        <v>11023108</v>
      </c>
      <c r="H47" s="474" t="s">
        <v>870</v>
      </c>
      <c r="I47" s="463" t="s">
        <v>716</v>
      </c>
      <c r="J47" s="475" t="s">
        <v>1708</v>
      </c>
      <c r="K47" s="476">
        <v>33970</v>
      </c>
      <c r="L47" s="477">
        <v>13</v>
      </c>
      <c r="M47" s="477">
        <v>6</v>
      </c>
      <c r="N47" s="449" t="s">
        <v>20</v>
      </c>
      <c r="O47" s="456">
        <v>12000000</v>
      </c>
      <c r="P47" s="446" t="s">
        <v>22</v>
      </c>
      <c r="Q47" s="459" t="s">
        <v>1709</v>
      </c>
      <c r="R47" s="459"/>
      <c r="S47" s="482"/>
      <c r="T47" s="482"/>
    </row>
    <row r="48" spans="1:23">
      <c r="A48" s="441">
        <v>44</v>
      </c>
      <c r="B48" s="449">
        <v>9368</v>
      </c>
      <c r="C48" s="437" t="str">
        <f>IFERROR(VLOOKUP(B48,[38]DSML!E:J,6,0),"")</f>
        <v>CN Tây Lộc</v>
      </c>
      <c r="D48" s="437" t="str">
        <f>IFERROR(VLOOKUP(B48,[38]DSML!E:G,3,0),"")</f>
        <v>Khu vực Miền Trung</v>
      </c>
      <c r="E48" s="437" t="s">
        <v>1121</v>
      </c>
      <c r="F48" s="441" t="s">
        <v>1306</v>
      </c>
      <c r="G48" s="450">
        <v>10109416</v>
      </c>
      <c r="H48" s="451" t="s">
        <v>1224</v>
      </c>
      <c r="I48" s="473" t="s">
        <v>712</v>
      </c>
      <c r="J48" s="437" t="s">
        <v>1703</v>
      </c>
      <c r="K48" s="498"/>
      <c r="L48" s="455">
        <v>13</v>
      </c>
      <c r="M48" s="455">
        <v>6</v>
      </c>
      <c r="N48" s="449" t="s">
        <v>20</v>
      </c>
      <c r="O48" s="456">
        <v>22000000</v>
      </c>
      <c r="P48" s="458" t="s">
        <v>21</v>
      </c>
      <c r="Q48" s="459" t="s">
        <v>1704</v>
      </c>
      <c r="R48" s="459"/>
      <c r="S48" s="482"/>
      <c r="T48" s="482"/>
    </row>
    <row r="49" spans="1:22">
      <c r="A49" s="441">
        <v>45</v>
      </c>
      <c r="B49" s="449">
        <v>9368</v>
      </c>
      <c r="C49" s="437" t="str">
        <f>IFERROR(VLOOKUP(B49,[38]DSML!E:J,6,0),"")</f>
        <v>CN Tây Lộc</v>
      </c>
      <c r="D49" s="437" t="str">
        <f>IFERROR(VLOOKUP(B49,[38]DSML!E:G,3,0),"")</f>
        <v>Khu vực Miền Trung</v>
      </c>
      <c r="E49" s="437" t="s">
        <v>1121</v>
      </c>
      <c r="F49" s="441" t="s">
        <v>1306</v>
      </c>
      <c r="G49" s="465">
        <v>11151864</v>
      </c>
      <c r="H49" s="439" t="s">
        <v>1134</v>
      </c>
      <c r="I49" s="473" t="s">
        <v>712</v>
      </c>
      <c r="J49" s="437" t="s">
        <v>1705</v>
      </c>
      <c r="K49" s="498"/>
      <c r="L49" s="455">
        <v>13</v>
      </c>
      <c r="M49" s="455">
        <v>6</v>
      </c>
      <c r="N49" s="449" t="s">
        <v>20</v>
      </c>
      <c r="O49" s="456">
        <v>20000000</v>
      </c>
      <c r="P49" s="458" t="s">
        <v>21</v>
      </c>
      <c r="Q49" s="459" t="s">
        <v>1706</v>
      </c>
      <c r="R49" s="459"/>
      <c r="S49" s="482"/>
      <c r="T49" s="482"/>
    </row>
    <row r="50" spans="1:22">
      <c r="A50" s="441">
        <v>46</v>
      </c>
      <c r="B50" s="449">
        <v>9355</v>
      </c>
      <c r="C50" s="437" t="str">
        <f>IFERROR(VLOOKUP(B50,[39]DSML!E:J,6,0),"")</f>
        <v>CN Đà Nẵng</v>
      </c>
      <c r="D50" s="437" t="str">
        <f>IFERROR(VLOOKUP(B50,[39]DSML!E:G,3,0),"")</f>
        <v>Khu vực Miền Trung</v>
      </c>
      <c r="E50" s="437" t="s">
        <v>1121</v>
      </c>
      <c r="F50" s="437" t="s">
        <v>1289</v>
      </c>
      <c r="G50" s="473">
        <v>11438413</v>
      </c>
      <c r="H50" s="459" t="s">
        <v>1204</v>
      </c>
      <c r="I50" s="463" t="s">
        <v>710</v>
      </c>
      <c r="J50" s="475" t="s">
        <v>1746</v>
      </c>
      <c r="K50" s="476">
        <v>34898</v>
      </c>
      <c r="L50" s="477">
        <v>14</v>
      </c>
      <c r="M50" s="477">
        <v>6</v>
      </c>
      <c r="N50" s="449" t="s">
        <v>20</v>
      </c>
      <c r="O50" s="456">
        <v>12000000</v>
      </c>
      <c r="P50" s="446" t="s">
        <v>22</v>
      </c>
      <c r="Q50" s="459" t="s">
        <v>1747</v>
      </c>
      <c r="R50" s="459"/>
      <c r="S50" s="482"/>
      <c r="T50" s="482"/>
    </row>
    <row r="51" spans="1:22">
      <c r="A51" s="441">
        <v>47</v>
      </c>
      <c r="B51" s="449">
        <v>9355</v>
      </c>
      <c r="C51" s="437" t="str">
        <f>IFERROR(VLOOKUP(B51,[39]DSML!E:J,6,0),"")</f>
        <v>CN Đà Nẵng</v>
      </c>
      <c r="D51" s="437" t="str">
        <f>IFERROR(VLOOKUP(B51,[39]DSML!E:G,3,0),"")</f>
        <v>Khu vực Miền Trung</v>
      </c>
      <c r="E51" s="437" t="s">
        <v>1121</v>
      </c>
      <c r="F51" s="437" t="s">
        <v>1289</v>
      </c>
      <c r="G51" s="473">
        <v>10041965</v>
      </c>
      <c r="H51" s="459" t="s">
        <v>1616</v>
      </c>
      <c r="I51" s="459" t="s">
        <v>709</v>
      </c>
      <c r="J51" s="475" t="s">
        <v>1748</v>
      </c>
      <c r="K51" s="476">
        <v>34924</v>
      </c>
      <c r="L51" s="477">
        <v>14</v>
      </c>
      <c r="M51" s="477">
        <v>6</v>
      </c>
      <c r="N51" s="449" t="s">
        <v>20</v>
      </c>
      <c r="O51" s="456">
        <v>12000000</v>
      </c>
      <c r="P51" s="525" t="s">
        <v>21</v>
      </c>
      <c r="Q51" s="459" t="s">
        <v>1618</v>
      </c>
      <c r="R51" s="459"/>
      <c r="S51" s="482"/>
      <c r="T51" s="482"/>
    </row>
    <row r="52" spans="1:22">
      <c r="A52" s="441">
        <v>48</v>
      </c>
      <c r="B52" s="449">
        <v>9366</v>
      </c>
      <c r="C52" s="437" t="str">
        <f>IFERROR(VLOOKUP(B52,[40]DSML!E:J,6,0),"")</f>
        <v>CN Thừa Thiên Huế</v>
      </c>
      <c r="D52" s="437" t="str">
        <f>IFERROR(VLOOKUP(B52,[40]DSML!E:G,3,0),"")</f>
        <v>Khu vực Miền Trung</v>
      </c>
      <c r="E52" s="441" t="s">
        <v>1121</v>
      </c>
      <c r="F52" s="441" t="s">
        <v>1296</v>
      </c>
      <c r="G52" s="478">
        <v>10973196</v>
      </c>
      <c r="H52" s="479" t="s">
        <v>931</v>
      </c>
      <c r="I52" s="526" t="s">
        <v>712</v>
      </c>
      <c r="J52" s="438" t="s">
        <v>1749</v>
      </c>
      <c r="K52" s="524">
        <v>29501</v>
      </c>
      <c r="L52" s="469">
        <v>14</v>
      </c>
      <c r="M52" s="469">
        <v>6</v>
      </c>
      <c r="N52" s="449" t="s">
        <v>17</v>
      </c>
      <c r="O52" s="470">
        <v>18642000</v>
      </c>
      <c r="P52" s="446" t="s">
        <v>22</v>
      </c>
      <c r="Q52" s="459" t="s">
        <v>1750</v>
      </c>
      <c r="R52" s="459"/>
      <c r="S52" s="482"/>
      <c r="T52" s="482"/>
    </row>
    <row r="53" spans="1:22" s="472" customFormat="1">
      <c r="A53" s="468">
        <v>49</v>
      </c>
      <c r="B53" s="438">
        <v>9355</v>
      </c>
      <c r="C53" s="439" t="s">
        <v>387</v>
      </c>
      <c r="D53" s="439" t="s">
        <v>384</v>
      </c>
      <c r="E53" s="439" t="s">
        <v>1121</v>
      </c>
      <c r="F53" s="439" t="s">
        <v>1289</v>
      </c>
      <c r="G53" s="438">
        <v>10761472</v>
      </c>
      <c r="H53" s="474" t="s">
        <v>960</v>
      </c>
      <c r="I53" s="527" t="s">
        <v>709</v>
      </c>
      <c r="J53" s="482" t="s">
        <v>1784</v>
      </c>
      <c r="K53" s="476">
        <v>33970</v>
      </c>
      <c r="L53" s="498">
        <v>15</v>
      </c>
      <c r="M53" s="498">
        <v>6</v>
      </c>
      <c r="N53" s="482" t="s">
        <v>1385</v>
      </c>
      <c r="O53" s="499">
        <v>12000004</v>
      </c>
      <c r="P53" s="458" t="s">
        <v>21</v>
      </c>
      <c r="Q53" s="482" t="s">
        <v>1779</v>
      </c>
      <c r="R53" s="528"/>
      <c r="S53" s="494"/>
      <c r="T53" s="494"/>
    </row>
    <row r="54" spans="1:22" ht="30">
      <c r="A54" s="441">
        <v>50</v>
      </c>
      <c r="B54" s="438">
        <v>9356</v>
      </c>
      <c r="C54" s="439" t="s">
        <v>387</v>
      </c>
      <c r="D54" s="439" t="s">
        <v>384</v>
      </c>
      <c r="E54" s="439" t="s">
        <v>1121</v>
      </c>
      <c r="F54" s="439" t="s">
        <v>1289</v>
      </c>
      <c r="G54" s="438">
        <v>10761473</v>
      </c>
      <c r="H54" s="474" t="s">
        <v>960</v>
      </c>
      <c r="I54" s="527" t="s">
        <v>709</v>
      </c>
      <c r="J54" s="482" t="s">
        <v>1785</v>
      </c>
      <c r="K54" s="476">
        <v>34898</v>
      </c>
      <c r="L54" s="498">
        <v>15</v>
      </c>
      <c r="M54" s="498">
        <v>6</v>
      </c>
      <c r="N54" s="482" t="s">
        <v>1385</v>
      </c>
      <c r="O54" s="499">
        <v>12000005</v>
      </c>
      <c r="P54" s="458" t="s">
        <v>21</v>
      </c>
      <c r="Q54" s="482" t="s">
        <v>1779</v>
      </c>
      <c r="R54" s="479" t="s">
        <v>1863</v>
      </c>
      <c r="S54" s="482"/>
      <c r="T54" s="482"/>
    </row>
    <row r="55" spans="1:22">
      <c r="A55" s="441">
        <v>51</v>
      </c>
      <c r="B55" s="449">
        <v>9361</v>
      </c>
      <c r="C55" s="497" t="s">
        <v>417</v>
      </c>
      <c r="D55" s="437" t="str">
        <f>IFERROR(VLOOKUP(B55,[39]DSML!E:G,3,0),"")</f>
        <v>Khu vực Miền Trung</v>
      </c>
      <c r="E55" s="437" t="s">
        <v>1121</v>
      </c>
      <c r="F55" s="437" t="s">
        <v>1289</v>
      </c>
      <c r="G55" s="482"/>
      <c r="H55" s="482" t="s">
        <v>1776</v>
      </c>
      <c r="I55" s="482" t="s">
        <v>709</v>
      </c>
      <c r="J55" s="482" t="s">
        <v>1777</v>
      </c>
      <c r="K55" s="498" t="s">
        <v>1778</v>
      </c>
      <c r="L55" s="498">
        <v>15</v>
      </c>
      <c r="M55" s="498">
        <v>6</v>
      </c>
      <c r="N55" s="482" t="s">
        <v>1385</v>
      </c>
      <c r="O55" s="499">
        <v>12000000</v>
      </c>
      <c r="P55" s="446" t="s">
        <v>22</v>
      </c>
      <c r="Q55" s="482" t="s">
        <v>1779</v>
      </c>
      <c r="R55" s="482" t="s">
        <v>1859</v>
      </c>
      <c r="S55" s="482"/>
      <c r="T55" s="482"/>
    </row>
    <row r="56" spans="1:22">
      <c r="A56" s="441">
        <v>52</v>
      </c>
      <c r="B56" s="449">
        <v>9361</v>
      </c>
      <c r="C56" s="497" t="s">
        <v>417</v>
      </c>
      <c r="D56" s="437" t="str">
        <f>IFERROR(VLOOKUP(B56,[39]DSML!E:G,3,0),"")</f>
        <v>Khu vực Miền Trung</v>
      </c>
      <c r="E56" s="437" t="s">
        <v>1121</v>
      </c>
      <c r="F56" s="437" t="s">
        <v>1289</v>
      </c>
      <c r="G56" s="473">
        <v>11142498</v>
      </c>
      <c r="H56" s="463" t="s">
        <v>857</v>
      </c>
      <c r="I56" s="482" t="s">
        <v>712</v>
      </c>
      <c r="J56" s="482" t="s">
        <v>1780</v>
      </c>
      <c r="K56" s="498" t="s">
        <v>1781</v>
      </c>
      <c r="L56" s="498">
        <v>15</v>
      </c>
      <c r="M56" s="498">
        <v>6</v>
      </c>
      <c r="N56" s="482" t="s">
        <v>1385</v>
      </c>
      <c r="O56" s="499">
        <v>12000001</v>
      </c>
      <c r="P56" s="446" t="s">
        <v>22</v>
      </c>
      <c r="Q56" s="482" t="s">
        <v>1779</v>
      </c>
      <c r="R56" s="482"/>
      <c r="S56" s="482"/>
      <c r="T56" s="482"/>
    </row>
    <row r="57" spans="1:22">
      <c r="A57" s="441">
        <v>53</v>
      </c>
      <c r="B57" s="449">
        <v>9361</v>
      </c>
      <c r="C57" s="497" t="s">
        <v>417</v>
      </c>
      <c r="D57" s="437" t="str">
        <f>IFERROR(VLOOKUP(B57,[39]DSML!E:G,3,0),"")</f>
        <v>Khu vực Miền Trung</v>
      </c>
      <c r="E57" s="437" t="s">
        <v>1121</v>
      </c>
      <c r="F57" s="437" t="s">
        <v>1289</v>
      </c>
      <c r="G57" s="473">
        <v>11142498</v>
      </c>
      <c r="H57" s="463" t="s">
        <v>857</v>
      </c>
      <c r="I57" s="482" t="s">
        <v>712</v>
      </c>
      <c r="J57" s="482" t="s">
        <v>1782</v>
      </c>
      <c r="K57" s="529">
        <v>29014</v>
      </c>
      <c r="L57" s="498">
        <v>15</v>
      </c>
      <c r="M57" s="498">
        <v>6</v>
      </c>
      <c r="N57" s="482" t="s">
        <v>1385</v>
      </c>
      <c r="O57" s="499">
        <v>12000002</v>
      </c>
      <c r="P57" s="446" t="s">
        <v>22</v>
      </c>
      <c r="Q57" s="482" t="s">
        <v>1779</v>
      </c>
      <c r="R57" s="482"/>
      <c r="S57" s="482"/>
      <c r="T57" s="482"/>
    </row>
    <row r="58" spans="1:22">
      <c r="A58" s="441">
        <v>54</v>
      </c>
      <c r="B58" s="449">
        <v>9361</v>
      </c>
      <c r="C58" s="497" t="s">
        <v>417</v>
      </c>
      <c r="D58" s="437" t="str">
        <f>IFERROR(VLOOKUP(B58,[39]DSML!E:G,3,0),"")</f>
        <v>Khu vực Miền Trung</v>
      </c>
      <c r="E58" s="437" t="s">
        <v>1121</v>
      </c>
      <c r="F58" s="437" t="s">
        <v>1289</v>
      </c>
      <c r="G58" s="473">
        <v>10702626</v>
      </c>
      <c r="H58" s="482" t="s">
        <v>854</v>
      </c>
      <c r="I58" s="482" t="s">
        <v>709</v>
      </c>
      <c r="J58" s="482" t="s">
        <v>1783</v>
      </c>
      <c r="K58" s="476">
        <v>31038</v>
      </c>
      <c r="L58" s="498">
        <v>15</v>
      </c>
      <c r="M58" s="498">
        <v>6</v>
      </c>
      <c r="N58" s="482" t="s">
        <v>1385</v>
      </c>
      <c r="O58" s="499">
        <v>12000003</v>
      </c>
      <c r="P58" s="458" t="s">
        <v>21</v>
      </c>
      <c r="Q58" s="482" t="s">
        <v>1779</v>
      </c>
      <c r="R58" s="482" t="s">
        <v>1864</v>
      </c>
      <c r="S58" s="482"/>
      <c r="T58" s="482"/>
    </row>
    <row r="59" spans="1:22">
      <c r="A59" s="441">
        <v>55</v>
      </c>
      <c r="B59" s="449">
        <v>9361</v>
      </c>
      <c r="C59" s="497" t="s">
        <v>417</v>
      </c>
      <c r="D59" s="437" t="str">
        <f>IFERROR(VLOOKUP(B59,[39]DSML!E:G,3,0),"")</f>
        <v>Khu vực Miền Trung</v>
      </c>
      <c r="E59" s="437" t="s">
        <v>1121</v>
      </c>
      <c r="F59" s="437" t="s">
        <v>1289</v>
      </c>
      <c r="G59" s="473">
        <v>10047164</v>
      </c>
      <c r="H59" s="482" t="s">
        <v>1786</v>
      </c>
      <c r="I59" s="527" t="s">
        <v>709</v>
      </c>
      <c r="J59" s="482" t="s">
        <v>1787</v>
      </c>
      <c r="K59" s="476">
        <v>34924</v>
      </c>
      <c r="L59" s="498">
        <v>15</v>
      </c>
      <c r="M59" s="498">
        <v>6</v>
      </c>
      <c r="N59" s="482" t="s">
        <v>1385</v>
      </c>
      <c r="O59" s="499">
        <v>12000006</v>
      </c>
      <c r="P59" s="458" t="s">
        <v>21</v>
      </c>
      <c r="Q59" s="482" t="s">
        <v>1779</v>
      </c>
      <c r="R59" s="482"/>
      <c r="S59" s="482"/>
      <c r="T59" s="482"/>
    </row>
    <row r="60" spans="1:22" s="472" customFormat="1">
      <c r="A60" s="468">
        <v>56</v>
      </c>
      <c r="B60" s="483">
        <v>9357</v>
      </c>
      <c r="C60" s="484" t="str">
        <f>IFERROR(VLOOKUP(B60,[41]DSML!E:J,6,0),"")</f>
        <v>CN Nguyễn Hữu Thọ</v>
      </c>
      <c r="D60" s="483" t="str">
        <f>IFERROR(VLOOKUP(B60,[41]DSML!E:G,3,0),"")</f>
        <v>Khu vực Miền Trung</v>
      </c>
      <c r="E60" s="484" t="s">
        <v>1121</v>
      </c>
      <c r="F60" s="494" t="s">
        <v>1610</v>
      </c>
      <c r="G60" s="530">
        <v>10841463</v>
      </c>
      <c r="H60" s="502" t="s">
        <v>1389</v>
      </c>
      <c r="I60" s="483" t="s">
        <v>709</v>
      </c>
      <c r="J60" s="502" t="s">
        <v>1389</v>
      </c>
      <c r="K60" s="531">
        <v>35302</v>
      </c>
      <c r="L60" s="522">
        <v>15</v>
      </c>
      <c r="M60" s="522">
        <v>6</v>
      </c>
      <c r="N60" s="494" t="s">
        <v>1385</v>
      </c>
      <c r="O60" s="532">
        <v>16104000</v>
      </c>
      <c r="P60" s="492" t="s">
        <v>741</v>
      </c>
      <c r="Q60" s="494" t="s">
        <v>1788</v>
      </c>
      <c r="R60" s="494"/>
      <c r="S60" s="494"/>
      <c r="T60" s="494"/>
    </row>
    <row r="61" spans="1:22" s="472" customFormat="1">
      <c r="A61" s="468">
        <v>57</v>
      </c>
      <c r="B61" s="483">
        <v>9366</v>
      </c>
      <c r="C61" s="484" t="str">
        <f>IFERROR(VLOOKUP(B61,[42]DSML!E:J,6,0),"")</f>
        <v>CN Thừa Thiên Huế</v>
      </c>
      <c r="D61" s="484" t="str">
        <f>IFERROR(VLOOKUP(B61,[42]DSML!E:G,3,0),"")</f>
        <v>Khu vực Miền Trung</v>
      </c>
      <c r="E61" s="468" t="s">
        <v>1121</v>
      </c>
      <c r="F61" s="468" t="s">
        <v>1296</v>
      </c>
      <c r="G61" s="485">
        <v>11136157</v>
      </c>
      <c r="H61" s="502" t="s">
        <v>1603</v>
      </c>
      <c r="I61" s="493" t="s">
        <v>712</v>
      </c>
      <c r="J61" s="483" t="s">
        <v>1603</v>
      </c>
      <c r="K61" s="533">
        <v>34610</v>
      </c>
      <c r="L61" s="534">
        <v>15</v>
      </c>
      <c r="M61" s="534">
        <v>6</v>
      </c>
      <c r="N61" s="507" t="s">
        <v>20</v>
      </c>
      <c r="O61" s="535">
        <v>10325000</v>
      </c>
      <c r="P61" s="492" t="s">
        <v>741</v>
      </c>
      <c r="Q61" s="528" t="s">
        <v>1773</v>
      </c>
      <c r="R61" s="494" t="s">
        <v>1862</v>
      </c>
      <c r="S61" s="494"/>
      <c r="T61" s="494"/>
    </row>
    <row r="62" spans="1:22" s="472" customFormat="1">
      <c r="A62" s="441">
        <v>58</v>
      </c>
      <c r="B62" s="449">
        <v>9366</v>
      </c>
      <c r="C62" s="437" t="str">
        <f>IFERROR(VLOOKUP(B62,[42]DSML!E:J,6,0),"")</f>
        <v>CN Thừa Thiên Huế</v>
      </c>
      <c r="D62" s="437" t="str">
        <f>IFERROR(VLOOKUP(B62,[42]DSML!E:G,3,0),"")</f>
        <v>Khu vực Miền Trung</v>
      </c>
      <c r="E62" s="441" t="s">
        <v>1121</v>
      </c>
      <c r="F62" s="441" t="s">
        <v>1296</v>
      </c>
      <c r="G62" s="465">
        <v>10168561</v>
      </c>
      <c r="H62" s="437" t="s">
        <v>1156</v>
      </c>
      <c r="I62" s="536" t="s">
        <v>709</v>
      </c>
      <c r="J62" s="537" t="s">
        <v>1156</v>
      </c>
      <c r="K62" s="467" t="s">
        <v>1774</v>
      </c>
      <c r="L62" s="538">
        <v>15</v>
      </c>
      <c r="M62" s="444">
        <v>6</v>
      </c>
      <c r="N62" s="438" t="s">
        <v>20</v>
      </c>
      <c r="O62" s="445">
        <v>15500000</v>
      </c>
      <c r="P62" s="500" t="s">
        <v>1861</v>
      </c>
      <c r="Q62" s="479" t="s">
        <v>1775</v>
      </c>
      <c r="R62" s="494"/>
      <c r="S62" s="494"/>
      <c r="T62" s="494"/>
    </row>
    <row r="63" spans="1:22" s="472" customFormat="1">
      <c r="A63" s="441">
        <v>59</v>
      </c>
      <c r="B63" s="483">
        <v>9367</v>
      </c>
      <c r="C63" s="483" t="s">
        <v>427</v>
      </c>
      <c r="D63" s="483" t="str">
        <f>IFERROR(VLOOKUP(B63,[43]DSML!E:G,3,0),"")</f>
        <v>Khu vực Miền Trung</v>
      </c>
      <c r="E63" s="468" t="s">
        <v>1121</v>
      </c>
      <c r="F63" s="484" t="s">
        <v>1300</v>
      </c>
      <c r="G63" s="485">
        <v>11141765</v>
      </c>
      <c r="H63" s="486" t="s">
        <v>1141</v>
      </c>
      <c r="I63" s="486" t="s">
        <v>712</v>
      </c>
      <c r="J63" s="486" t="s">
        <v>1320</v>
      </c>
      <c r="K63" s="539"/>
      <c r="L63" s="488">
        <v>12</v>
      </c>
      <c r="M63" s="489">
        <v>6</v>
      </c>
      <c r="N63" s="490" t="s">
        <v>17</v>
      </c>
      <c r="O63" s="587">
        <v>15200000</v>
      </c>
      <c r="P63" s="492" t="s">
        <v>741</v>
      </c>
      <c r="Q63" s="493" t="s">
        <v>1526</v>
      </c>
      <c r="R63" s="493" t="s">
        <v>1323</v>
      </c>
      <c r="S63" s="493"/>
      <c r="T63" s="493"/>
      <c r="U63" s="540"/>
      <c r="V63" s="540"/>
    </row>
    <row r="64" spans="1:22">
      <c r="A64" s="441">
        <v>60</v>
      </c>
      <c r="B64" s="541">
        <v>9355</v>
      </c>
      <c r="C64" s="542" t="s">
        <v>387</v>
      </c>
      <c r="D64" s="542" t="s">
        <v>384</v>
      </c>
      <c r="E64" s="437" t="s">
        <v>1121</v>
      </c>
      <c r="F64" s="437" t="s">
        <v>1289</v>
      </c>
      <c r="G64" s="543">
        <v>10958130</v>
      </c>
      <c r="H64" s="544" t="s">
        <v>1622</v>
      </c>
      <c r="I64" s="545" t="s">
        <v>710</v>
      </c>
      <c r="J64" s="546" t="s">
        <v>1865</v>
      </c>
      <c r="K64" s="547">
        <v>30529</v>
      </c>
      <c r="L64" s="548">
        <v>19</v>
      </c>
      <c r="M64" s="548">
        <v>6</v>
      </c>
      <c r="N64" s="543" t="s">
        <v>20</v>
      </c>
      <c r="O64" s="549">
        <v>10000000</v>
      </c>
      <c r="P64" s="550" t="s">
        <v>21</v>
      </c>
      <c r="Q64" s="551" t="s">
        <v>1866</v>
      </c>
      <c r="R64" s="551"/>
      <c r="S64" s="552"/>
      <c r="T64" s="459"/>
    </row>
    <row r="65" spans="1:20">
      <c r="A65" s="441">
        <v>61</v>
      </c>
      <c r="B65" s="553">
        <v>9355</v>
      </c>
      <c r="C65" s="554" t="s">
        <v>387</v>
      </c>
      <c r="D65" s="554" t="s">
        <v>384</v>
      </c>
      <c r="E65" s="437" t="s">
        <v>1121</v>
      </c>
      <c r="F65" s="437" t="s">
        <v>1289</v>
      </c>
      <c r="G65" s="543">
        <v>10958130</v>
      </c>
      <c r="H65" s="544" t="s">
        <v>1622</v>
      </c>
      <c r="I65" s="545" t="s">
        <v>710</v>
      </c>
      <c r="J65" s="546" t="s">
        <v>1867</v>
      </c>
      <c r="K65" s="547">
        <v>31244</v>
      </c>
      <c r="L65" s="548">
        <v>19</v>
      </c>
      <c r="M65" s="548">
        <v>6</v>
      </c>
      <c r="N65" s="543" t="s">
        <v>20</v>
      </c>
      <c r="O65" s="549">
        <v>20000000</v>
      </c>
      <c r="P65" s="550" t="s">
        <v>21</v>
      </c>
      <c r="Q65" s="551" t="s">
        <v>1868</v>
      </c>
      <c r="R65" s="551"/>
      <c r="S65" s="552"/>
      <c r="T65" s="459"/>
    </row>
    <row r="66" spans="1:20">
      <c r="A66" s="441">
        <v>62</v>
      </c>
      <c r="B66" s="449">
        <v>9367</v>
      </c>
      <c r="C66" s="449" t="s">
        <v>427</v>
      </c>
      <c r="D66" s="449" t="str">
        <f>IFERROR(VLOOKUP(B66,[44]DSML!E:G,3,0),"")</f>
        <v>Khu vực Miền Trung</v>
      </c>
      <c r="E66" s="441" t="s">
        <v>1121</v>
      </c>
      <c r="F66" s="437" t="s">
        <v>1300</v>
      </c>
      <c r="G66" s="450">
        <v>10838924</v>
      </c>
      <c r="H66" s="449" t="s">
        <v>1144</v>
      </c>
      <c r="I66" s="473" t="s">
        <v>712</v>
      </c>
      <c r="J66" s="516" t="s">
        <v>1001</v>
      </c>
      <c r="K66" s="555">
        <v>27986</v>
      </c>
      <c r="L66" s="518">
        <v>19</v>
      </c>
      <c r="M66" s="455">
        <v>6</v>
      </c>
      <c r="N66" s="519" t="s">
        <v>17</v>
      </c>
      <c r="O66" s="588">
        <v>20000000</v>
      </c>
      <c r="P66" s="556" t="s">
        <v>21</v>
      </c>
      <c r="Q66" s="473" t="s">
        <v>1869</v>
      </c>
      <c r="R66" s="473"/>
      <c r="S66" s="557"/>
      <c r="T66" s="557"/>
    </row>
    <row r="67" spans="1:20">
      <c r="A67" s="441">
        <v>63</v>
      </c>
      <c r="B67" s="449">
        <v>9367</v>
      </c>
      <c r="C67" s="449" t="str">
        <f>IFERROR(VLOOKUP(B67,[44]DSML!E:J,6,0),"")</f>
        <v>CN Đông Ba</v>
      </c>
      <c r="D67" s="449" t="str">
        <f>IFERROR(VLOOKUP(B67,[44]DSML!E:G,3,0),"")</f>
        <v>Khu vực Miền Trung</v>
      </c>
      <c r="E67" s="441" t="s">
        <v>1121</v>
      </c>
      <c r="F67" s="437" t="s">
        <v>1300</v>
      </c>
      <c r="G67" s="465">
        <v>10109018</v>
      </c>
      <c r="H67" s="449" t="s">
        <v>1524</v>
      </c>
      <c r="I67" s="473" t="s">
        <v>712</v>
      </c>
      <c r="J67" s="516" t="s">
        <v>1870</v>
      </c>
      <c r="K67" s="558">
        <v>27041</v>
      </c>
      <c r="L67" s="518">
        <v>19</v>
      </c>
      <c r="M67" s="455">
        <v>6</v>
      </c>
      <c r="N67" s="519" t="s">
        <v>17</v>
      </c>
      <c r="O67" s="588">
        <v>25000000</v>
      </c>
      <c r="P67" s="556" t="s">
        <v>21</v>
      </c>
      <c r="Q67" s="473" t="s">
        <v>1871</v>
      </c>
      <c r="R67" s="473"/>
      <c r="S67" s="557"/>
      <c r="T67" s="557"/>
    </row>
    <row r="68" spans="1:20">
      <c r="A68" s="441">
        <v>64</v>
      </c>
      <c r="B68" s="438">
        <v>9356</v>
      </c>
      <c r="C68" s="439" t="s">
        <v>392</v>
      </c>
      <c r="D68" s="482" t="s">
        <v>384</v>
      </c>
      <c r="E68" s="441" t="s">
        <v>1121</v>
      </c>
      <c r="F68" s="437" t="s">
        <v>1610</v>
      </c>
      <c r="G68" s="557"/>
      <c r="H68" s="482" t="s">
        <v>1872</v>
      </c>
      <c r="I68" s="473" t="s">
        <v>712</v>
      </c>
      <c r="J68" s="559" t="s">
        <v>1873</v>
      </c>
      <c r="K68" s="560"/>
      <c r="L68" s="454">
        <v>19</v>
      </c>
      <c r="M68" s="454">
        <v>6</v>
      </c>
      <c r="N68" s="449" t="s">
        <v>20</v>
      </c>
      <c r="O68" s="455">
        <v>10798000</v>
      </c>
      <c r="P68" s="556" t="s">
        <v>21</v>
      </c>
      <c r="Q68" s="463" t="s">
        <v>1874</v>
      </c>
      <c r="R68" s="463" t="s">
        <v>1875</v>
      </c>
      <c r="S68" s="459"/>
      <c r="T68" s="459"/>
    </row>
    <row r="69" spans="1:20">
      <c r="A69" s="441">
        <v>65</v>
      </c>
      <c r="B69" s="438">
        <v>9356</v>
      </c>
      <c r="C69" s="439" t="s">
        <v>392</v>
      </c>
      <c r="D69" s="482" t="s">
        <v>384</v>
      </c>
      <c r="E69" s="441" t="s">
        <v>1121</v>
      </c>
      <c r="F69" s="437" t="s">
        <v>1610</v>
      </c>
      <c r="G69" s="557"/>
      <c r="H69" s="482" t="s">
        <v>1612</v>
      </c>
      <c r="I69" s="473" t="s">
        <v>709</v>
      </c>
      <c r="J69" s="559" t="s">
        <v>875</v>
      </c>
      <c r="K69" s="560"/>
      <c r="L69" s="454">
        <v>19</v>
      </c>
      <c r="M69" s="454">
        <v>6</v>
      </c>
      <c r="N69" s="449" t="s">
        <v>20</v>
      </c>
      <c r="O69" s="455">
        <v>13163000</v>
      </c>
      <c r="P69" s="556" t="s">
        <v>21</v>
      </c>
      <c r="Q69" s="557" t="s">
        <v>1337</v>
      </c>
      <c r="R69" s="463"/>
      <c r="S69" s="459"/>
      <c r="T69" s="459"/>
    </row>
    <row r="70" spans="1:20" ht="30">
      <c r="A70" s="441">
        <v>66</v>
      </c>
      <c r="B70" s="438">
        <v>9357</v>
      </c>
      <c r="C70" s="439" t="s">
        <v>392</v>
      </c>
      <c r="D70" s="482" t="s">
        <v>384</v>
      </c>
      <c r="E70" s="441" t="s">
        <v>1121</v>
      </c>
      <c r="F70" s="437" t="s">
        <v>1610</v>
      </c>
      <c r="G70" s="557"/>
      <c r="H70" s="557" t="s">
        <v>1876</v>
      </c>
      <c r="I70" s="473" t="s">
        <v>712</v>
      </c>
      <c r="J70" s="451" t="s">
        <v>1389</v>
      </c>
      <c r="K70" s="560"/>
      <c r="L70" s="454">
        <v>19</v>
      </c>
      <c r="M70" s="454">
        <v>6</v>
      </c>
      <c r="N70" s="449" t="s">
        <v>20</v>
      </c>
      <c r="O70" s="455">
        <v>15654000</v>
      </c>
      <c r="P70" s="561" t="s">
        <v>741</v>
      </c>
      <c r="Q70" s="459" t="s">
        <v>1390</v>
      </c>
      <c r="R70" s="463" t="s">
        <v>1877</v>
      </c>
      <c r="S70" s="459"/>
      <c r="T70" s="459" t="s">
        <v>1878</v>
      </c>
    </row>
  </sheetData>
  <mergeCells count="6">
    <mergeCell ref="A1:T1"/>
    <mergeCell ref="A2:A3"/>
    <mergeCell ref="B2:I2"/>
    <mergeCell ref="J2:K2"/>
    <mergeCell ref="L2:P2"/>
    <mergeCell ref="Q2:T2"/>
  </mergeCells>
  <conditionalFormatting sqref="G3">
    <cfRule type="duplicateValues" dxfId="8" priority="5"/>
  </conditionalFormatting>
  <conditionalFormatting sqref="J3">
    <cfRule type="duplicateValues" dxfId="7" priority="6"/>
  </conditionalFormatting>
  <conditionalFormatting sqref="J18">
    <cfRule type="duplicateValues" dxfId="6" priority="4"/>
  </conditionalFormatting>
  <conditionalFormatting sqref="J19:J20">
    <cfRule type="duplicateValues" dxfId="5" priority="3"/>
  </conditionalFormatting>
  <conditionalFormatting sqref="J54">
    <cfRule type="duplicateValues" dxfId="4" priority="2"/>
  </conditionalFormatting>
  <conditionalFormatting sqref="J63">
    <cfRule type="duplicateValues" dxfId="3"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tabSelected="1" workbookViewId="0">
      <pane ySplit="4" topLeftCell="A5" activePane="bottomLeft" state="frozen"/>
      <selection pane="bottomLeft" activeCell="F9" sqref="F9"/>
    </sheetView>
    <sheetView topLeftCell="M1" workbookViewId="1">
      <selection activeCell="Q10" sqref="Q10"/>
    </sheetView>
  </sheetViews>
  <sheetFormatPr defaultColWidth="14.44140625" defaultRowHeight="15" customHeight="1"/>
  <cols>
    <col min="1" max="1" width="7.33203125" style="358" customWidth="1"/>
    <col min="2" max="2" width="14.21875" style="358" customWidth="1"/>
    <col min="3" max="3" width="17" style="358" customWidth="1"/>
    <col min="4" max="5" width="18.77734375" style="358" customWidth="1"/>
    <col min="6" max="6" width="21.44140625" style="358" customWidth="1"/>
    <col min="7" max="7" width="15.44140625" style="405" customWidth="1"/>
    <col min="8" max="8" width="23.44140625" style="358" customWidth="1"/>
    <col min="9" max="9" width="14.44140625" style="358" customWidth="1"/>
    <col min="10" max="10" width="23.44140625" style="358" customWidth="1"/>
    <col min="11" max="11" width="14.21875" style="358" customWidth="1"/>
    <col min="12" max="12" width="14.77734375" style="358" customWidth="1"/>
    <col min="13" max="13" width="13.33203125" style="358" customWidth="1"/>
    <col min="14" max="14" width="15.33203125" style="358" customWidth="1"/>
    <col min="15" max="15" width="14.21875" style="358" customWidth="1"/>
    <col min="16" max="16" width="26.33203125" style="358" customWidth="1"/>
    <col min="17" max="17" width="28.6640625" style="358" customWidth="1"/>
    <col min="18" max="18" width="20.33203125" style="358" customWidth="1"/>
    <col min="19" max="19" width="28.44140625" style="358" customWidth="1"/>
    <col min="20" max="20" width="31.21875" style="358" customWidth="1"/>
    <col min="21" max="21" width="8.77734375" style="358" customWidth="1"/>
    <col min="22" max="22" width="19.33203125" style="358" customWidth="1"/>
    <col min="23" max="23" width="27.21875" style="358" customWidth="1"/>
    <col min="24" max="24" width="8.77734375" style="358" customWidth="1"/>
    <col min="25" max="25" width="15.44140625" style="358" customWidth="1"/>
    <col min="26" max="28" width="8.77734375" style="358" customWidth="1"/>
    <col min="29" max="16384" width="14.44140625" style="358"/>
  </cols>
  <sheetData>
    <row r="1" spans="1:28" ht="14.4">
      <c r="A1" s="351"/>
      <c r="B1" s="351"/>
      <c r="C1" s="352"/>
      <c r="D1" s="352"/>
      <c r="E1" s="352"/>
      <c r="F1" s="352"/>
      <c r="G1" s="351"/>
      <c r="H1" s="352"/>
      <c r="I1" s="351"/>
      <c r="J1" s="353"/>
      <c r="K1" s="354"/>
      <c r="L1" s="355"/>
      <c r="M1" s="355"/>
      <c r="N1" s="351"/>
      <c r="O1" s="356"/>
      <c r="P1" s="355"/>
      <c r="Q1" s="352"/>
      <c r="R1" s="352"/>
      <c r="S1" s="352"/>
      <c r="T1" s="357"/>
      <c r="U1" s="352"/>
      <c r="V1" s="352"/>
      <c r="W1" s="352"/>
      <c r="X1" s="352"/>
      <c r="Y1" s="352"/>
      <c r="Z1" s="352"/>
      <c r="AA1" s="352"/>
      <c r="AB1" s="352"/>
    </row>
    <row r="2" spans="1:28" ht="15.75" customHeight="1">
      <c r="A2" s="885" t="s">
        <v>1822</v>
      </c>
      <c r="B2" s="886"/>
      <c r="C2" s="886"/>
      <c r="D2" s="886"/>
      <c r="E2" s="886"/>
      <c r="F2" s="886"/>
      <c r="G2" s="886"/>
      <c r="H2" s="886"/>
      <c r="I2" s="886"/>
      <c r="J2" s="886"/>
      <c r="K2" s="886"/>
      <c r="L2" s="886"/>
      <c r="M2" s="886"/>
      <c r="N2" s="886"/>
      <c r="O2" s="886"/>
      <c r="P2" s="886"/>
      <c r="Q2" s="886"/>
      <c r="R2" s="886"/>
      <c r="S2" s="886"/>
      <c r="T2" s="887"/>
      <c r="U2" s="352"/>
      <c r="V2" s="352"/>
      <c r="W2" s="352"/>
      <c r="X2" s="352"/>
      <c r="Y2" s="352"/>
      <c r="Z2" s="352"/>
      <c r="AA2" s="352"/>
      <c r="AB2" s="352"/>
    </row>
    <row r="3" spans="1:28" ht="20.25" customHeight="1">
      <c r="A3" s="359" t="s">
        <v>0</v>
      </c>
      <c r="B3" s="888" t="s">
        <v>1823</v>
      </c>
      <c r="C3" s="886"/>
      <c r="D3" s="886"/>
      <c r="E3" s="886"/>
      <c r="F3" s="886"/>
      <c r="G3" s="886"/>
      <c r="H3" s="886"/>
      <c r="I3" s="887"/>
      <c r="J3" s="889" t="s">
        <v>1824</v>
      </c>
      <c r="K3" s="887"/>
      <c r="L3" s="890" t="s">
        <v>1825</v>
      </c>
      <c r="M3" s="886"/>
      <c r="N3" s="886"/>
      <c r="O3" s="886"/>
      <c r="P3" s="887"/>
      <c r="Q3" s="891" t="s">
        <v>1826</v>
      </c>
      <c r="R3" s="886"/>
      <c r="S3" s="886"/>
      <c r="T3" s="887"/>
      <c r="U3" s="352"/>
      <c r="V3" s="352"/>
      <c r="W3" s="352"/>
      <c r="X3" s="352"/>
      <c r="Y3" s="352"/>
      <c r="Z3" s="352"/>
      <c r="AA3" s="352"/>
      <c r="AB3" s="352"/>
    </row>
    <row r="4" spans="1:28" ht="23.25" customHeight="1">
      <c r="A4" s="359"/>
      <c r="B4" s="360" t="s">
        <v>9</v>
      </c>
      <c r="D4" s="360" t="s">
        <v>1</v>
      </c>
      <c r="E4" s="360" t="s">
        <v>1827</v>
      </c>
      <c r="F4" s="360" t="s">
        <v>1828</v>
      </c>
      <c r="G4" s="361" t="s">
        <v>11</v>
      </c>
      <c r="H4" s="360" t="s">
        <v>2</v>
      </c>
      <c r="I4" s="360" t="s">
        <v>3</v>
      </c>
      <c r="J4" s="362" t="s">
        <v>12</v>
      </c>
      <c r="K4" s="363" t="s">
        <v>4</v>
      </c>
      <c r="L4" s="364" t="s">
        <v>8</v>
      </c>
      <c r="M4" s="364" t="s">
        <v>14</v>
      </c>
      <c r="N4" s="365" t="s">
        <v>15</v>
      </c>
      <c r="O4" s="366" t="s">
        <v>6</v>
      </c>
      <c r="P4" s="367" t="s">
        <v>7</v>
      </c>
      <c r="Q4" s="368" t="s">
        <v>23</v>
      </c>
      <c r="R4" s="368" t="s">
        <v>24</v>
      </c>
      <c r="S4" s="368" t="s">
        <v>25</v>
      </c>
      <c r="T4" s="369" t="s">
        <v>733</v>
      </c>
      <c r="U4" s="352"/>
      <c r="V4" s="352"/>
      <c r="W4" s="352"/>
      <c r="X4" s="352"/>
      <c r="Y4" s="352"/>
      <c r="Z4" s="352"/>
      <c r="AA4" s="352"/>
      <c r="AB4" s="352"/>
    </row>
    <row r="5" spans="1:28" ht="14.4">
      <c r="A5" s="370">
        <v>1</v>
      </c>
      <c r="B5" s="371">
        <v>9359</v>
      </c>
      <c r="C5" s="372" t="str">
        <f>IFERROR(VLOOKUP(B5,[45]DSML!E:J,6,0),"")</f>
        <v>CN Hòa Khánh</v>
      </c>
      <c r="D5" s="372" t="str">
        <f>IFERROR(VLOOKUP(B5,[45]DSML!E:G,3,0),"")</f>
        <v>Khu vực Miền Trung</v>
      </c>
      <c r="E5" s="372"/>
      <c r="F5" s="372"/>
      <c r="G5" s="387">
        <v>10744981</v>
      </c>
      <c r="H5" s="373" t="s">
        <v>736</v>
      </c>
      <c r="I5" s="373" t="s">
        <v>737</v>
      </c>
      <c r="J5" s="374" t="s">
        <v>738</v>
      </c>
      <c r="K5" s="375">
        <v>32956</v>
      </c>
      <c r="L5" s="356">
        <v>4</v>
      </c>
      <c r="M5" s="376">
        <v>5</v>
      </c>
      <c r="N5" s="373" t="s">
        <v>16</v>
      </c>
      <c r="O5" s="376">
        <v>8028000</v>
      </c>
      <c r="P5" s="376" t="s">
        <v>734</v>
      </c>
      <c r="Q5" s="373" t="s">
        <v>739</v>
      </c>
      <c r="R5" s="373"/>
      <c r="S5" s="373"/>
      <c r="T5" s="373" t="s">
        <v>739</v>
      </c>
      <c r="U5" s="377"/>
      <c r="V5" s="377"/>
      <c r="W5" s="378"/>
      <c r="X5" s="378"/>
      <c r="Y5" s="378"/>
      <c r="Z5" s="378"/>
      <c r="AA5" s="378"/>
      <c r="AB5" s="378"/>
    </row>
    <row r="6" spans="1:28" ht="14.55" customHeight="1">
      <c r="A6" s="379">
        <v>2</v>
      </c>
      <c r="B6" s="371">
        <v>9349</v>
      </c>
      <c r="C6" s="372" t="str">
        <f>IFERROR(VLOOKUP(B6,[45]DSML!E:J,6,0),"")</f>
        <v>CN Trần Nguyên Hãn</v>
      </c>
      <c r="D6" s="372" t="str">
        <f>IFERROR(VLOOKUP(B6,[45]DSML!E:G,3,0),"")</f>
        <v>Khu vực Miền Bắc</v>
      </c>
      <c r="E6" s="372"/>
      <c r="F6" s="372"/>
      <c r="G6" s="387"/>
      <c r="H6" s="373" t="s">
        <v>740</v>
      </c>
      <c r="I6" s="380" t="s">
        <v>712</v>
      </c>
      <c r="J6" s="373" t="s">
        <v>1829</v>
      </c>
      <c r="K6" s="373">
        <v>1980</v>
      </c>
      <c r="L6" s="356">
        <v>4</v>
      </c>
      <c r="M6" s="376">
        <v>5</v>
      </c>
      <c r="N6" s="381" t="s">
        <v>17</v>
      </c>
      <c r="O6" s="376"/>
      <c r="P6" s="376" t="s">
        <v>21</v>
      </c>
      <c r="Q6" s="373" t="s">
        <v>1830</v>
      </c>
      <c r="R6" s="373"/>
      <c r="S6" s="373"/>
      <c r="T6" s="373"/>
      <c r="U6" s="377"/>
      <c r="V6" s="377"/>
      <c r="W6" s="377"/>
      <c r="X6" s="377"/>
      <c r="Y6" s="377"/>
      <c r="Z6" s="377"/>
      <c r="AA6" s="377"/>
      <c r="AB6" s="378"/>
    </row>
    <row r="7" spans="1:28" ht="26.4">
      <c r="A7" s="370">
        <v>3</v>
      </c>
      <c r="B7" s="371">
        <v>9315</v>
      </c>
      <c r="C7" s="372" t="str">
        <f>IFERROR(VLOOKUP(B7,[45]DSML!E:J,6,0),"")</f>
        <v>CN An Phú</v>
      </c>
      <c r="D7" s="372" t="str">
        <f>IFERROR(VLOOKUP(B7,[45]DSML!E:G,3,0),"")</f>
        <v>Khu vực Sài Gòn</v>
      </c>
      <c r="E7" s="372"/>
      <c r="F7" s="372"/>
      <c r="G7" s="871">
        <v>10546696</v>
      </c>
      <c r="H7" s="382" t="s">
        <v>1831</v>
      </c>
      <c r="I7" s="383" t="s">
        <v>712</v>
      </c>
      <c r="J7" s="374" t="s">
        <v>1832</v>
      </c>
      <c r="K7" s="375">
        <v>21989</v>
      </c>
      <c r="L7" s="356">
        <v>4</v>
      </c>
      <c r="M7" s="376">
        <v>5</v>
      </c>
      <c r="N7" s="373" t="s">
        <v>17</v>
      </c>
      <c r="O7" s="376">
        <v>15000000</v>
      </c>
      <c r="P7" s="376" t="s">
        <v>735</v>
      </c>
      <c r="Q7" s="373" t="s">
        <v>1833</v>
      </c>
      <c r="R7" s="373"/>
      <c r="S7" s="373"/>
      <c r="T7" s="373"/>
      <c r="U7" s="377"/>
      <c r="V7" s="377"/>
      <c r="W7" s="377"/>
      <c r="X7" s="377"/>
      <c r="Y7" s="377"/>
      <c r="Z7" s="377"/>
      <c r="AA7" s="377"/>
      <c r="AB7" s="377"/>
    </row>
    <row r="8" spans="1:28" ht="14.55" customHeight="1">
      <c r="A8" s="379">
        <v>4</v>
      </c>
      <c r="B8" s="371">
        <v>9375</v>
      </c>
      <c r="C8" s="372" t="str">
        <f>IFERROR(VLOOKUP(B8,[45]DSML!E:J,6,0),"")</f>
        <v>CN Đồng Nai</v>
      </c>
      <c r="D8" s="372" t="str">
        <f>IFERROR(VLOOKUP(B8,[45]DSML!E:G,3,0),"")</f>
        <v>Khu vực Miền Nam</v>
      </c>
      <c r="E8" s="372"/>
      <c r="F8" s="372"/>
      <c r="G8" s="872">
        <v>10301670</v>
      </c>
      <c r="H8" s="382" t="s">
        <v>1834</v>
      </c>
      <c r="I8" s="373" t="s">
        <v>737</v>
      </c>
      <c r="J8" s="381" t="s">
        <v>1835</v>
      </c>
      <c r="K8" s="384">
        <v>30203</v>
      </c>
      <c r="L8" s="356">
        <v>4</v>
      </c>
      <c r="M8" s="385">
        <v>5</v>
      </c>
      <c r="N8" s="372" t="s">
        <v>16</v>
      </c>
      <c r="O8" s="386">
        <v>30000000</v>
      </c>
      <c r="P8" s="376" t="s">
        <v>734</v>
      </c>
      <c r="Q8" s="373" t="s">
        <v>1836</v>
      </c>
      <c r="R8" s="373"/>
      <c r="S8" s="373"/>
      <c r="T8" s="373"/>
      <c r="U8" s="377"/>
      <c r="V8" s="377"/>
      <c r="W8" s="377"/>
      <c r="X8" s="377"/>
      <c r="Y8" s="377"/>
      <c r="Z8" s="377"/>
      <c r="AA8" s="377"/>
      <c r="AB8" s="377"/>
    </row>
    <row r="9" spans="1:28" ht="25.95" customHeight="1">
      <c r="A9" s="379">
        <v>1</v>
      </c>
      <c r="B9" s="371">
        <v>9379</v>
      </c>
      <c r="C9" s="372" t="str">
        <f>IFERROR(VLOOKUP(B9,[45]DSML!E:J,6,0),"")</f>
        <v>CN Bắc Ninh</v>
      </c>
      <c r="D9" s="372" t="str">
        <f>IFERROR(VLOOKUP(B9,[45]DSML!E:G,3,0),"")</f>
        <v>Khu vực Miền Bắc</v>
      </c>
      <c r="E9" s="372" t="s">
        <v>1254</v>
      </c>
      <c r="F9" s="372" t="s">
        <v>1370</v>
      </c>
      <c r="G9" s="387">
        <v>11106713</v>
      </c>
      <c r="H9" s="373" t="s">
        <v>1380</v>
      </c>
      <c r="I9" s="381" t="s">
        <v>1123</v>
      </c>
      <c r="J9" s="373" t="s">
        <v>1430</v>
      </c>
      <c r="K9" s="372">
        <v>1977</v>
      </c>
      <c r="L9" s="356">
        <v>1</v>
      </c>
      <c r="M9" s="376">
        <v>6</v>
      </c>
      <c r="N9" s="372" t="s">
        <v>1837</v>
      </c>
      <c r="O9" s="386">
        <v>15</v>
      </c>
      <c r="P9" s="376" t="s">
        <v>21</v>
      </c>
      <c r="Q9" s="373" t="s">
        <v>1431</v>
      </c>
      <c r="R9" s="373"/>
      <c r="S9" s="373"/>
      <c r="T9" s="373"/>
      <c r="U9" s="373"/>
      <c r="V9" s="373"/>
      <c r="W9" s="377"/>
      <c r="X9" s="377"/>
      <c r="Y9" s="377"/>
      <c r="Z9" s="377"/>
      <c r="AA9" s="377"/>
      <c r="AB9" s="378"/>
    </row>
    <row r="10" spans="1:28" ht="25.95" customHeight="1">
      <c r="A10" s="379">
        <v>2</v>
      </c>
      <c r="B10" s="371">
        <v>9379</v>
      </c>
      <c r="C10" s="372" t="str">
        <f>IFERROR(VLOOKUP(B10,[45]DSML!E:J,6,0),"")</f>
        <v>CN Bắc Ninh</v>
      </c>
      <c r="D10" s="372" t="str">
        <f>IFERROR(VLOOKUP(B10,[45]DSML!E:G,3,0),"")</f>
        <v>Khu vực Miền Bắc</v>
      </c>
      <c r="E10" s="372" t="s">
        <v>1254</v>
      </c>
      <c r="F10" s="372" t="s">
        <v>1370</v>
      </c>
      <c r="G10" s="371">
        <v>11107986</v>
      </c>
      <c r="H10" s="388" t="s">
        <v>991</v>
      </c>
      <c r="I10" s="373" t="s">
        <v>709</v>
      </c>
      <c r="J10" s="382" t="s">
        <v>1838</v>
      </c>
      <c r="K10" s="389">
        <v>1977</v>
      </c>
      <c r="L10" s="376">
        <v>1</v>
      </c>
      <c r="M10" s="376">
        <v>6</v>
      </c>
      <c r="N10" s="372" t="s">
        <v>17</v>
      </c>
      <c r="O10" s="386">
        <v>20</v>
      </c>
      <c r="P10" s="376" t="s">
        <v>21</v>
      </c>
      <c r="Q10" s="373" t="s">
        <v>1431</v>
      </c>
      <c r="R10" s="373"/>
      <c r="S10" s="373"/>
      <c r="T10" s="374"/>
      <c r="U10" s="373"/>
      <c r="V10" s="373"/>
      <c r="W10" s="377"/>
      <c r="X10" s="377"/>
      <c r="Y10" s="377"/>
      <c r="Z10" s="377"/>
      <c r="AA10" s="377"/>
      <c r="AB10" s="378"/>
    </row>
    <row r="11" spans="1:28" ht="14.55" customHeight="1">
      <c r="A11" s="379">
        <v>3</v>
      </c>
      <c r="B11" s="371"/>
      <c r="C11" s="372" t="str">
        <f>IFERROR(VLOOKUP(B11,[45]DSML!E:J,6,0),"")</f>
        <v/>
      </c>
      <c r="D11" s="372" t="str">
        <f>IFERROR(VLOOKUP(B11,[45]DSML!E:G,3,0),"")</f>
        <v/>
      </c>
      <c r="E11" s="372" t="s">
        <v>1254</v>
      </c>
      <c r="F11" s="372"/>
      <c r="G11" s="387"/>
      <c r="H11" s="373"/>
      <c r="I11" s="381"/>
      <c r="J11" s="381"/>
      <c r="K11" s="384"/>
      <c r="L11" s="356"/>
      <c r="M11" s="376"/>
      <c r="N11" s="372"/>
      <c r="O11" s="386"/>
      <c r="P11" s="386"/>
      <c r="Q11" s="373"/>
      <c r="R11" s="373"/>
      <c r="S11" s="373"/>
      <c r="T11" s="373"/>
      <c r="U11" s="352"/>
      <c r="V11" s="352"/>
      <c r="W11" s="352"/>
      <c r="X11" s="352"/>
      <c r="Y11" s="352"/>
      <c r="Z11" s="352"/>
      <c r="AA11" s="352"/>
      <c r="AB11" s="352"/>
    </row>
    <row r="12" spans="1:28" ht="14.55" customHeight="1">
      <c r="A12" s="379">
        <v>4</v>
      </c>
      <c r="B12" s="371"/>
      <c r="C12" s="372" t="str">
        <f>IFERROR(VLOOKUP(B12,[45]DSML!E:J,6,0),"")</f>
        <v/>
      </c>
      <c r="D12" s="372" t="str">
        <f>IFERROR(VLOOKUP(B12,[45]DSML!E:G,3,0),"")</f>
        <v/>
      </c>
      <c r="E12" s="372" t="s">
        <v>1254</v>
      </c>
      <c r="F12" s="372"/>
      <c r="G12" s="387"/>
      <c r="H12" s="373"/>
      <c r="I12" s="381"/>
      <c r="J12" s="381"/>
      <c r="K12" s="384"/>
      <c r="L12" s="356"/>
      <c r="M12" s="376"/>
      <c r="N12" s="372"/>
      <c r="O12" s="386"/>
      <c r="P12" s="386"/>
      <c r="Q12" s="373"/>
      <c r="R12" s="373"/>
      <c r="S12" s="373"/>
      <c r="T12" s="373"/>
      <c r="U12" s="352"/>
      <c r="V12" s="352"/>
      <c r="W12" s="352"/>
      <c r="X12" s="352"/>
      <c r="Y12" s="352"/>
      <c r="Z12" s="352"/>
      <c r="AA12" s="352"/>
      <c r="AB12" s="352"/>
    </row>
    <row r="13" spans="1:28" ht="14.55" customHeight="1">
      <c r="A13" s="379">
        <v>5</v>
      </c>
      <c r="B13" s="372"/>
      <c r="C13" s="372" t="str">
        <f>IFERROR(VLOOKUP(B13,[45]DSML!E:J,6,0),"")</f>
        <v/>
      </c>
      <c r="D13" s="372" t="str">
        <f>IFERROR(VLOOKUP(B13,[45]DSML!E:G,3,0),"")</f>
        <v/>
      </c>
      <c r="E13" s="372" t="s">
        <v>1254</v>
      </c>
      <c r="F13" s="372"/>
      <c r="G13" s="387"/>
      <c r="H13" s="373"/>
      <c r="I13" s="373"/>
      <c r="J13" s="381"/>
      <c r="K13" s="381"/>
      <c r="L13" s="376"/>
      <c r="M13" s="376"/>
      <c r="N13" s="372"/>
      <c r="O13" s="386"/>
      <c r="P13" s="376"/>
      <c r="Q13" s="373"/>
      <c r="R13" s="373"/>
      <c r="S13" s="373"/>
      <c r="T13" s="374"/>
      <c r="U13" s="352"/>
      <c r="V13" s="352"/>
      <c r="W13" s="352"/>
      <c r="X13" s="352"/>
      <c r="Y13" s="352"/>
      <c r="Z13" s="352"/>
      <c r="AA13" s="352"/>
      <c r="AB13" s="352"/>
    </row>
    <row r="14" spans="1:28" ht="14.55" customHeight="1">
      <c r="A14" s="379">
        <v>6</v>
      </c>
      <c r="B14" s="372"/>
      <c r="C14" s="372" t="str">
        <f>IFERROR(VLOOKUP(B14,[45]DSML!E:J,6,0),"")</f>
        <v/>
      </c>
      <c r="D14" s="372" t="str">
        <f>IFERROR(VLOOKUP(B14,[45]DSML!E:G,3,0),"")</f>
        <v/>
      </c>
      <c r="E14" s="372" t="s">
        <v>1254</v>
      </c>
      <c r="F14" s="372"/>
      <c r="G14" s="371"/>
      <c r="H14" s="372"/>
      <c r="I14" s="373"/>
      <c r="J14" s="372"/>
      <c r="K14" s="381"/>
      <c r="L14" s="376"/>
      <c r="M14" s="376"/>
      <c r="N14" s="372"/>
      <c r="O14" s="386"/>
      <c r="P14" s="376"/>
      <c r="Q14" s="373"/>
      <c r="R14" s="373"/>
      <c r="S14" s="373"/>
      <c r="T14" s="374"/>
      <c r="U14" s="352"/>
      <c r="V14" s="352"/>
      <c r="W14" s="352"/>
      <c r="X14" s="352"/>
      <c r="Y14" s="352"/>
      <c r="Z14" s="352"/>
      <c r="AA14" s="352"/>
      <c r="AB14" s="352"/>
    </row>
    <row r="15" spans="1:28" ht="14.55" customHeight="1">
      <c r="A15" s="379"/>
      <c r="B15" s="372">
        <v>9342</v>
      </c>
      <c r="C15" s="372" t="s">
        <v>1839</v>
      </c>
      <c r="D15" s="372" t="s">
        <v>1840</v>
      </c>
      <c r="E15" s="372"/>
      <c r="F15" s="372"/>
      <c r="G15" s="371"/>
      <c r="H15" s="372"/>
      <c r="I15" s="373"/>
      <c r="J15" s="372"/>
      <c r="K15" s="381"/>
      <c r="L15" s="376"/>
      <c r="M15" s="376"/>
      <c r="N15" s="372"/>
      <c r="O15" s="386"/>
      <c r="P15" s="376"/>
      <c r="Q15" s="373"/>
      <c r="R15" s="373"/>
      <c r="S15" s="373"/>
      <c r="T15" s="374"/>
      <c r="U15" s="390"/>
      <c r="V15" s="390"/>
      <c r="W15" s="390"/>
      <c r="X15" s="390"/>
      <c r="Y15" s="390"/>
      <c r="Z15" s="390"/>
      <c r="AA15" s="390"/>
      <c r="AB15" s="390"/>
    </row>
    <row r="16" spans="1:28" ht="14.55" customHeight="1">
      <c r="A16" s="379"/>
      <c r="B16" s="372">
        <v>9342</v>
      </c>
      <c r="C16" s="372" t="s">
        <v>1841</v>
      </c>
      <c r="D16" s="372" t="s">
        <v>1842</v>
      </c>
      <c r="E16" s="372"/>
      <c r="F16" s="372"/>
      <c r="G16" s="371"/>
      <c r="H16" s="372"/>
      <c r="I16" s="373"/>
      <c r="J16" s="372"/>
      <c r="K16" s="381"/>
      <c r="L16" s="376"/>
      <c r="M16" s="376"/>
      <c r="N16" s="372"/>
      <c r="O16" s="386"/>
      <c r="P16" s="376"/>
      <c r="Q16" s="373"/>
      <c r="R16" s="373"/>
      <c r="S16" s="373"/>
      <c r="T16" s="374"/>
      <c r="U16" s="390"/>
      <c r="V16" s="390"/>
      <c r="W16" s="390"/>
      <c r="X16" s="390"/>
      <c r="Y16" s="390"/>
      <c r="Z16" s="390"/>
      <c r="AA16" s="390"/>
      <c r="AB16" s="390"/>
    </row>
    <row r="17" spans="1:28" ht="14.55" customHeight="1">
      <c r="A17" s="379"/>
      <c r="B17" s="372">
        <v>9385</v>
      </c>
      <c r="C17" s="372" t="s">
        <v>1843</v>
      </c>
      <c r="D17" s="372" t="s">
        <v>1844</v>
      </c>
      <c r="E17" s="372"/>
      <c r="F17" s="372"/>
      <c r="G17" s="371"/>
      <c r="H17" s="372"/>
      <c r="I17" s="373"/>
      <c r="J17" s="372"/>
      <c r="K17" s="381"/>
      <c r="L17" s="376"/>
      <c r="M17" s="376"/>
      <c r="N17" s="372"/>
      <c r="O17" s="386"/>
      <c r="P17" s="376"/>
      <c r="Q17" s="373"/>
      <c r="R17" s="373"/>
      <c r="S17" s="373"/>
      <c r="T17" s="374"/>
      <c r="U17" s="390"/>
      <c r="V17" s="390"/>
      <c r="W17" s="390"/>
      <c r="X17" s="390"/>
      <c r="Y17" s="390"/>
      <c r="Z17" s="390"/>
      <c r="AA17" s="390"/>
      <c r="AB17" s="390"/>
    </row>
    <row r="18" spans="1:28" ht="14.55" customHeight="1">
      <c r="A18" s="379"/>
      <c r="B18" s="372"/>
      <c r="C18" s="372" t="str">
        <f>IFERROR(VLOOKUP(B18,[45]DSML!E:J,6,0),"")</f>
        <v/>
      </c>
      <c r="D18" s="372" t="str">
        <f>IFERROR(VLOOKUP(B18,[45]DSML!E:G,3,0),"")</f>
        <v/>
      </c>
      <c r="E18" s="372" t="s">
        <v>1254</v>
      </c>
      <c r="F18" s="372"/>
      <c r="G18" s="387"/>
      <c r="H18" s="372"/>
      <c r="I18" s="373"/>
      <c r="J18" s="372"/>
      <c r="K18" s="381"/>
      <c r="L18" s="376"/>
      <c r="M18" s="376"/>
      <c r="N18" s="372"/>
      <c r="O18" s="386"/>
      <c r="P18" s="376"/>
      <c r="Q18" s="373"/>
      <c r="R18" s="373"/>
      <c r="S18" s="373"/>
      <c r="T18" s="374"/>
      <c r="U18" s="352"/>
      <c r="V18" s="352"/>
      <c r="W18" s="352"/>
      <c r="X18" s="352"/>
      <c r="Y18" s="352"/>
      <c r="Z18" s="352"/>
      <c r="AA18" s="352"/>
      <c r="AB18" s="352"/>
    </row>
    <row r="19" spans="1:28" ht="14.55" customHeight="1">
      <c r="A19" s="379">
        <v>7</v>
      </c>
      <c r="B19" s="372"/>
      <c r="C19" s="372" t="str">
        <f>IFERROR(VLOOKUP(B19,[45]DSML!E:J,6,0),"")</f>
        <v/>
      </c>
      <c r="D19" s="372" t="str">
        <f>IFERROR(VLOOKUP(B19,[45]DSML!E:G,3,0),"")</f>
        <v/>
      </c>
      <c r="E19" s="372" t="s">
        <v>1254</v>
      </c>
      <c r="F19" s="372"/>
      <c r="G19" s="371"/>
      <c r="H19" s="372"/>
      <c r="I19" s="373"/>
      <c r="J19" s="372"/>
      <c r="K19" s="381"/>
      <c r="L19" s="376"/>
      <c r="M19" s="376"/>
      <c r="N19" s="372"/>
      <c r="O19" s="386"/>
      <c r="P19" s="376"/>
      <c r="Q19" s="373"/>
      <c r="R19" s="373"/>
      <c r="S19" s="373"/>
      <c r="T19" s="374"/>
      <c r="U19" s="352"/>
      <c r="V19" s="352"/>
      <c r="W19" s="352"/>
      <c r="X19" s="352"/>
      <c r="Y19" s="352"/>
      <c r="Z19" s="352"/>
      <c r="AA19" s="352"/>
      <c r="AB19" s="352"/>
    </row>
    <row r="20" spans="1:28" ht="14.55" customHeight="1">
      <c r="A20" s="379">
        <v>8</v>
      </c>
      <c r="B20" s="372"/>
      <c r="C20" s="372" t="str">
        <f>IFERROR(VLOOKUP(B20,[45]DSML!E:J,6,0),"")</f>
        <v/>
      </c>
      <c r="D20" s="372" t="str">
        <f>IFERROR(VLOOKUP(B20,[45]DSML!E:G,3,0),"")</f>
        <v/>
      </c>
      <c r="E20" s="372" t="s">
        <v>1254</v>
      </c>
      <c r="F20" s="372"/>
      <c r="G20" s="371"/>
      <c r="H20" s="372"/>
      <c r="I20" s="373"/>
      <c r="J20" s="372"/>
      <c r="K20" s="381"/>
      <c r="L20" s="376"/>
      <c r="M20" s="376"/>
      <c r="N20" s="372"/>
      <c r="O20" s="386"/>
      <c r="P20" s="376"/>
      <c r="Q20" s="373"/>
      <c r="R20" s="373"/>
      <c r="S20" s="373"/>
      <c r="T20" s="374"/>
      <c r="U20" s="352"/>
      <c r="V20" s="352"/>
      <c r="W20" s="352"/>
      <c r="X20" s="352"/>
      <c r="Y20" s="352"/>
      <c r="Z20" s="352"/>
      <c r="AA20" s="352"/>
      <c r="AB20" s="352"/>
    </row>
    <row r="21" spans="1:28" ht="14.55" customHeight="1">
      <c r="A21" s="379">
        <v>9</v>
      </c>
      <c r="B21" s="372"/>
      <c r="C21" s="372" t="str">
        <f>IFERROR(VLOOKUP(B21,[45]DSML!E:J,6,0),"")</f>
        <v/>
      </c>
      <c r="D21" s="372" t="str">
        <f>IFERROR(VLOOKUP(B21,[45]DSML!E:G,3,0),"")</f>
        <v/>
      </c>
      <c r="E21" s="372" t="s">
        <v>1254</v>
      </c>
      <c r="F21" s="372"/>
      <c r="G21" s="371"/>
      <c r="H21" s="388"/>
      <c r="I21" s="373"/>
      <c r="J21" s="382"/>
      <c r="K21" s="381"/>
      <c r="L21" s="376"/>
      <c r="M21" s="376"/>
      <c r="N21" s="372"/>
      <c r="O21" s="386"/>
      <c r="P21" s="376"/>
      <c r="Q21" s="373"/>
      <c r="R21" s="373"/>
      <c r="S21" s="373"/>
      <c r="T21" s="374"/>
      <c r="U21" s="352"/>
      <c r="V21" s="352"/>
      <c r="W21" s="352"/>
      <c r="X21" s="352"/>
      <c r="Y21" s="352"/>
      <c r="Z21" s="352"/>
      <c r="AA21" s="352"/>
      <c r="AB21" s="352"/>
    </row>
    <row r="22" spans="1:28" ht="14.55" customHeight="1">
      <c r="A22" s="379">
        <v>10</v>
      </c>
      <c r="B22" s="372"/>
      <c r="C22" s="372" t="str">
        <f>IFERROR(VLOOKUP(B22,[45]DSML!E:J,6,0),"")</f>
        <v/>
      </c>
      <c r="D22" s="372" t="str">
        <f>IFERROR(VLOOKUP(B22,[45]DSML!E:G,3,0),"")</f>
        <v/>
      </c>
      <c r="E22" s="372" t="s">
        <v>1254</v>
      </c>
      <c r="F22" s="372"/>
      <c r="G22" s="371"/>
      <c r="H22" s="388"/>
      <c r="I22" s="373"/>
      <c r="J22" s="382"/>
      <c r="K22" s="389"/>
      <c r="L22" s="376"/>
      <c r="M22" s="376"/>
      <c r="N22" s="372"/>
      <c r="O22" s="386"/>
      <c r="P22" s="376"/>
      <c r="Q22" s="373"/>
      <c r="R22" s="373"/>
      <c r="S22" s="373"/>
      <c r="T22" s="374"/>
      <c r="U22" s="352"/>
      <c r="V22" s="352"/>
      <c r="W22" s="352"/>
      <c r="X22" s="352"/>
      <c r="Y22" s="352"/>
      <c r="Z22" s="352"/>
      <c r="AA22" s="352"/>
      <c r="AB22" s="352"/>
    </row>
    <row r="23" spans="1:28" ht="14.55" customHeight="1">
      <c r="A23" s="379">
        <v>11</v>
      </c>
      <c r="B23" s="372"/>
      <c r="C23" s="372" t="str">
        <f>IFERROR(VLOOKUP(B23,[45]DSML!E:J,6,0),"")</f>
        <v/>
      </c>
      <c r="D23" s="372" t="str">
        <f>IFERROR(VLOOKUP(B23,[45]DSML!E:G,3,0),"")</f>
        <v/>
      </c>
      <c r="E23" s="372" t="s">
        <v>1254</v>
      </c>
      <c r="F23" s="372"/>
      <c r="G23" s="371"/>
      <c r="H23" s="388"/>
      <c r="I23" s="373"/>
      <c r="J23" s="382"/>
      <c r="K23" s="389"/>
      <c r="L23" s="376"/>
      <c r="M23" s="376"/>
      <c r="N23" s="372"/>
      <c r="O23" s="386"/>
      <c r="P23" s="376"/>
      <c r="Q23" s="373"/>
      <c r="R23" s="373"/>
      <c r="S23" s="373"/>
      <c r="T23" s="374"/>
      <c r="U23" s="352"/>
      <c r="V23" s="352"/>
      <c r="W23" s="352"/>
      <c r="X23" s="352"/>
      <c r="Y23" s="352"/>
      <c r="Z23" s="352"/>
      <c r="AA23" s="352"/>
      <c r="AB23" s="352"/>
    </row>
    <row r="24" spans="1:28" ht="14.55" customHeight="1">
      <c r="A24" s="379">
        <v>12</v>
      </c>
      <c r="B24" s="372"/>
      <c r="C24" s="372" t="str">
        <f>IFERROR(VLOOKUP(B24,[45]DSML!E:J,6,0),"")</f>
        <v/>
      </c>
      <c r="D24" s="372" t="str">
        <f>IFERROR(VLOOKUP(B24,[45]DSML!E:G,3,0),"")</f>
        <v/>
      </c>
      <c r="E24" s="372" t="s">
        <v>1254</v>
      </c>
      <c r="F24" s="372"/>
      <c r="G24" s="371"/>
      <c r="H24" s="388"/>
      <c r="I24" s="373"/>
      <c r="J24" s="382"/>
      <c r="K24" s="389"/>
      <c r="L24" s="376"/>
      <c r="M24" s="376"/>
      <c r="N24" s="372"/>
      <c r="O24" s="386"/>
      <c r="P24" s="376"/>
      <c r="Q24" s="373"/>
      <c r="R24" s="373"/>
      <c r="S24" s="373"/>
      <c r="T24" s="374"/>
      <c r="U24" s="352"/>
      <c r="V24" s="352"/>
      <c r="W24" s="352"/>
      <c r="X24" s="352"/>
      <c r="Y24" s="352"/>
      <c r="Z24" s="352"/>
      <c r="AA24" s="352"/>
      <c r="AB24" s="352"/>
    </row>
    <row r="25" spans="1:28" ht="14.55" customHeight="1">
      <c r="A25" s="391"/>
      <c r="B25" s="372"/>
      <c r="C25" s="372"/>
      <c r="D25" s="372"/>
      <c r="E25" s="372"/>
      <c r="F25" s="372"/>
      <c r="G25" s="371"/>
      <c r="H25" s="388"/>
      <c r="I25" s="373"/>
      <c r="J25" s="382"/>
      <c r="K25" s="389"/>
      <c r="L25" s="376"/>
      <c r="M25" s="376"/>
      <c r="N25" s="372"/>
      <c r="O25" s="386"/>
      <c r="P25" s="376"/>
      <c r="Q25" s="373"/>
      <c r="R25" s="373"/>
      <c r="S25" s="373"/>
      <c r="T25" s="374"/>
      <c r="U25" s="390"/>
      <c r="V25" s="390"/>
      <c r="W25" s="390"/>
      <c r="X25" s="390"/>
      <c r="Y25" s="390"/>
      <c r="Z25" s="390"/>
      <c r="AA25" s="390"/>
      <c r="AB25" s="390"/>
    </row>
    <row r="26" spans="1:28" ht="14.55" customHeight="1">
      <c r="A26" s="391"/>
      <c r="B26" s="372"/>
      <c r="C26" s="372" t="str">
        <f>IFERROR(VLOOKUP(B26,[45]DSML!E:J,6,0),"")</f>
        <v/>
      </c>
      <c r="D26" s="372" t="str">
        <f>IFERROR(VLOOKUP(B26,[45]DSML!E:G,3,0),"")</f>
        <v/>
      </c>
      <c r="E26" s="372"/>
      <c r="F26" s="372"/>
      <c r="G26" s="371"/>
      <c r="H26" s="388"/>
      <c r="I26" s="373"/>
      <c r="J26" s="382"/>
      <c r="K26" s="389"/>
      <c r="L26" s="376"/>
      <c r="M26" s="376"/>
      <c r="N26" s="372"/>
      <c r="O26" s="386"/>
      <c r="P26" s="376"/>
      <c r="Q26" s="373"/>
      <c r="R26" s="373"/>
      <c r="S26" s="373"/>
      <c r="T26" s="374"/>
      <c r="U26" s="390"/>
      <c r="V26" s="390"/>
      <c r="W26" s="390"/>
      <c r="X26" s="390"/>
      <c r="Y26" s="390"/>
      <c r="Z26" s="390"/>
      <c r="AA26" s="390"/>
      <c r="AB26" s="390"/>
    </row>
    <row r="27" spans="1:28" ht="14.55" customHeight="1">
      <c r="A27" s="391"/>
      <c r="B27" s="372"/>
      <c r="C27" s="372" t="str">
        <f>IFERROR(VLOOKUP(B27,[45]DSML!E:J,6,0),"")</f>
        <v/>
      </c>
      <c r="D27" s="372" t="str">
        <f>IFERROR(VLOOKUP(B27,[45]DSML!E:G,3,0),"")</f>
        <v/>
      </c>
      <c r="E27" s="372"/>
      <c r="F27" s="372"/>
      <c r="G27" s="371"/>
      <c r="H27" s="388"/>
      <c r="I27" s="373"/>
      <c r="J27" s="382"/>
      <c r="K27" s="389"/>
      <c r="L27" s="376"/>
      <c r="M27" s="376"/>
      <c r="N27" s="372"/>
      <c r="O27" s="386"/>
      <c r="P27" s="376"/>
      <c r="Q27" s="373"/>
      <c r="R27" s="373"/>
      <c r="S27" s="373"/>
      <c r="T27" s="374"/>
      <c r="U27" s="390"/>
      <c r="V27" s="390"/>
      <c r="W27" s="390"/>
      <c r="X27" s="390"/>
      <c r="Y27" s="390"/>
      <c r="Z27" s="390"/>
      <c r="AA27" s="390"/>
      <c r="AB27" s="390"/>
    </row>
    <row r="28" spans="1:28" ht="14.55" customHeight="1">
      <c r="A28" s="391"/>
      <c r="B28" s="372"/>
      <c r="C28" s="372" t="str">
        <f>IFERROR(VLOOKUP(B28,[45]DSML!E:J,6,0),"")</f>
        <v/>
      </c>
      <c r="D28" s="372" t="str">
        <f>IFERROR(VLOOKUP(B28,[45]DSML!E:G,3,0),"")</f>
        <v/>
      </c>
      <c r="E28" s="372"/>
      <c r="F28" s="372"/>
      <c r="G28" s="371"/>
      <c r="H28" s="388"/>
      <c r="I28" s="373"/>
      <c r="J28" s="382"/>
      <c r="K28" s="389"/>
      <c r="L28" s="376"/>
      <c r="M28" s="376"/>
      <c r="N28" s="372"/>
      <c r="O28" s="386"/>
      <c r="P28" s="376"/>
      <c r="Q28" s="373"/>
      <c r="R28" s="373"/>
      <c r="S28" s="373"/>
      <c r="T28" s="374"/>
      <c r="U28" s="390"/>
      <c r="V28" s="390"/>
      <c r="W28" s="390"/>
      <c r="X28" s="390"/>
      <c r="Y28" s="390"/>
      <c r="Z28" s="390"/>
      <c r="AA28" s="390"/>
      <c r="AB28" s="390"/>
    </row>
    <row r="29" spans="1:28" ht="14.55" customHeight="1">
      <c r="A29" s="391"/>
      <c r="B29" s="372"/>
      <c r="C29" s="372" t="str">
        <f>IFERROR(VLOOKUP(B29,[45]DSML!E:J,6,0),"")</f>
        <v/>
      </c>
      <c r="D29" s="372" t="str">
        <f>IFERROR(VLOOKUP(B29,[45]DSML!E:G,3,0),"")</f>
        <v/>
      </c>
      <c r="E29" s="372"/>
      <c r="F29" s="372"/>
      <c r="G29" s="371"/>
      <c r="H29" s="388"/>
      <c r="I29" s="373"/>
      <c r="J29" s="382"/>
      <c r="K29" s="389"/>
      <c r="L29" s="376"/>
      <c r="M29" s="376"/>
      <c r="N29" s="372"/>
      <c r="O29" s="386"/>
      <c r="P29" s="376"/>
      <c r="Q29" s="373"/>
      <c r="R29" s="373"/>
      <c r="S29" s="373"/>
      <c r="T29" s="374"/>
      <c r="U29" s="390"/>
      <c r="V29" s="390"/>
      <c r="W29" s="390"/>
      <c r="X29" s="390"/>
      <c r="Y29" s="390"/>
      <c r="Z29" s="390"/>
      <c r="AA29" s="390"/>
      <c r="AB29" s="390"/>
    </row>
    <row r="30" spans="1:28" ht="14.55" customHeight="1">
      <c r="A30" s="391"/>
      <c r="B30" s="372"/>
      <c r="C30" s="372" t="str">
        <f>IFERROR(VLOOKUP(B30,[45]DSML!E:J,6,0),"")</f>
        <v/>
      </c>
      <c r="D30" s="372" t="str">
        <f>IFERROR(VLOOKUP(B30,[45]DSML!E:G,3,0),"")</f>
        <v/>
      </c>
      <c r="E30" s="372"/>
      <c r="F30" s="372"/>
      <c r="G30" s="371"/>
      <c r="H30" s="388"/>
      <c r="I30" s="373"/>
      <c r="J30" s="382"/>
      <c r="K30" s="389"/>
      <c r="L30" s="376"/>
      <c r="M30" s="376"/>
      <c r="N30" s="372"/>
      <c r="O30" s="386"/>
      <c r="P30" s="376"/>
      <c r="Q30" s="373"/>
      <c r="R30" s="373"/>
      <c r="S30" s="373"/>
      <c r="T30" s="374"/>
      <c r="U30" s="390"/>
      <c r="V30" s="390"/>
      <c r="W30" s="390"/>
      <c r="X30" s="390"/>
      <c r="Y30" s="390"/>
      <c r="Z30" s="390"/>
      <c r="AA30" s="390"/>
      <c r="AB30" s="390"/>
    </row>
    <row r="31" spans="1:28" ht="14.55" customHeight="1">
      <c r="A31" s="391"/>
      <c r="B31" s="372"/>
      <c r="C31" s="372" t="str">
        <f>IFERROR(VLOOKUP(B31,[45]DSML!E:J,6,0),"")</f>
        <v/>
      </c>
      <c r="D31" s="372" t="str">
        <f>IFERROR(VLOOKUP(B31,[45]DSML!E:G,3,0),"")</f>
        <v/>
      </c>
      <c r="E31" s="372"/>
      <c r="F31" s="372"/>
      <c r="G31" s="371"/>
      <c r="H31" s="388"/>
      <c r="I31" s="373"/>
      <c r="J31" s="382"/>
      <c r="K31" s="389"/>
      <c r="L31" s="376"/>
      <c r="M31" s="376"/>
      <c r="N31" s="372"/>
      <c r="O31" s="386"/>
      <c r="P31" s="376"/>
      <c r="Q31" s="373"/>
      <c r="R31" s="373"/>
      <c r="S31" s="373"/>
      <c r="T31" s="374"/>
      <c r="U31" s="390"/>
      <c r="V31" s="390"/>
      <c r="W31" s="390"/>
      <c r="X31" s="390"/>
      <c r="Y31" s="390"/>
      <c r="Z31" s="390"/>
      <c r="AA31" s="390"/>
      <c r="AB31" s="390"/>
    </row>
    <row r="32" spans="1:28" ht="14.55" customHeight="1">
      <c r="A32" s="391"/>
      <c r="B32" s="372"/>
      <c r="C32" s="372" t="str">
        <f>IFERROR(VLOOKUP(B32,[45]DSML!E:J,6,0),"")</f>
        <v/>
      </c>
      <c r="D32" s="372" t="str">
        <f>IFERROR(VLOOKUP(B32,[45]DSML!E:G,3,0),"")</f>
        <v/>
      </c>
      <c r="E32" s="372"/>
      <c r="F32" s="372"/>
      <c r="G32" s="371"/>
      <c r="H32" s="388"/>
      <c r="I32" s="373"/>
      <c r="J32" s="382"/>
      <c r="K32" s="389"/>
      <c r="L32" s="376"/>
      <c r="M32" s="376"/>
      <c r="N32" s="372"/>
      <c r="O32" s="386"/>
      <c r="P32" s="376"/>
      <c r="Q32" s="373"/>
      <c r="R32" s="373"/>
      <c r="S32" s="373"/>
      <c r="T32" s="374"/>
      <c r="U32" s="390"/>
      <c r="V32" s="390"/>
      <c r="W32" s="390"/>
      <c r="X32" s="390"/>
      <c r="Y32" s="390"/>
      <c r="Z32" s="390"/>
      <c r="AA32" s="390"/>
      <c r="AB32" s="390"/>
    </row>
    <row r="33" spans="1:28" ht="14.55" customHeight="1">
      <c r="A33" s="391"/>
      <c r="B33" s="372"/>
      <c r="C33" s="372" t="str">
        <f>IFERROR(VLOOKUP(B33,[45]DSML!E:J,6,0),"")</f>
        <v/>
      </c>
      <c r="D33" s="372" t="str">
        <f>IFERROR(VLOOKUP(B33,[45]DSML!E:G,3,0),"")</f>
        <v/>
      </c>
      <c r="E33" s="372"/>
      <c r="F33" s="372"/>
      <c r="G33" s="371"/>
      <c r="H33" s="388"/>
      <c r="I33" s="373"/>
      <c r="J33" s="382"/>
      <c r="K33" s="389"/>
      <c r="L33" s="376"/>
      <c r="M33" s="376"/>
      <c r="N33" s="372"/>
      <c r="O33" s="386"/>
      <c r="P33" s="376"/>
      <c r="Q33" s="373"/>
      <c r="R33" s="373"/>
      <c r="S33" s="373"/>
      <c r="T33" s="374"/>
      <c r="U33" s="390"/>
      <c r="V33" s="390"/>
      <c r="W33" s="390"/>
      <c r="X33" s="390"/>
      <c r="Y33" s="390"/>
      <c r="Z33" s="390"/>
      <c r="AA33" s="390"/>
      <c r="AB33" s="390"/>
    </row>
    <row r="34" spans="1:28" ht="14.55" customHeight="1">
      <c r="A34" s="391"/>
      <c r="B34" s="372"/>
      <c r="C34" s="372" t="str">
        <f>IFERROR(VLOOKUP(B34,[45]DSML!E:J,6,0),"")</f>
        <v/>
      </c>
      <c r="D34" s="372" t="str">
        <f>IFERROR(VLOOKUP(B34,[45]DSML!E:G,3,0),"")</f>
        <v/>
      </c>
      <c r="E34" s="372"/>
      <c r="F34" s="372"/>
      <c r="G34" s="371"/>
      <c r="H34" s="388"/>
      <c r="I34" s="373"/>
      <c r="J34" s="382"/>
      <c r="K34" s="389"/>
      <c r="L34" s="376"/>
      <c r="M34" s="376"/>
      <c r="N34" s="372"/>
      <c r="O34" s="386"/>
      <c r="P34" s="376"/>
      <c r="Q34" s="373"/>
      <c r="R34" s="373"/>
      <c r="S34" s="373"/>
      <c r="T34" s="374"/>
      <c r="U34" s="390"/>
      <c r="V34" s="390"/>
      <c r="W34" s="390"/>
      <c r="X34" s="390"/>
      <c r="Y34" s="390"/>
      <c r="Z34" s="390"/>
      <c r="AA34" s="390"/>
      <c r="AB34" s="390"/>
    </row>
    <row r="35" spans="1:28" ht="14.55" customHeight="1">
      <c r="A35" s="391"/>
      <c r="B35" s="372"/>
      <c r="C35" s="372" t="str">
        <f>IFERROR(VLOOKUP(B35,[45]DSML!E:J,6,0),"")</f>
        <v/>
      </c>
      <c r="D35" s="372" t="str">
        <f>IFERROR(VLOOKUP(B35,[45]DSML!E:G,3,0),"")</f>
        <v/>
      </c>
      <c r="E35" s="372"/>
      <c r="F35" s="372"/>
      <c r="G35" s="371"/>
      <c r="H35" s="388"/>
      <c r="I35" s="373"/>
      <c r="J35" s="382"/>
      <c r="K35" s="389"/>
      <c r="L35" s="376"/>
      <c r="M35" s="376"/>
      <c r="N35" s="372"/>
      <c r="O35" s="386"/>
      <c r="P35" s="376"/>
      <c r="Q35" s="373"/>
      <c r="R35" s="373"/>
      <c r="S35" s="373"/>
      <c r="T35" s="374"/>
      <c r="U35" s="390"/>
      <c r="V35" s="390"/>
      <c r="W35" s="390"/>
      <c r="X35" s="390"/>
      <c r="Y35" s="390"/>
      <c r="Z35" s="390"/>
      <c r="AA35" s="390"/>
      <c r="AB35" s="390"/>
    </row>
    <row r="36" spans="1:28" ht="14.55" customHeight="1">
      <c r="A36" s="391"/>
      <c r="B36" s="372"/>
      <c r="C36" s="372" t="str">
        <f>IFERROR(VLOOKUP(B36,[45]DSML!E:J,6,0),"")</f>
        <v/>
      </c>
      <c r="D36" s="372" t="str">
        <f>IFERROR(VLOOKUP(B36,[45]DSML!E:G,3,0),"")</f>
        <v/>
      </c>
      <c r="E36" s="372"/>
      <c r="F36" s="372"/>
      <c r="G36" s="371"/>
      <c r="H36" s="388"/>
      <c r="I36" s="373"/>
      <c r="J36" s="382"/>
      <c r="K36" s="389"/>
      <c r="L36" s="376"/>
      <c r="M36" s="376"/>
      <c r="N36" s="372"/>
      <c r="O36" s="386"/>
      <c r="P36" s="376"/>
      <c r="Q36" s="373"/>
      <c r="R36" s="373"/>
      <c r="S36" s="373"/>
      <c r="T36" s="374"/>
      <c r="U36" s="390"/>
      <c r="V36" s="390"/>
      <c r="W36" s="390"/>
      <c r="X36" s="390"/>
      <c r="Y36" s="390"/>
      <c r="Z36" s="390"/>
      <c r="AA36" s="390"/>
      <c r="AB36" s="390"/>
    </row>
    <row r="37" spans="1:28" ht="14.55" customHeight="1">
      <c r="A37" s="391"/>
      <c r="B37" s="372"/>
      <c r="C37" s="372" t="str">
        <f>IFERROR(VLOOKUP(B37,[45]DSML!E:J,6,0),"")</f>
        <v/>
      </c>
      <c r="D37" s="372" t="str">
        <f>IFERROR(VLOOKUP(B37,[45]DSML!E:G,3,0),"")</f>
        <v/>
      </c>
      <c r="E37" s="372"/>
      <c r="F37" s="372"/>
      <c r="G37" s="371"/>
      <c r="H37" s="388"/>
      <c r="I37" s="373"/>
      <c r="J37" s="382"/>
      <c r="K37" s="389"/>
      <c r="L37" s="376"/>
      <c r="M37" s="376"/>
      <c r="N37" s="372"/>
      <c r="O37" s="386"/>
      <c r="P37" s="376"/>
      <c r="Q37" s="373"/>
      <c r="R37" s="373"/>
      <c r="S37" s="373"/>
      <c r="T37" s="374"/>
      <c r="U37" s="390"/>
      <c r="V37" s="390"/>
      <c r="W37" s="390"/>
      <c r="X37" s="390"/>
      <c r="Y37" s="390"/>
      <c r="Z37" s="390"/>
      <c r="AA37" s="390"/>
      <c r="AB37" s="390"/>
    </row>
    <row r="38" spans="1:28" ht="14.55" customHeight="1">
      <c r="A38" s="391"/>
      <c r="B38" s="372"/>
      <c r="C38" s="372" t="str">
        <f>IFERROR(VLOOKUP(B38,[45]DSML!E:J,6,0),"")</f>
        <v/>
      </c>
      <c r="D38" s="372" t="str">
        <f>IFERROR(VLOOKUP(B38,[45]DSML!E:G,3,0),"")</f>
        <v/>
      </c>
      <c r="E38" s="372"/>
      <c r="F38" s="372"/>
      <c r="G38" s="371"/>
      <c r="H38" s="388"/>
      <c r="I38" s="373"/>
      <c r="J38" s="382"/>
      <c r="K38" s="389"/>
      <c r="L38" s="376"/>
      <c r="M38" s="376"/>
      <c r="N38" s="372"/>
      <c r="O38" s="386"/>
      <c r="P38" s="376"/>
      <c r="Q38" s="373"/>
      <c r="R38" s="373"/>
      <c r="S38" s="373"/>
      <c r="T38" s="374"/>
      <c r="U38" s="390"/>
      <c r="V38" s="390"/>
      <c r="W38" s="390"/>
      <c r="X38" s="390"/>
      <c r="Y38" s="390"/>
      <c r="Z38" s="390"/>
      <c r="AA38" s="390"/>
      <c r="AB38" s="390"/>
    </row>
    <row r="39" spans="1:28" ht="14.55" customHeight="1">
      <c r="A39" s="391"/>
      <c r="B39" s="372"/>
      <c r="C39" s="372" t="str">
        <f>IFERROR(VLOOKUP(B39,[45]DSML!E:J,6,0),"")</f>
        <v/>
      </c>
      <c r="D39" s="372" t="str">
        <f>IFERROR(VLOOKUP(B39,[45]DSML!E:G,3,0),"")</f>
        <v/>
      </c>
      <c r="E39" s="372"/>
      <c r="F39" s="372"/>
      <c r="G39" s="371"/>
      <c r="H39" s="388"/>
      <c r="I39" s="373"/>
      <c r="J39" s="382"/>
      <c r="K39" s="389"/>
      <c r="L39" s="376"/>
      <c r="M39" s="376"/>
      <c r="N39" s="372"/>
      <c r="O39" s="386"/>
      <c r="P39" s="376"/>
      <c r="Q39" s="373"/>
      <c r="R39" s="373"/>
      <c r="S39" s="373"/>
      <c r="T39" s="374"/>
      <c r="U39" s="390"/>
      <c r="V39" s="390"/>
      <c r="W39" s="390"/>
      <c r="X39" s="390"/>
      <c r="Y39" s="390"/>
      <c r="Z39" s="390"/>
      <c r="AA39" s="390"/>
      <c r="AB39" s="390"/>
    </row>
    <row r="40" spans="1:28" ht="14.55" customHeight="1">
      <c r="A40" s="391"/>
      <c r="B40" s="372"/>
      <c r="C40" s="372" t="str">
        <f>IFERROR(VLOOKUP(B40,[45]DSML!E:J,6,0),"")</f>
        <v/>
      </c>
      <c r="D40" s="372" t="str">
        <f>IFERROR(VLOOKUP(B40,[45]DSML!E:G,3,0),"")</f>
        <v/>
      </c>
      <c r="E40" s="372"/>
      <c r="F40" s="372"/>
      <c r="G40" s="371"/>
      <c r="H40" s="388"/>
      <c r="I40" s="373"/>
      <c r="J40" s="382"/>
      <c r="K40" s="389"/>
      <c r="L40" s="376"/>
      <c r="M40" s="376"/>
      <c r="N40" s="372"/>
      <c r="O40" s="386"/>
      <c r="P40" s="376"/>
      <c r="Q40" s="373"/>
      <c r="R40" s="373"/>
      <c r="S40" s="373"/>
      <c r="T40" s="374"/>
      <c r="U40" s="390"/>
      <c r="V40" s="390"/>
      <c r="W40" s="390"/>
      <c r="X40" s="390"/>
      <c r="Y40" s="390"/>
      <c r="Z40" s="390"/>
      <c r="AA40" s="390"/>
      <c r="AB40" s="390"/>
    </row>
    <row r="41" spans="1:28" ht="14.55" customHeight="1">
      <c r="A41" s="391"/>
      <c r="B41" s="372"/>
      <c r="C41" s="372" t="str">
        <f>IFERROR(VLOOKUP(B41,[45]DSML!E:J,6,0),"")</f>
        <v/>
      </c>
      <c r="D41" s="372" t="str">
        <f>IFERROR(VLOOKUP(B41,[45]DSML!E:G,3,0),"")</f>
        <v/>
      </c>
      <c r="E41" s="372"/>
      <c r="F41" s="372"/>
      <c r="G41" s="371"/>
      <c r="H41" s="388"/>
      <c r="I41" s="373"/>
      <c r="J41" s="382"/>
      <c r="K41" s="389"/>
      <c r="L41" s="376"/>
      <c r="M41" s="376"/>
      <c r="N41" s="372"/>
      <c r="O41" s="386"/>
      <c r="P41" s="376"/>
      <c r="Q41" s="373"/>
      <c r="R41" s="373"/>
      <c r="S41" s="373"/>
      <c r="T41" s="374"/>
      <c r="U41" s="390"/>
      <c r="V41" s="390"/>
      <c r="W41" s="390"/>
      <c r="X41" s="390"/>
      <c r="Y41" s="390"/>
      <c r="Z41" s="390"/>
      <c r="AA41" s="390"/>
      <c r="AB41" s="390"/>
    </row>
    <row r="42" spans="1:28" ht="14.55" customHeight="1">
      <c r="A42" s="391"/>
      <c r="B42" s="372"/>
      <c r="C42" s="372" t="str">
        <f>IFERROR(VLOOKUP(B42,[45]DSML!E:J,6,0),"")</f>
        <v/>
      </c>
      <c r="D42" s="372" t="str">
        <f>IFERROR(VLOOKUP(B42,[45]DSML!E:G,3,0),"")</f>
        <v/>
      </c>
      <c r="E42" s="372"/>
      <c r="F42" s="372"/>
      <c r="G42" s="371"/>
      <c r="H42" s="388"/>
      <c r="I42" s="373"/>
      <c r="J42" s="382"/>
      <c r="K42" s="389"/>
      <c r="L42" s="376"/>
      <c r="M42" s="376"/>
      <c r="N42" s="372"/>
      <c r="O42" s="386"/>
      <c r="P42" s="376"/>
      <c r="Q42" s="373"/>
      <c r="R42" s="373"/>
      <c r="S42" s="373"/>
      <c r="T42" s="374"/>
      <c r="U42" s="390"/>
      <c r="V42" s="390"/>
      <c r="W42" s="390"/>
      <c r="X42" s="390"/>
      <c r="Y42" s="390"/>
      <c r="Z42" s="390"/>
      <c r="AA42" s="390"/>
      <c r="AB42" s="390"/>
    </row>
    <row r="43" spans="1:28" ht="14.55" customHeight="1">
      <c r="A43" s="391"/>
      <c r="B43" s="372"/>
      <c r="C43" s="372" t="str">
        <f>IFERROR(VLOOKUP(B43,[45]DSML!E:J,6,0),"")</f>
        <v/>
      </c>
      <c r="D43" s="372" t="str">
        <f>IFERROR(VLOOKUP(B43,[45]DSML!E:G,3,0),"")</f>
        <v/>
      </c>
      <c r="E43" s="372"/>
      <c r="F43" s="372"/>
      <c r="G43" s="371"/>
      <c r="H43" s="388"/>
      <c r="I43" s="373"/>
      <c r="J43" s="382"/>
      <c r="K43" s="389"/>
      <c r="L43" s="376"/>
      <c r="M43" s="376"/>
      <c r="N43" s="372"/>
      <c r="O43" s="386"/>
      <c r="P43" s="376"/>
      <c r="Q43" s="373"/>
      <c r="R43" s="373"/>
      <c r="S43" s="373"/>
      <c r="T43" s="374"/>
      <c r="U43" s="390"/>
      <c r="V43" s="390"/>
      <c r="W43" s="390"/>
      <c r="X43" s="390"/>
      <c r="Y43" s="390"/>
      <c r="Z43" s="390"/>
      <c r="AA43" s="390"/>
      <c r="AB43" s="390"/>
    </row>
    <row r="44" spans="1:28" ht="14.55" customHeight="1">
      <c r="A44" s="391"/>
      <c r="B44" s="372"/>
      <c r="C44" s="372" t="str">
        <f>IFERROR(VLOOKUP(B44,[45]DSML!E:J,6,0),"")</f>
        <v/>
      </c>
      <c r="D44" s="372" t="str">
        <f>IFERROR(VLOOKUP(B44,[45]DSML!E:G,3,0),"")</f>
        <v/>
      </c>
      <c r="E44" s="372"/>
      <c r="F44" s="372"/>
      <c r="G44" s="371"/>
      <c r="H44" s="388"/>
      <c r="I44" s="373"/>
      <c r="J44" s="382"/>
      <c r="K44" s="389"/>
      <c r="L44" s="376"/>
      <c r="M44" s="376"/>
      <c r="N44" s="372"/>
      <c r="O44" s="386"/>
      <c r="P44" s="376"/>
      <c r="Q44" s="373"/>
      <c r="R44" s="373"/>
      <c r="S44" s="373"/>
      <c r="T44" s="374"/>
      <c r="U44" s="390"/>
      <c r="V44" s="390"/>
      <c r="W44" s="390"/>
      <c r="X44" s="390"/>
      <c r="Y44" s="390"/>
      <c r="Z44" s="390"/>
      <c r="AA44" s="390"/>
      <c r="AB44" s="390"/>
    </row>
    <row r="45" spans="1:28" ht="14.55" customHeight="1">
      <c r="A45" s="391"/>
      <c r="B45" s="372"/>
      <c r="C45" s="372" t="str">
        <f>IFERROR(VLOOKUP(B45,[45]DSML!E:J,6,0),"")</f>
        <v/>
      </c>
      <c r="D45" s="372" t="str">
        <f>IFERROR(VLOOKUP(B45,[45]DSML!E:G,3,0),"")</f>
        <v/>
      </c>
      <c r="E45" s="372"/>
      <c r="F45" s="372"/>
      <c r="G45" s="371"/>
      <c r="H45" s="388"/>
      <c r="I45" s="373"/>
      <c r="J45" s="382"/>
      <c r="K45" s="389"/>
      <c r="L45" s="376"/>
      <c r="M45" s="376"/>
      <c r="N45" s="372"/>
      <c r="O45" s="386"/>
      <c r="P45" s="376"/>
      <c r="Q45" s="373"/>
      <c r="R45" s="373"/>
      <c r="S45" s="373"/>
      <c r="T45" s="374"/>
      <c r="U45" s="390"/>
      <c r="V45" s="390"/>
      <c r="W45" s="390"/>
      <c r="X45" s="390"/>
      <c r="Y45" s="390"/>
      <c r="Z45" s="390"/>
      <c r="AA45" s="390"/>
      <c r="AB45" s="390"/>
    </row>
    <row r="46" spans="1:28" ht="14.55" customHeight="1">
      <c r="A46" s="391"/>
      <c r="B46" s="372"/>
      <c r="C46" s="372" t="str">
        <f>IFERROR(VLOOKUP(B46,[45]DSML!E:J,6,0),"")</f>
        <v/>
      </c>
      <c r="D46" s="372" t="str">
        <f>IFERROR(VLOOKUP(B46,[45]DSML!E:G,3,0),"")</f>
        <v/>
      </c>
      <c r="E46" s="372"/>
      <c r="F46" s="372"/>
      <c r="G46" s="371"/>
      <c r="H46" s="388"/>
      <c r="I46" s="373"/>
      <c r="J46" s="382"/>
      <c r="K46" s="389"/>
      <c r="L46" s="376"/>
      <c r="M46" s="376"/>
      <c r="N46" s="372"/>
      <c r="O46" s="386"/>
      <c r="P46" s="376"/>
      <c r="Q46" s="373"/>
      <c r="R46" s="373"/>
      <c r="S46" s="373"/>
      <c r="T46" s="374"/>
      <c r="U46" s="390"/>
      <c r="V46" s="390"/>
      <c r="W46" s="390"/>
      <c r="X46" s="390"/>
      <c r="Y46" s="390"/>
      <c r="Z46" s="390"/>
      <c r="AA46" s="390"/>
      <c r="AB46" s="390"/>
    </row>
    <row r="47" spans="1:28" ht="14.55" customHeight="1">
      <c r="A47" s="391"/>
      <c r="B47" s="372"/>
      <c r="C47" s="372" t="str">
        <f>IFERROR(VLOOKUP(B47,[45]DSML!E:J,6,0),"")</f>
        <v/>
      </c>
      <c r="D47" s="372" t="str">
        <f>IFERROR(VLOOKUP(B47,[45]DSML!E:G,3,0),"")</f>
        <v/>
      </c>
      <c r="E47" s="372"/>
      <c r="F47" s="372"/>
      <c r="G47" s="371"/>
      <c r="H47" s="388"/>
      <c r="I47" s="373"/>
      <c r="J47" s="382"/>
      <c r="K47" s="389"/>
      <c r="L47" s="376"/>
      <c r="M47" s="376"/>
      <c r="N47" s="372"/>
      <c r="O47" s="386"/>
      <c r="P47" s="376"/>
      <c r="Q47" s="373"/>
      <c r="R47" s="373"/>
      <c r="S47" s="373"/>
      <c r="T47" s="374"/>
      <c r="U47" s="390"/>
      <c r="V47" s="390"/>
      <c r="W47" s="390"/>
      <c r="X47" s="390"/>
      <c r="Y47" s="390"/>
      <c r="Z47" s="390"/>
      <c r="AA47" s="390"/>
      <c r="AB47" s="390"/>
    </row>
    <row r="48" spans="1:28" ht="14.55" customHeight="1">
      <c r="A48" s="391"/>
      <c r="B48" s="372"/>
      <c r="C48" s="372" t="str">
        <f>IFERROR(VLOOKUP(B48,[45]DSML!E:J,6,0),"")</f>
        <v/>
      </c>
      <c r="D48" s="372" t="str">
        <f>IFERROR(VLOOKUP(B48,[45]DSML!E:G,3,0),"")</f>
        <v/>
      </c>
      <c r="E48" s="372"/>
      <c r="F48" s="372"/>
      <c r="G48" s="371"/>
      <c r="H48" s="388"/>
      <c r="I48" s="373"/>
      <c r="J48" s="382"/>
      <c r="K48" s="389"/>
      <c r="L48" s="376"/>
      <c r="M48" s="376"/>
      <c r="N48" s="372"/>
      <c r="O48" s="386"/>
      <c r="P48" s="376"/>
      <c r="Q48" s="373"/>
      <c r="R48" s="373"/>
      <c r="S48" s="373"/>
      <c r="T48" s="374"/>
      <c r="U48" s="390"/>
      <c r="V48" s="390"/>
      <c r="W48" s="390"/>
      <c r="X48" s="390"/>
      <c r="Y48" s="390"/>
      <c r="Z48" s="390"/>
      <c r="AA48" s="390"/>
      <c r="AB48" s="390"/>
    </row>
    <row r="49" spans="1:28" ht="14.55" customHeight="1">
      <c r="A49" s="391"/>
      <c r="B49" s="372"/>
      <c r="C49" s="372" t="str">
        <f>IFERROR(VLOOKUP(B49,[45]DSML!E:J,6,0),"")</f>
        <v/>
      </c>
      <c r="D49" s="372" t="str">
        <f>IFERROR(VLOOKUP(B49,[45]DSML!E:G,3,0),"")</f>
        <v/>
      </c>
      <c r="E49" s="372"/>
      <c r="F49" s="372"/>
      <c r="G49" s="371"/>
      <c r="H49" s="388"/>
      <c r="I49" s="373"/>
      <c r="J49" s="382"/>
      <c r="K49" s="389"/>
      <c r="L49" s="376"/>
      <c r="M49" s="376"/>
      <c r="N49" s="372"/>
      <c r="O49" s="386"/>
      <c r="P49" s="376"/>
      <c r="Q49" s="373"/>
      <c r="R49" s="373"/>
      <c r="S49" s="373"/>
      <c r="T49" s="374"/>
      <c r="U49" s="390"/>
      <c r="V49" s="390"/>
      <c r="W49" s="390"/>
      <c r="X49" s="390"/>
      <c r="Y49" s="390"/>
      <c r="Z49" s="390"/>
      <c r="AA49" s="390"/>
      <c r="AB49" s="390"/>
    </row>
    <row r="50" spans="1:28" ht="14.55" customHeight="1">
      <c r="A50" s="391"/>
      <c r="B50" s="372"/>
      <c r="C50" s="372" t="str">
        <f>IFERROR(VLOOKUP(B50,[45]DSML!E:J,6,0),"")</f>
        <v/>
      </c>
      <c r="D50" s="372" t="str">
        <f>IFERROR(VLOOKUP(B50,[45]DSML!E:G,3,0),"")</f>
        <v/>
      </c>
      <c r="E50" s="372"/>
      <c r="F50" s="372"/>
      <c r="G50" s="371"/>
      <c r="H50" s="388"/>
      <c r="I50" s="373"/>
      <c r="J50" s="382"/>
      <c r="K50" s="389"/>
      <c r="L50" s="376"/>
      <c r="M50" s="376"/>
      <c r="N50" s="372"/>
      <c r="O50" s="386"/>
      <c r="P50" s="376"/>
      <c r="Q50" s="373"/>
      <c r="R50" s="373"/>
      <c r="S50" s="373"/>
      <c r="T50" s="374"/>
      <c r="U50" s="390"/>
      <c r="V50" s="390"/>
      <c r="W50" s="390"/>
      <c r="X50" s="390"/>
      <c r="Y50" s="390"/>
      <c r="Z50" s="390"/>
      <c r="AA50" s="390"/>
      <c r="AB50" s="390"/>
    </row>
    <row r="51" spans="1:28" ht="14.55" customHeight="1">
      <c r="A51" s="391"/>
      <c r="B51" s="372"/>
      <c r="C51" s="372" t="str">
        <f>IFERROR(VLOOKUP(B51,[45]DSML!E:J,6,0),"")</f>
        <v/>
      </c>
      <c r="D51" s="372" t="str">
        <f>IFERROR(VLOOKUP(B51,[45]DSML!E:G,3,0),"")</f>
        <v/>
      </c>
      <c r="E51" s="372"/>
      <c r="F51" s="372"/>
      <c r="G51" s="371"/>
      <c r="H51" s="388"/>
      <c r="I51" s="373"/>
      <c r="J51" s="382"/>
      <c r="K51" s="389"/>
      <c r="L51" s="376"/>
      <c r="M51" s="376"/>
      <c r="N51" s="372"/>
      <c r="O51" s="386"/>
      <c r="P51" s="376"/>
      <c r="Q51" s="373"/>
      <c r="R51" s="373"/>
      <c r="S51" s="373"/>
      <c r="T51" s="374"/>
      <c r="U51" s="390"/>
      <c r="V51" s="390"/>
      <c r="W51" s="390"/>
      <c r="X51" s="390"/>
      <c r="Y51" s="390"/>
      <c r="Z51" s="390"/>
      <c r="AA51" s="390"/>
      <c r="AB51" s="390"/>
    </row>
    <row r="52" spans="1:28" ht="14.55" customHeight="1">
      <c r="A52" s="391"/>
      <c r="B52" s="372"/>
      <c r="C52" s="372" t="str">
        <f>IFERROR(VLOOKUP(B52,[45]DSML!E:J,6,0),"")</f>
        <v/>
      </c>
      <c r="D52" s="372" t="str">
        <f>IFERROR(VLOOKUP(B52,[45]DSML!E:G,3,0),"")</f>
        <v/>
      </c>
      <c r="E52" s="372"/>
      <c r="F52" s="372"/>
      <c r="G52" s="371"/>
      <c r="H52" s="388"/>
      <c r="I52" s="373"/>
      <c r="J52" s="382"/>
      <c r="K52" s="389"/>
      <c r="L52" s="376"/>
      <c r="M52" s="376"/>
      <c r="N52" s="372"/>
      <c r="O52" s="386"/>
      <c r="P52" s="376"/>
      <c r="Q52" s="373"/>
      <c r="R52" s="373"/>
      <c r="S52" s="373"/>
      <c r="T52" s="374"/>
      <c r="U52" s="390"/>
      <c r="V52" s="390"/>
      <c r="W52" s="390"/>
      <c r="X52" s="390"/>
      <c r="Y52" s="390"/>
      <c r="Z52" s="390"/>
      <c r="AA52" s="390"/>
      <c r="AB52" s="390"/>
    </row>
    <row r="53" spans="1:28" ht="14.55" customHeight="1">
      <c r="A53" s="391"/>
      <c r="B53" s="372"/>
      <c r="C53" s="372" t="str">
        <f>IFERROR(VLOOKUP(B53,[45]DSML!E:J,6,0),"")</f>
        <v/>
      </c>
      <c r="D53" s="372" t="str">
        <f>IFERROR(VLOOKUP(B53,[45]DSML!E:G,3,0),"")</f>
        <v/>
      </c>
      <c r="E53" s="372"/>
      <c r="F53" s="372"/>
      <c r="G53" s="371"/>
      <c r="H53" s="388"/>
      <c r="I53" s="373"/>
      <c r="J53" s="382"/>
      <c r="K53" s="389"/>
      <c r="L53" s="376"/>
      <c r="M53" s="376"/>
      <c r="N53" s="372"/>
      <c r="O53" s="386"/>
      <c r="P53" s="376"/>
      <c r="Q53" s="373"/>
      <c r="R53" s="373"/>
      <c r="S53" s="373"/>
      <c r="T53" s="374"/>
      <c r="U53" s="390"/>
      <c r="V53" s="390"/>
      <c r="W53" s="390"/>
      <c r="X53" s="390"/>
      <c r="Y53" s="390"/>
      <c r="Z53" s="390"/>
      <c r="AA53" s="390"/>
      <c r="AB53" s="390"/>
    </row>
    <row r="54" spans="1:28" ht="14.55" customHeight="1">
      <c r="A54" s="391"/>
      <c r="B54" s="372"/>
      <c r="C54" s="372" t="str">
        <f>IFERROR(VLOOKUP(B54,[45]DSML!E:J,6,0),"")</f>
        <v/>
      </c>
      <c r="D54" s="372" t="str">
        <f>IFERROR(VLOOKUP(B54,[45]DSML!E:G,3,0),"")</f>
        <v/>
      </c>
      <c r="E54" s="372"/>
      <c r="F54" s="372"/>
      <c r="G54" s="371"/>
      <c r="H54" s="388"/>
      <c r="I54" s="373"/>
      <c r="J54" s="382"/>
      <c r="K54" s="389"/>
      <c r="L54" s="376"/>
      <c r="M54" s="376"/>
      <c r="N54" s="372"/>
      <c r="O54" s="386"/>
      <c r="P54" s="376"/>
      <c r="Q54" s="373"/>
      <c r="R54" s="373"/>
      <c r="S54" s="373"/>
      <c r="T54" s="374"/>
      <c r="U54" s="390"/>
      <c r="V54" s="390"/>
      <c r="W54" s="390"/>
      <c r="X54" s="390"/>
      <c r="Y54" s="390"/>
      <c r="Z54" s="390"/>
      <c r="AA54" s="390"/>
      <c r="AB54" s="390"/>
    </row>
    <row r="55" spans="1:28" ht="14.55" customHeight="1">
      <c r="A55" s="391"/>
      <c r="B55" s="372"/>
      <c r="C55" s="372" t="str">
        <f>IFERROR(VLOOKUP(B55,[45]DSML!E:J,6,0),"")</f>
        <v/>
      </c>
      <c r="D55" s="372" t="str">
        <f>IFERROR(VLOOKUP(B55,[45]DSML!E:G,3,0),"")</f>
        <v/>
      </c>
      <c r="E55" s="372"/>
      <c r="F55" s="372"/>
      <c r="G55" s="371"/>
      <c r="H55" s="388"/>
      <c r="I55" s="373"/>
      <c r="J55" s="382"/>
      <c r="K55" s="389"/>
      <c r="L55" s="376"/>
      <c r="M55" s="376"/>
      <c r="N55" s="372"/>
      <c r="O55" s="386"/>
      <c r="P55" s="376"/>
      <c r="Q55" s="373"/>
      <c r="R55" s="373"/>
      <c r="S55" s="373"/>
      <c r="T55" s="374"/>
      <c r="U55" s="390"/>
      <c r="V55" s="390"/>
      <c r="W55" s="390"/>
      <c r="X55" s="390"/>
      <c r="Y55" s="390"/>
      <c r="Z55" s="390"/>
      <c r="AA55" s="390"/>
      <c r="AB55" s="390"/>
    </row>
    <row r="56" spans="1:28" ht="14.55" customHeight="1">
      <c r="A56" s="391"/>
      <c r="B56" s="372"/>
      <c r="C56" s="372" t="str">
        <f>IFERROR(VLOOKUP(B56,[45]DSML!E:J,6,0),"")</f>
        <v/>
      </c>
      <c r="D56" s="372" t="str">
        <f>IFERROR(VLOOKUP(B56,[45]DSML!E:G,3,0),"")</f>
        <v/>
      </c>
      <c r="E56" s="372"/>
      <c r="F56" s="372"/>
      <c r="G56" s="371"/>
      <c r="H56" s="388"/>
      <c r="I56" s="373"/>
      <c r="J56" s="382"/>
      <c r="K56" s="389"/>
      <c r="L56" s="376"/>
      <c r="M56" s="376"/>
      <c r="N56" s="372"/>
      <c r="O56" s="386"/>
      <c r="P56" s="376"/>
      <c r="Q56" s="373"/>
      <c r="R56" s="373"/>
      <c r="S56" s="373"/>
      <c r="T56" s="374"/>
      <c r="U56" s="390"/>
      <c r="V56" s="390"/>
      <c r="W56" s="390"/>
      <c r="X56" s="390"/>
      <c r="Y56" s="390"/>
      <c r="Z56" s="390"/>
      <c r="AA56" s="390"/>
      <c r="AB56" s="390"/>
    </row>
    <row r="57" spans="1:28" ht="14.55" customHeight="1">
      <c r="A57" s="391"/>
      <c r="B57" s="372"/>
      <c r="C57" s="372" t="str">
        <f>IFERROR(VLOOKUP(B57,[45]DSML!E:J,6,0),"")</f>
        <v/>
      </c>
      <c r="D57" s="372" t="str">
        <f>IFERROR(VLOOKUP(B57,[45]DSML!E:G,3,0),"")</f>
        <v/>
      </c>
      <c r="E57" s="372"/>
      <c r="F57" s="372"/>
      <c r="G57" s="371"/>
      <c r="H57" s="388"/>
      <c r="I57" s="373"/>
      <c r="J57" s="382"/>
      <c r="K57" s="389"/>
      <c r="L57" s="376"/>
      <c r="M57" s="376"/>
      <c r="N57" s="372"/>
      <c r="O57" s="386"/>
      <c r="P57" s="376"/>
      <c r="Q57" s="373"/>
      <c r="R57" s="373"/>
      <c r="S57" s="373"/>
      <c r="T57" s="374"/>
      <c r="U57" s="390"/>
      <c r="V57" s="390"/>
      <c r="W57" s="390"/>
      <c r="X57" s="390"/>
      <c r="Y57" s="390"/>
      <c r="Z57" s="390"/>
      <c r="AA57" s="390"/>
      <c r="AB57" s="390"/>
    </row>
    <row r="58" spans="1:28" ht="14.55" customHeight="1">
      <c r="A58" s="391"/>
      <c r="B58" s="372"/>
      <c r="C58" s="372" t="str">
        <f>IFERROR(VLOOKUP(B58,[45]DSML!E:J,6,0),"")</f>
        <v/>
      </c>
      <c r="D58" s="372" t="str">
        <f>IFERROR(VLOOKUP(B58,[45]DSML!E:G,3,0),"")</f>
        <v/>
      </c>
      <c r="E58" s="372"/>
      <c r="F58" s="372"/>
      <c r="G58" s="371"/>
      <c r="H58" s="388"/>
      <c r="I58" s="373"/>
      <c r="J58" s="382"/>
      <c r="K58" s="389"/>
      <c r="L58" s="376"/>
      <c r="M58" s="376"/>
      <c r="N58" s="372"/>
      <c r="O58" s="386"/>
      <c r="P58" s="376"/>
      <c r="Q58" s="373"/>
      <c r="R58" s="373"/>
      <c r="S58" s="373"/>
      <c r="T58" s="374"/>
      <c r="U58" s="390"/>
      <c r="V58" s="390"/>
      <c r="W58" s="390"/>
      <c r="X58" s="390"/>
      <c r="Y58" s="390"/>
      <c r="Z58" s="390"/>
      <c r="AA58" s="390"/>
      <c r="AB58" s="390"/>
    </row>
    <row r="59" spans="1:28" ht="14.55" customHeight="1">
      <c r="A59" s="391"/>
      <c r="B59" s="372"/>
      <c r="C59" s="372" t="str">
        <f>IFERROR(VLOOKUP(B59,[45]DSML!E:J,6,0),"")</f>
        <v/>
      </c>
      <c r="D59" s="372" t="str">
        <f>IFERROR(VLOOKUP(B59,[45]DSML!E:G,3,0),"")</f>
        <v/>
      </c>
      <c r="E59" s="372"/>
      <c r="F59" s="372"/>
      <c r="G59" s="371"/>
      <c r="H59" s="388"/>
      <c r="I59" s="373"/>
      <c r="J59" s="382"/>
      <c r="K59" s="389"/>
      <c r="L59" s="376"/>
      <c r="M59" s="376"/>
      <c r="N59" s="372"/>
      <c r="O59" s="386"/>
      <c r="P59" s="376"/>
      <c r="Q59" s="373"/>
      <c r="R59" s="373"/>
      <c r="S59" s="373"/>
      <c r="T59" s="374"/>
      <c r="U59" s="390"/>
      <c r="V59" s="390"/>
      <c r="W59" s="390"/>
      <c r="X59" s="390"/>
      <c r="Y59" s="390"/>
      <c r="Z59" s="390"/>
      <c r="AA59" s="390"/>
      <c r="AB59" s="390"/>
    </row>
    <row r="60" spans="1:28" ht="14.55" customHeight="1">
      <c r="A60" s="391"/>
      <c r="B60" s="372"/>
      <c r="C60" s="372" t="str">
        <f>IFERROR(VLOOKUP(B60,[45]DSML!E:J,6,0),"")</f>
        <v/>
      </c>
      <c r="D60" s="372" t="str">
        <f>IFERROR(VLOOKUP(B60,[45]DSML!E:G,3,0),"")</f>
        <v/>
      </c>
      <c r="E60" s="372"/>
      <c r="F60" s="372"/>
      <c r="G60" s="371"/>
      <c r="H60" s="388"/>
      <c r="I60" s="373"/>
      <c r="J60" s="382"/>
      <c r="K60" s="389"/>
      <c r="L60" s="376"/>
      <c r="M60" s="376"/>
      <c r="N60" s="372"/>
      <c r="O60" s="386"/>
      <c r="P60" s="376"/>
      <c r="Q60" s="373"/>
      <c r="R60" s="373"/>
      <c r="S60" s="373"/>
      <c r="T60" s="374"/>
      <c r="U60" s="390"/>
      <c r="V60" s="390"/>
      <c r="W60" s="390"/>
      <c r="X60" s="390"/>
      <c r="Y60" s="390"/>
      <c r="Z60" s="390"/>
      <c r="AA60" s="390"/>
      <c r="AB60" s="390"/>
    </row>
    <row r="61" spans="1:28" ht="14.55" customHeight="1">
      <c r="A61" s="391"/>
      <c r="B61" s="372"/>
      <c r="C61" s="372" t="str">
        <f>IFERROR(VLOOKUP(B61,[45]DSML!E:J,6,0),"")</f>
        <v/>
      </c>
      <c r="D61" s="372" t="str">
        <f>IFERROR(VLOOKUP(B61,[45]DSML!E:G,3,0),"")</f>
        <v/>
      </c>
      <c r="E61" s="372"/>
      <c r="F61" s="372"/>
      <c r="G61" s="371"/>
      <c r="H61" s="388"/>
      <c r="I61" s="373"/>
      <c r="J61" s="382"/>
      <c r="K61" s="389"/>
      <c r="L61" s="376"/>
      <c r="M61" s="376"/>
      <c r="N61" s="372"/>
      <c r="O61" s="386"/>
      <c r="P61" s="376"/>
      <c r="Q61" s="373"/>
      <c r="R61" s="373"/>
      <c r="S61" s="373"/>
      <c r="T61" s="374"/>
      <c r="U61" s="390"/>
      <c r="V61" s="390"/>
      <c r="W61" s="390"/>
      <c r="X61" s="390"/>
      <c r="Y61" s="390"/>
      <c r="Z61" s="390"/>
      <c r="AA61" s="390"/>
      <c r="AB61" s="390"/>
    </row>
    <row r="62" spans="1:28" ht="14.55" customHeight="1">
      <c r="A62" s="379" t="s">
        <v>1698</v>
      </c>
      <c r="B62" s="371"/>
      <c r="C62" s="372" t="str">
        <f>IFERROR(VLOOKUP(B62,[45]DSML!E:J,6,0),"")</f>
        <v/>
      </c>
      <c r="D62" s="372" t="str">
        <f>IFERROR(VLOOKUP(B62,[45]DSML!E:G,3,0),"")</f>
        <v/>
      </c>
      <c r="E62" s="372"/>
      <c r="F62" s="372"/>
      <c r="G62" s="873"/>
      <c r="H62" s="372"/>
      <c r="I62" s="373"/>
      <c r="J62" s="382"/>
      <c r="K62" s="389"/>
      <c r="L62" s="356"/>
      <c r="M62" s="376"/>
      <c r="N62" s="372"/>
      <c r="O62" s="386"/>
      <c r="P62" s="376"/>
      <c r="Q62" s="373"/>
      <c r="R62" s="373"/>
      <c r="S62" s="373"/>
      <c r="T62" s="374"/>
      <c r="U62" s="390"/>
      <c r="V62" s="390"/>
      <c r="W62" s="390"/>
      <c r="X62" s="390"/>
      <c r="Y62" s="390"/>
      <c r="Z62" s="390"/>
      <c r="AA62" s="390"/>
      <c r="AB62" s="390"/>
    </row>
    <row r="63" spans="1:28" ht="14.55" customHeight="1">
      <c r="A63" s="392"/>
      <c r="B63" s="392"/>
      <c r="C63" s="390"/>
      <c r="D63" s="390"/>
      <c r="E63" s="390"/>
      <c r="F63" s="390"/>
      <c r="G63" s="392"/>
      <c r="H63" s="390"/>
      <c r="I63" s="392"/>
      <c r="J63" s="393"/>
      <c r="K63" s="394"/>
      <c r="L63" s="395"/>
      <c r="M63" s="395"/>
      <c r="N63" s="392"/>
      <c r="O63" s="396"/>
      <c r="P63" s="395"/>
      <c r="Q63" s="390"/>
      <c r="R63" s="390"/>
      <c r="S63" s="390"/>
      <c r="T63" s="397"/>
      <c r="U63" s="390"/>
      <c r="V63" s="390"/>
      <c r="W63" s="390"/>
      <c r="X63" s="390"/>
      <c r="Y63" s="390"/>
      <c r="Z63" s="390"/>
      <c r="AA63" s="390"/>
      <c r="AB63" s="390"/>
    </row>
    <row r="64" spans="1:28" ht="14.55" customHeight="1">
      <c r="A64" s="379">
        <v>13</v>
      </c>
      <c r="B64" s="372"/>
      <c r="C64" s="372" t="str">
        <f>IFERROR(VLOOKUP(B64,[45]DSML!E:J,6,0),"")</f>
        <v/>
      </c>
      <c r="D64" s="372" t="str">
        <f>IFERROR(VLOOKUP(B64,[45]DSML!E:G,3,0),"")</f>
        <v/>
      </c>
      <c r="E64" s="372" t="s">
        <v>1254</v>
      </c>
      <c r="F64" s="372"/>
      <c r="G64" s="351"/>
      <c r="H64" s="352"/>
      <c r="I64" s="373"/>
      <c r="J64" s="398"/>
      <c r="K64" s="354"/>
      <c r="L64" s="355"/>
      <c r="M64" s="355"/>
      <c r="N64" s="372"/>
      <c r="O64" s="356"/>
      <c r="P64" s="376"/>
      <c r="Q64" s="352"/>
      <c r="R64" s="352"/>
      <c r="S64" s="352"/>
      <c r="T64" s="357"/>
      <c r="U64" s="352"/>
      <c r="V64" s="352"/>
      <c r="W64" s="352"/>
      <c r="X64" s="352"/>
      <c r="Y64" s="352"/>
      <c r="Z64" s="352"/>
      <c r="AA64" s="352"/>
      <c r="AB64" s="352"/>
    </row>
    <row r="65" spans="1:28" ht="14.55" customHeight="1">
      <c r="A65" s="392"/>
      <c r="B65" s="392">
        <v>9385</v>
      </c>
      <c r="C65" s="390" t="s">
        <v>501</v>
      </c>
      <c r="D65" s="390" t="s">
        <v>1845</v>
      </c>
      <c r="E65" s="390"/>
      <c r="F65" s="390"/>
      <c r="G65" s="392">
        <v>10926666</v>
      </c>
      <c r="H65" s="390" t="s">
        <v>1450</v>
      </c>
      <c r="I65" s="392" t="s">
        <v>1846</v>
      </c>
      <c r="J65" s="393"/>
      <c r="K65" s="394"/>
      <c r="L65" s="395"/>
      <c r="M65" s="395"/>
      <c r="N65" s="392"/>
      <c r="O65" s="396"/>
      <c r="P65" s="395"/>
      <c r="Q65" s="390"/>
      <c r="R65" s="390"/>
      <c r="S65" s="390"/>
      <c r="T65" s="397"/>
      <c r="U65" s="390"/>
      <c r="V65" s="390"/>
      <c r="W65" s="390"/>
      <c r="X65" s="390"/>
      <c r="Y65" s="390"/>
      <c r="Z65" s="390"/>
      <c r="AA65" s="390"/>
      <c r="AB65" s="390"/>
    </row>
    <row r="66" spans="1:28" ht="14.55" customHeight="1">
      <c r="A66" s="392"/>
      <c r="B66" s="392"/>
      <c r="C66" s="390" t="s">
        <v>1847</v>
      </c>
      <c r="D66" s="390" t="s">
        <v>1845</v>
      </c>
      <c r="E66" s="390"/>
      <c r="F66" s="390"/>
      <c r="G66" s="392"/>
      <c r="H66" s="390"/>
      <c r="I66" s="392"/>
      <c r="J66" s="393"/>
      <c r="K66" s="394"/>
      <c r="L66" s="395"/>
      <c r="M66" s="395"/>
      <c r="N66" s="392"/>
      <c r="O66" s="396"/>
      <c r="P66" s="395"/>
      <c r="Q66" s="390"/>
      <c r="R66" s="390"/>
      <c r="S66" s="390"/>
      <c r="T66" s="397"/>
      <c r="U66" s="390"/>
      <c r="V66" s="390"/>
      <c r="W66" s="390"/>
      <c r="X66" s="390"/>
      <c r="Y66" s="390"/>
      <c r="Z66" s="390"/>
      <c r="AA66" s="390"/>
      <c r="AB66" s="390"/>
    </row>
    <row r="67" spans="1:28" ht="18" customHeight="1">
      <c r="A67" s="379">
        <v>14</v>
      </c>
      <c r="B67" s="399">
        <v>9380</v>
      </c>
      <c r="C67" s="372" t="str">
        <f>IFERROR(VLOOKUP(B67,[45]DSML!E:J,6,0),"")</f>
        <v>CN Tiền An</v>
      </c>
      <c r="D67" s="372" t="str">
        <f>IFERROR(VLOOKUP(B67,[45]DSML!E:G,3,0),"")</f>
        <v>Khu vực Miền Bắc</v>
      </c>
      <c r="E67" s="372" t="s">
        <v>1254</v>
      </c>
      <c r="F67" s="400" t="s">
        <v>1441</v>
      </c>
      <c r="G67" s="401">
        <v>10289785</v>
      </c>
      <c r="H67" s="352" t="s">
        <v>1442</v>
      </c>
      <c r="I67" s="373" t="s">
        <v>709</v>
      </c>
      <c r="J67" s="402" t="s">
        <v>1443</v>
      </c>
      <c r="K67" s="403">
        <v>1976</v>
      </c>
      <c r="L67" s="355">
        <v>1</v>
      </c>
      <c r="M67" s="355">
        <v>6</v>
      </c>
      <c r="N67" s="372" t="s">
        <v>16</v>
      </c>
      <c r="O67" s="356">
        <v>10000000</v>
      </c>
      <c r="P67" s="376" t="s">
        <v>734</v>
      </c>
      <c r="Q67" s="373" t="s">
        <v>1431</v>
      </c>
      <c r="R67" s="352"/>
      <c r="S67" s="352"/>
      <c r="T67" s="357"/>
      <c r="U67" s="352"/>
      <c r="V67" s="352"/>
      <c r="W67" s="352"/>
      <c r="X67" s="352"/>
      <c r="Y67" s="352"/>
      <c r="Z67" s="352"/>
      <c r="AA67" s="352"/>
      <c r="AB67" s="352"/>
    </row>
    <row r="68" spans="1:28" ht="15.75" customHeight="1">
      <c r="A68" s="379">
        <v>15</v>
      </c>
      <c r="B68" s="351">
        <v>9385</v>
      </c>
      <c r="C68" s="372" t="str">
        <f>IFERROR(VLOOKUP(B68,[45]DSML!E:J,6,0),"")</f>
        <v>CN Bắc Giang</v>
      </c>
      <c r="D68" s="372" t="str">
        <f>IFERROR(VLOOKUP(B68,[45]DSML!E:G,3,0),"")</f>
        <v>Khu vực Miền Bắc</v>
      </c>
      <c r="E68" s="372" t="s">
        <v>1254</v>
      </c>
      <c r="F68" s="372" t="s">
        <v>1444</v>
      </c>
      <c r="G68" s="351">
        <v>10172012</v>
      </c>
      <c r="H68" s="352" t="s">
        <v>1128</v>
      </c>
      <c r="I68" s="373" t="s">
        <v>710</v>
      </c>
      <c r="J68" s="398" t="s">
        <v>1445</v>
      </c>
      <c r="K68" s="351">
        <v>1989</v>
      </c>
      <c r="L68" s="355">
        <v>2</v>
      </c>
      <c r="M68" s="355">
        <v>6</v>
      </c>
      <c r="N68" s="372" t="s">
        <v>19</v>
      </c>
      <c r="O68" s="356">
        <v>17000000</v>
      </c>
      <c r="P68" s="376" t="s">
        <v>21</v>
      </c>
      <c r="Q68" s="373" t="s">
        <v>1446</v>
      </c>
      <c r="R68" s="352"/>
      <c r="S68" s="352"/>
      <c r="T68" s="357"/>
      <c r="U68" s="352"/>
      <c r="V68" s="352"/>
      <c r="W68" s="352"/>
      <c r="X68" s="352"/>
      <c r="Y68" s="352"/>
      <c r="Z68" s="352"/>
      <c r="AA68" s="352"/>
      <c r="AB68" s="352"/>
    </row>
    <row r="69" spans="1:28" ht="15.75" customHeight="1">
      <c r="A69" s="379">
        <v>16</v>
      </c>
      <c r="B69" s="351">
        <v>9343</v>
      </c>
      <c r="C69" s="372" t="s">
        <v>1848</v>
      </c>
      <c r="D69" s="372" t="s">
        <v>1845</v>
      </c>
      <c r="E69" s="372" t="s">
        <v>1254</v>
      </c>
      <c r="F69" s="372" t="s">
        <v>1447</v>
      </c>
      <c r="G69" s="403">
        <v>10294908</v>
      </c>
      <c r="H69" s="352" t="s">
        <v>849</v>
      </c>
      <c r="I69" s="373" t="s">
        <v>709</v>
      </c>
      <c r="J69" s="398" t="s">
        <v>1448</v>
      </c>
      <c r="K69" s="351">
        <v>1991</v>
      </c>
      <c r="L69" s="355">
        <v>2</v>
      </c>
      <c r="M69" s="355">
        <v>6</v>
      </c>
      <c r="N69" s="372" t="s">
        <v>20</v>
      </c>
      <c r="O69" s="356">
        <v>15000000</v>
      </c>
      <c r="P69" s="376" t="s">
        <v>735</v>
      </c>
      <c r="Q69" s="352" t="s">
        <v>1449</v>
      </c>
      <c r="R69" s="352"/>
      <c r="S69" s="352"/>
      <c r="T69" s="352" t="s">
        <v>1849</v>
      </c>
      <c r="U69" s="352"/>
      <c r="V69" s="352"/>
      <c r="W69" s="352"/>
      <c r="X69" s="352"/>
      <c r="Y69" s="352"/>
      <c r="Z69" s="352"/>
      <c r="AA69" s="352"/>
      <c r="AB69" s="352"/>
    </row>
    <row r="70" spans="1:28" ht="15.75" customHeight="1">
      <c r="A70" s="379">
        <v>17</v>
      </c>
      <c r="B70" s="351">
        <v>9385</v>
      </c>
      <c r="C70" s="372" t="str">
        <f>IFERROR(VLOOKUP(B70,[45]DSML!E:J,6,0),"")</f>
        <v>CN Bắc Giang</v>
      </c>
      <c r="D70" s="372" t="str">
        <f>IFERROR(VLOOKUP(B70,[45]DSML!E:G,3,0),"")</f>
        <v>Khu vực Miền Bắc</v>
      </c>
      <c r="E70" s="372" t="s">
        <v>1254</v>
      </c>
      <c r="F70" s="372" t="s">
        <v>1444</v>
      </c>
      <c r="G70" s="351">
        <v>10926666</v>
      </c>
      <c r="H70" s="352" t="s">
        <v>1450</v>
      </c>
      <c r="I70" s="373" t="s">
        <v>712</v>
      </c>
      <c r="J70" s="398" t="s">
        <v>1451</v>
      </c>
      <c r="K70" s="351">
        <v>1971</v>
      </c>
      <c r="L70" s="355">
        <v>5</v>
      </c>
      <c r="M70" s="355">
        <v>6</v>
      </c>
      <c r="N70" s="372" t="s">
        <v>20</v>
      </c>
      <c r="O70" s="356">
        <v>15000000</v>
      </c>
      <c r="P70" s="376" t="s">
        <v>21</v>
      </c>
      <c r="Q70" s="352" t="s">
        <v>1452</v>
      </c>
      <c r="R70" s="352"/>
      <c r="S70" s="352"/>
      <c r="T70" s="357"/>
      <c r="U70" s="352"/>
      <c r="V70" s="352"/>
      <c r="W70" s="352"/>
      <c r="X70" s="352"/>
      <c r="Y70" s="352"/>
      <c r="Z70" s="352"/>
      <c r="AA70" s="352"/>
      <c r="AB70" s="352"/>
    </row>
    <row r="71" spans="1:28" ht="15.75" customHeight="1">
      <c r="A71" s="379">
        <v>18</v>
      </c>
      <c r="B71" s="351">
        <v>9343</v>
      </c>
      <c r="C71" s="372" t="str">
        <f>IFERROR(VLOOKUP(B71,[45]DSML!E:J,6,0),"")</f>
        <v>CN Trần Khát Chân</v>
      </c>
      <c r="D71" s="372" t="str">
        <f>IFERROR(VLOOKUP(B71,[45]DSML!E:G,3,0),"")</f>
        <v>Khu vực Hà Nội</v>
      </c>
      <c r="E71" s="372" t="s">
        <v>1254</v>
      </c>
      <c r="F71" s="372" t="s">
        <v>1447</v>
      </c>
      <c r="G71" s="351">
        <v>10294908</v>
      </c>
      <c r="H71" s="352" t="s">
        <v>849</v>
      </c>
      <c r="I71" s="373" t="s">
        <v>709</v>
      </c>
      <c r="J71" s="352" t="s">
        <v>1453</v>
      </c>
      <c r="K71" s="351">
        <v>1980</v>
      </c>
      <c r="L71" s="355">
        <v>5</v>
      </c>
      <c r="M71" s="355">
        <v>6</v>
      </c>
      <c r="N71" s="372" t="s">
        <v>16</v>
      </c>
      <c r="O71" s="356">
        <v>15000000</v>
      </c>
      <c r="P71" s="376" t="s">
        <v>21</v>
      </c>
      <c r="Q71" s="352" t="s">
        <v>1454</v>
      </c>
      <c r="R71" s="352"/>
      <c r="S71" s="352"/>
      <c r="T71" s="357"/>
      <c r="U71" s="352"/>
      <c r="V71" s="352"/>
      <c r="W71" s="352"/>
      <c r="X71" s="352"/>
      <c r="Y71" s="352"/>
      <c r="Z71" s="352"/>
      <c r="AA71" s="352"/>
      <c r="AB71" s="352"/>
    </row>
    <row r="72" spans="1:28" ht="15.75" customHeight="1">
      <c r="A72" s="379">
        <v>19</v>
      </c>
      <c r="B72" s="351">
        <v>9332</v>
      </c>
      <c r="C72" s="372" t="str">
        <f>IFERROR(VLOOKUP(B72,[45]DSML!E:J,6,0),"")</f>
        <v>CN Hà Nội</v>
      </c>
      <c r="D72" s="372" t="str">
        <f>IFERROR(VLOOKUP(B72,[45]DSML!E:G,3,0),"")</f>
        <v>Khu vực Hà Nội</v>
      </c>
      <c r="E72" s="372" t="s">
        <v>1254</v>
      </c>
      <c r="F72" s="372" t="s">
        <v>1391</v>
      </c>
      <c r="G72" s="351">
        <v>11470464</v>
      </c>
      <c r="H72" s="352" t="s">
        <v>889</v>
      </c>
      <c r="I72" s="373" t="s">
        <v>709</v>
      </c>
      <c r="J72" s="398" t="s">
        <v>1455</v>
      </c>
      <c r="K72" s="351">
        <v>1988</v>
      </c>
      <c r="L72" s="355">
        <v>5</v>
      </c>
      <c r="M72" s="355">
        <v>6</v>
      </c>
      <c r="N72" s="372" t="s">
        <v>17</v>
      </c>
      <c r="O72" s="356">
        <v>50000000</v>
      </c>
      <c r="P72" s="376" t="s">
        <v>21</v>
      </c>
      <c r="Q72" s="352" t="s">
        <v>1755</v>
      </c>
      <c r="R72" s="352"/>
      <c r="S72" s="352"/>
      <c r="T72" s="357"/>
      <c r="U72" s="352"/>
      <c r="V72" s="352"/>
      <c r="W72" s="352"/>
      <c r="X72" s="352"/>
      <c r="Y72" s="352"/>
      <c r="Z72" s="352"/>
      <c r="AA72" s="352"/>
      <c r="AB72" s="352"/>
    </row>
    <row r="73" spans="1:28" ht="15.75" customHeight="1">
      <c r="A73" s="379">
        <v>20</v>
      </c>
      <c r="B73" s="351">
        <v>9600</v>
      </c>
      <c r="C73" s="372" t="str">
        <f>IFERROR(VLOOKUP(B73,[45]DSML!E:J,6,0),"")</f>
        <v>TT KHUT</v>
      </c>
      <c r="D73" s="372" t="str">
        <f>IFERROR(VLOOKUP(B73,[45]DSML!E:G,3,0),"")</f>
        <v>TRUNG TÂM KHUT</v>
      </c>
      <c r="E73" s="372" t="s">
        <v>1254</v>
      </c>
      <c r="F73" s="404" t="s">
        <v>1109</v>
      </c>
      <c r="G73" s="351">
        <v>11316882</v>
      </c>
      <c r="H73" s="352" t="s">
        <v>994</v>
      </c>
      <c r="I73" s="373" t="s">
        <v>711</v>
      </c>
      <c r="J73" s="398" t="s">
        <v>1456</v>
      </c>
      <c r="K73" s="351">
        <v>1998</v>
      </c>
      <c r="L73" s="355">
        <v>5</v>
      </c>
      <c r="M73" s="355">
        <v>6</v>
      </c>
      <c r="N73" s="372" t="s">
        <v>20</v>
      </c>
      <c r="O73" s="356">
        <v>20000000</v>
      </c>
      <c r="P73" s="376" t="s">
        <v>734</v>
      </c>
      <c r="Q73" s="352" t="s">
        <v>1457</v>
      </c>
      <c r="R73" s="352"/>
      <c r="S73" s="352"/>
      <c r="T73" s="357"/>
      <c r="U73" s="352"/>
      <c r="V73" s="352"/>
      <c r="W73" s="352"/>
      <c r="X73" s="352"/>
      <c r="Y73" s="352"/>
      <c r="Z73" s="352"/>
      <c r="AA73" s="352"/>
      <c r="AB73" s="352"/>
    </row>
    <row r="74" spans="1:28" ht="15.75" customHeight="1">
      <c r="A74" s="379">
        <v>21</v>
      </c>
      <c r="B74" s="351">
        <v>9337</v>
      </c>
      <c r="C74" s="372" t="str">
        <f>IFERROR(VLOOKUP(B74,[45]DSML!E:J,6,0),"")</f>
        <v>CN Lạc Trung</v>
      </c>
      <c r="D74" s="372" t="str">
        <f>IFERROR(VLOOKUP(B74,[45]DSML!E:G,3,0),"")</f>
        <v>Khu vực Hà Nội</v>
      </c>
      <c r="E74" s="372" t="s">
        <v>1254</v>
      </c>
      <c r="F74" s="404" t="s">
        <v>1447</v>
      </c>
      <c r="G74" s="351">
        <v>11426638</v>
      </c>
      <c r="H74" s="352" t="s">
        <v>1758</v>
      </c>
      <c r="I74" s="373" t="s">
        <v>709</v>
      </c>
      <c r="J74" s="398" t="s">
        <v>1458</v>
      </c>
      <c r="K74" s="351">
        <v>1995</v>
      </c>
      <c r="L74" s="355">
        <v>6</v>
      </c>
      <c r="M74" s="355">
        <v>6</v>
      </c>
      <c r="N74" s="372" t="s">
        <v>16</v>
      </c>
      <c r="O74" s="356">
        <v>20000000</v>
      </c>
      <c r="P74" s="376" t="s">
        <v>21</v>
      </c>
      <c r="Q74" s="352" t="s">
        <v>1459</v>
      </c>
      <c r="R74" s="352"/>
      <c r="S74" s="352"/>
      <c r="T74" s="357"/>
      <c r="U74" s="352"/>
      <c r="V74" s="352"/>
      <c r="W74" s="352"/>
      <c r="X74" s="352"/>
      <c r="Y74" s="352"/>
      <c r="Z74" s="352"/>
      <c r="AA74" s="352"/>
      <c r="AB74" s="352"/>
    </row>
    <row r="75" spans="1:28" ht="15.75" customHeight="1">
      <c r="A75" s="379">
        <v>22</v>
      </c>
      <c r="B75" s="351">
        <v>9343</v>
      </c>
      <c r="C75" s="372" t="str">
        <f>IFERROR(VLOOKUP(B75,[45]DSML!E:J,6,0),"")</f>
        <v>CN Trần Khát Chân</v>
      </c>
      <c r="D75" s="372" t="str">
        <f>IFERROR(VLOOKUP(B75,[45]DSML!E:G,3,0),"")</f>
        <v>Khu vực Hà Nội</v>
      </c>
      <c r="E75" s="372" t="s">
        <v>1254</v>
      </c>
      <c r="F75" s="372" t="s">
        <v>1447</v>
      </c>
      <c r="G75" s="351">
        <v>11244357</v>
      </c>
      <c r="H75" s="352" t="s">
        <v>1362</v>
      </c>
      <c r="I75" s="373" t="s">
        <v>709</v>
      </c>
      <c r="J75" s="352" t="s">
        <v>1460</v>
      </c>
      <c r="K75" s="351">
        <v>1969</v>
      </c>
      <c r="L75" s="355">
        <v>6</v>
      </c>
      <c r="M75" s="355">
        <v>6</v>
      </c>
      <c r="N75" s="372" t="s">
        <v>20</v>
      </c>
      <c r="O75" s="356">
        <v>20000000</v>
      </c>
      <c r="P75" s="376" t="s">
        <v>21</v>
      </c>
      <c r="Q75" s="352" t="s">
        <v>1461</v>
      </c>
      <c r="R75" s="352"/>
      <c r="S75" s="352"/>
      <c r="T75" s="357"/>
      <c r="U75" s="352"/>
      <c r="V75" s="352"/>
      <c r="W75" s="352"/>
      <c r="X75" s="352"/>
      <c r="Y75" s="352"/>
      <c r="Z75" s="352"/>
      <c r="AA75" s="352"/>
      <c r="AB75" s="352"/>
    </row>
    <row r="76" spans="1:28" ht="15.75" customHeight="1">
      <c r="A76" s="379">
        <v>23</v>
      </c>
      <c r="B76" s="351">
        <v>9385</v>
      </c>
      <c r="C76" s="372" t="str">
        <f>IFERROR(VLOOKUP(B76,[45]DSML!E:J,6,0),"")</f>
        <v>CN Bắc Giang</v>
      </c>
      <c r="D76" s="372" t="str">
        <f>IFERROR(VLOOKUP(B76,[45]DSML!E:G,3,0),"")</f>
        <v>Khu vực Miền Bắc</v>
      </c>
      <c r="E76" s="372" t="s">
        <v>1254</v>
      </c>
      <c r="F76" s="372" t="s">
        <v>1444</v>
      </c>
      <c r="G76" s="351">
        <v>10256004</v>
      </c>
      <c r="H76" s="352" t="s">
        <v>1462</v>
      </c>
      <c r="I76" s="373" t="s">
        <v>712</v>
      </c>
      <c r="J76" s="398" t="s">
        <v>1463</v>
      </c>
      <c r="K76" s="351">
        <v>1976</v>
      </c>
      <c r="L76" s="355">
        <v>6</v>
      </c>
      <c r="M76" s="355">
        <v>6</v>
      </c>
      <c r="N76" s="372" t="s">
        <v>17</v>
      </c>
      <c r="O76" s="356">
        <v>15000000</v>
      </c>
      <c r="P76" s="376" t="s">
        <v>21</v>
      </c>
      <c r="Q76" s="352" t="s">
        <v>1464</v>
      </c>
      <c r="R76" s="352"/>
      <c r="S76" s="352"/>
      <c r="T76" s="357"/>
      <c r="U76" s="352"/>
      <c r="V76" s="352"/>
      <c r="W76" s="352"/>
      <c r="X76" s="352"/>
      <c r="Y76" s="352"/>
      <c r="Z76" s="352"/>
      <c r="AA76" s="352"/>
      <c r="AB76" s="352"/>
    </row>
    <row r="77" spans="1:28" ht="15.75" customHeight="1">
      <c r="A77" s="379">
        <v>24</v>
      </c>
      <c r="B77" s="351">
        <v>9332</v>
      </c>
      <c r="C77" s="372" t="str">
        <f>IFERROR(VLOOKUP(B77,[45]DSML!E:J,6,0),"")</f>
        <v>CN Hà Nội</v>
      </c>
      <c r="D77" s="372" t="str">
        <f>IFERROR(VLOOKUP(B77,[45]DSML!E:G,3,0),"")</f>
        <v>Khu vực Hà Nội</v>
      </c>
      <c r="E77" s="372" t="s">
        <v>1254</v>
      </c>
      <c r="F77" s="372" t="s">
        <v>1391</v>
      </c>
      <c r="G77" s="351">
        <v>10794697</v>
      </c>
      <c r="H77" s="352" t="s">
        <v>892</v>
      </c>
      <c r="I77" s="373" t="s">
        <v>709</v>
      </c>
      <c r="J77" s="398" t="s">
        <v>893</v>
      </c>
      <c r="K77" s="351">
        <v>1995</v>
      </c>
      <c r="L77" s="355">
        <v>6</v>
      </c>
      <c r="M77" s="355">
        <v>6</v>
      </c>
      <c r="N77" s="372" t="s">
        <v>17</v>
      </c>
      <c r="O77" s="356">
        <v>10000000</v>
      </c>
      <c r="P77" s="376" t="s">
        <v>734</v>
      </c>
      <c r="Q77" s="352"/>
      <c r="R77" s="352"/>
      <c r="S77" s="352"/>
      <c r="T77" s="357"/>
      <c r="U77" s="352"/>
      <c r="V77" s="352"/>
      <c r="W77" s="352"/>
      <c r="X77" s="352"/>
      <c r="Y77" s="352"/>
      <c r="Z77" s="352"/>
      <c r="AA77" s="352"/>
      <c r="AB77" s="352"/>
    </row>
    <row r="78" spans="1:28" ht="15.75" customHeight="1">
      <c r="A78" s="379">
        <v>25</v>
      </c>
      <c r="B78" s="351">
        <v>9600</v>
      </c>
      <c r="C78" s="372" t="str">
        <f>IFERROR(VLOOKUP(B78,[45]DSML!E:J,6,0),"")</f>
        <v>TT KHUT</v>
      </c>
      <c r="D78" s="372" t="str">
        <f>IFERROR(VLOOKUP(B78,[45]DSML!E:G,3,0),"")</f>
        <v>TRUNG TÂM KHUT</v>
      </c>
      <c r="E78" s="372" t="s">
        <v>1254</v>
      </c>
      <c r="F78" s="372" t="s">
        <v>1109</v>
      </c>
      <c r="G78" s="351">
        <v>11348331</v>
      </c>
      <c r="H78" s="352" t="s">
        <v>953</v>
      </c>
      <c r="I78" s="373" t="s">
        <v>711</v>
      </c>
      <c r="J78" s="352" t="s">
        <v>1465</v>
      </c>
      <c r="K78" s="351">
        <v>1983</v>
      </c>
      <c r="L78" s="355">
        <v>6</v>
      </c>
      <c r="M78" s="355">
        <v>6</v>
      </c>
      <c r="N78" s="372" t="s">
        <v>20</v>
      </c>
      <c r="O78" s="356">
        <v>20000000</v>
      </c>
      <c r="P78" s="376" t="s">
        <v>21</v>
      </c>
      <c r="Q78" s="352" t="s">
        <v>1466</v>
      </c>
      <c r="R78" s="352"/>
      <c r="S78" s="352"/>
      <c r="T78" s="357"/>
      <c r="U78" s="352"/>
      <c r="V78" s="352"/>
      <c r="W78" s="352"/>
      <c r="X78" s="352"/>
      <c r="Y78" s="352"/>
      <c r="Z78" s="352"/>
      <c r="AA78" s="352"/>
      <c r="AB78" s="352"/>
    </row>
    <row r="79" spans="1:28" ht="15.75" customHeight="1">
      <c r="A79" s="379">
        <v>26</v>
      </c>
      <c r="B79" s="351">
        <v>9600</v>
      </c>
      <c r="C79" s="372" t="str">
        <f>IFERROR(VLOOKUP(B79,[45]DSML!E:J,6,0),"")</f>
        <v>TT KHUT</v>
      </c>
      <c r="D79" s="372" t="str">
        <f>IFERROR(VLOOKUP(B79,[45]DSML!E:G,3,0),"")</f>
        <v>TRUNG TÂM KHUT</v>
      </c>
      <c r="E79" s="372" t="s">
        <v>1254</v>
      </c>
      <c r="F79" s="372" t="s">
        <v>1109</v>
      </c>
      <c r="G79" s="351">
        <v>11348331</v>
      </c>
      <c r="H79" s="352" t="s">
        <v>953</v>
      </c>
      <c r="I79" s="373" t="s">
        <v>711</v>
      </c>
      <c r="J79" s="352" t="s">
        <v>1467</v>
      </c>
      <c r="K79" s="351">
        <v>1979</v>
      </c>
      <c r="L79" s="355">
        <v>6</v>
      </c>
      <c r="M79" s="355">
        <v>6</v>
      </c>
      <c r="N79" s="372" t="s">
        <v>20</v>
      </c>
      <c r="O79" s="356">
        <v>50000000</v>
      </c>
      <c r="P79" s="376" t="s">
        <v>21</v>
      </c>
      <c r="Q79" s="352" t="s">
        <v>1468</v>
      </c>
      <c r="R79" s="352"/>
      <c r="S79" s="352"/>
      <c r="T79" s="357"/>
      <c r="U79" s="352"/>
      <c r="V79" s="352"/>
      <c r="W79" s="352"/>
      <c r="X79" s="352"/>
      <c r="Y79" s="352"/>
      <c r="Z79" s="352"/>
      <c r="AA79" s="352"/>
      <c r="AB79" s="352"/>
    </row>
    <row r="80" spans="1:28" ht="15.75" customHeight="1">
      <c r="A80" s="379">
        <v>27</v>
      </c>
      <c r="B80" s="351">
        <v>9600</v>
      </c>
      <c r="C80" s="372" t="str">
        <f>IFERROR(VLOOKUP(B80,[45]DSML!E:J,6,0),"")</f>
        <v>TT KHUT</v>
      </c>
      <c r="D80" s="372" t="str">
        <f>IFERROR(VLOOKUP(B80,[45]DSML!E:G,3,0),"")</f>
        <v>TRUNG TÂM KHUT</v>
      </c>
      <c r="E80" s="372" t="s">
        <v>1254</v>
      </c>
      <c r="F80" s="372" t="s">
        <v>1109</v>
      </c>
      <c r="G80" s="351">
        <v>11348331</v>
      </c>
      <c r="H80" s="352" t="s">
        <v>953</v>
      </c>
      <c r="I80" s="373" t="s">
        <v>711</v>
      </c>
      <c r="J80" s="352" t="s">
        <v>1469</v>
      </c>
      <c r="K80" s="351">
        <v>1997</v>
      </c>
      <c r="L80" s="355">
        <v>6</v>
      </c>
      <c r="M80" s="355">
        <v>6</v>
      </c>
      <c r="N80" s="372" t="s">
        <v>20</v>
      </c>
      <c r="O80" s="356">
        <v>12000000</v>
      </c>
      <c r="P80" s="376" t="s">
        <v>21</v>
      </c>
      <c r="Q80" s="352" t="s">
        <v>1468</v>
      </c>
      <c r="R80" s="352"/>
      <c r="S80" s="352"/>
      <c r="T80" s="357"/>
      <c r="U80" s="352"/>
      <c r="V80" s="352"/>
      <c r="W80" s="352"/>
      <c r="X80" s="352"/>
      <c r="Y80" s="352"/>
      <c r="Z80" s="352"/>
      <c r="AA80" s="352"/>
      <c r="AB80" s="352"/>
    </row>
    <row r="81" spans="1:28" ht="15.75" customHeight="1">
      <c r="A81" s="379">
        <v>28</v>
      </c>
      <c r="B81" s="351">
        <v>9600</v>
      </c>
      <c r="C81" s="372" t="str">
        <f>IFERROR(VLOOKUP(B81,[45]DSML!E:J,6,0),"")</f>
        <v>TT KHUT</v>
      </c>
      <c r="D81" s="372" t="str">
        <f>IFERROR(VLOOKUP(B81,[45]DSML!E:G,3,0),"")</f>
        <v>TRUNG TÂM KHUT</v>
      </c>
      <c r="E81" s="372" t="s">
        <v>1254</v>
      </c>
      <c r="F81" s="372" t="s">
        <v>1109</v>
      </c>
      <c r="G81" s="351">
        <v>11316882</v>
      </c>
      <c r="H81" s="352" t="s">
        <v>1470</v>
      </c>
      <c r="I81" s="373" t="s">
        <v>711</v>
      </c>
      <c r="J81" s="398" t="s">
        <v>1471</v>
      </c>
      <c r="K81" s="351">
        <v>1995</v>
      </c>
      <c r="L81" s="355">
        <v>6</v>
      </c>
      <c r="M81" s="355">
        <v>6</v>
      </c>
      <c r="N81" s="372" t="s">
        <v>20</v>
      </c>
      <c r="O81" s="356">
        <v>15000000</v>
      </c>
      <c r="P81" s="376" t="s">
        <v>21</v>
      </c>
      <c r="Q81" s="352" t="s">
        <v>1468</v>
      </c>
      <c r="R81" s="352"/>
      <c r="S81" s="352"/>
      <c r="T81" s="357"/>
      <c r="U81" s="352"/>
      <c r="V81" s="352"/>
      <c r="W81" s="352"/>
      <c r="X81" s="352"/>
      <c r="Y81" s="352"/>
      <c r="Z81" s="352"/>
      <c r="AA81" s="352"/>
      <c r="AB81" s="352"/>
    </row>
    <row r="82" spans="1:28" ht="15.75" customHeight="1">
      <c r="A82" s="379">
        <v>29</v>
      </c>
      <c r="B82" s="351">
        <v>9385</v>
      </c>
      <c r="C82" s="372" t="str">
        <f>IFERROR(VLOOKUP(B82,[45]DSML!E:J,6,0),"")</f>
        <v>CN Bắc Giang</v>
      </c>
      <c r="D82" s="372" t="str">
        <f>IFERROR(VLOOKUP(B82,[45]DSML!E:G,3,0),"")</f>
        <v>Khu vực Miền Bắc</v>
      </c>
      <c r="E82" s="372" t="s">
        <v>1254</v>
      </c>
      <c r="F82" s="404" t="s">
        <v>1444</v>
      </c>
      <c r="G82" s="351">
        <v>10013688</v>
      </c>
      <c r="H82" s="352" t="s">
        <v>938</v>
      </c>
      <c r="I82" s="373" t="s">
        <v>709</v>
      </c>
      <c r="J82" s="398" t="s">
        <v>938</v>
      </c>
      <c r="K82" s="351">
        <v>1980</v>
      </c>
      <c r="L82" s="355">
        <v>7</v>
      </c>
      <c r="M82" s="355">
        <v>6</v>
      </c>
      <c r="N82" s="372" t="s">
        <v>20</v>
      </c>
      <c r="O82" s="356">
        <v>14000000</v>
      </c>
      <c r="P82" s="376" t="s">
        <v>21</v>
      </c>
      <c r="Q82" s="352" t="s">
        <v>1538</v>
      </c>
      <c r="R82" s="352"/>
      <c r="S82" s="352"/>
      <c r="T82" s="357"/>
      <c r="U82" s="352"/>
      <c r="V82" s="352"/>
      <c r="W82" s="352"/>
      <c r="X82" s="352"/>
      <c r="Y82" s="352"/>
      <c r="Z82" s="352"/>
      <c r="AA82" s="352"/>
      <c r="AB82" s="352"/>
    </row>
    <row r="83" spans="1:28" ht="15.75" customHeight="1">
      <c r="A83" s="379">
        <v>30</v>
      </c>
      <c r="B83" s="351">
        <v>9385</v>
      </c>
      <c r="C83" s="372" t="str">
        <f>IFERROR(VLOOKUP(B83,[45]DSML!E:J,6,0),"")</f>
        <v>CN Bắc Giang</v>
      </c>
      <c r="D83" s="372" t="str">
        <f>IFERROR(VLOOKUP(B83,[45]DSML!E:G,3,0),"")</f>
        <v>Khu vực Miền Bắc</v>
      </c>
      <c r="E83" s="372" t="s">
        <v>1254</v>
      </c>
      <c r="F83" s="372" t="s">
        <v>1444</v>
      </c>
      <c r="G83" s="351">
        <v>10045488</v>
      </c>
      <c r="H83" s="352" t="s">
        <v>989</v>
      </c>
      <c r="I83" s="373" t="s">
        <v>716</v>
      </c>
      <c r="J83" s="398" t="s">
        <v>989</v>
      </c>
      <c r="K83" s="351">
        <v>1982</v>
      </c>
      <c r="L83" s="355">
        <v>7</v>
      </c>
      <c r="M83" s="355">
        <v>6</v>
      </c>
      <c r="N83" s="372" t="s">
        <v>20</v>
      </c>
      <c r="O83" s="356">
        <v>15000000</v>
      </c>
      <c r="P83" s="376" t="s">
        <v>21</v>
      </c>
      <c r="Q83" s="352" t="s">
        <v>1538</v>
      </c>
      <c r="R83" s="352"/>
      <c r="S83" s="352"/>
      <c r="T83" s="357"/>
      <c r="U83" s="352"/>
      <c r="V83" s="352"/>
      <c r="W83" s="352"/>
      <c r="X83" s="352"/>
      <c r="Y83" s="352"/>
      <c r="Z83" s="352"/>
      <c r="AA83" s="352"/>
      <c r="AB83" s="352"/>
    </row>
    <row r="84" spans="1:28" ht="15.75" customHeight="1">
      <c r="A84" s="379">
        <v>31</v>
      </c>
      <c r="B84" s="351">
        <v>9337</v>
      </c>
      <c r="C84" s="372" t="str">
        <f>IFERROR(VLOOKUP(B84,[45]DSML!E:J,6,0),"")</f>
        <v>CN Lạc Trung</v>
      </c>
      <c r="D84" s="372" t="str">
        <f>IFERROR(VLOOKUP(B84,[45]DSML!E:G,3,0),"")</f>
        <v>Khu vực Hà Nội</v>
      </c>
      <c r="E84" s="372" t="s">
        <v>1254</v>
      </c>
      <c r="F84" s="404" t="s">
        <v>1447</v>
      </c>
      <c r="G84" s="351">
        <v>11426638</v>
      </c>
      <c r="H84" s="352" t="s">
        <v>1758</v>
      </c>
      <c r="I84" s="373" t="s">
        <v>709</v>
      </c>
      <c r="J84" s="398" t="s">
        <v>1537</v>
      </c>
      <c r="K84" s="351">
        <v>1981</v>
      </c>
      <c r="L84" s="355">
        <v>7</v>
      </c>
      <c r="M84" s="355">
        <v>6</v>
      </c>
      <c r="N84" s="372" t="s">
        <v>20</v>
      </c>
      <c r="O84" s="356">
        <v>30000000</v>
      </c>
      <c r="P84" s="376" t="s">
        <v>21</v>
      </c>
      <c r="Q84" s="352" t="s">
        <v>1538</v>
      </c>
      <c r="R84" s="352"/>
      <c r="S84" s="352"/>
      <c r="T84" s="357"/>
      <c r="U84" s="352"/>
      <c r="V84" s="352"/>
      <c r="W84" s="352"/>
      <c r="X84" s="352"/>
      <c r="Y84" s="352"/>
      <c r="Z84" s="352"/>
      <c r="AA84" s="352"/>
      <c r="AB84" s="352"/>
    </row>
    <row r="85" spans="1:28" ht="15.75" customHeight="1">
      <c r="A85" s="379">
        <v>32</v>
      </c>
      <c r="B85" s="351">
        <v>9332</v>
      </c>
      <c r="C85" s="372" t="str">
        <f>IFERROR(VLOOKUP(B85,[45]DSML!E:J,6,0),"")</f>
        <v>CN Hà Nội</v>
      </c>
      <c r="D85" s="372" t="str">
        <f>IFERROR(VLOOKUP(B85,[45]DSML!E:G,3,0),"")</f>
        <v>Khu vực Hà Nội</v>
      </c>
      <c r="E85" s="372" t="s">
        <v>1254</v>
      </c>
      <c r="F85" s="404" t="s">
        <v>1391</v>
      </c>
      <c r="G85" s="351">
        <v>11470464</v>
      </c>
      <c r="H85" s="352" t="s">
        <v>889</v>
      </c>
      <c r="I85" s="373" t="s">
        <v>709</v>
      </c>
      <c r="J85" s="398" t="s">
        <v>894</v>
      </c>
      <c r="K85" s="351">
        <v>1989</v>
      </c>
      <c r="L85" s="355">
        <v>7</v>
      </c>
      <c r="M85" s="355">
        <v>6</v>
      </c>
      <c r="N85" s="372" t="s">
        <v>17</v>
      </c>
      <c r="O85" s="356">
        <v>25000000</v>
      </c>
      <c r="P85" s="376" t="s">
        <v>21</v>
      </c>
      <c r="Q85" s="352" t="s">
        <v>1538</v>
      </c>
      <c r="R85" s="352"/>
      <c r="S85" s="352"/>
      <c r="T85" s="357"/>
      <c r="U85" s="352"/>
      <c r="V85" s="352"/>
      <c r="W85" s="352"/>
      <c r="X85" s="352"/>
      <c r="Y85" s="352"/>
      <c r="Z85" s="352"/>
      <c r="AA85" s="352"/>
      <c r="AB85" s="352"/>
    </row>
    <row r="86" spans="1:28" ht="15.75" customHeight="1">
      <c r="A86" s="379">
        <v>33</v>
      </c>
      <c r="B86" s="351">
        <v>9332</v>
      </c>
      <c r="C86" s="372" t="str">
        <f>IFERROR(VLOOKUP(B86,[45]DSML!E:J,6,0),"")</f>
        <v>CN Hà Nội</v>
      </c>
      <c r="D86" s="372" t="str">
        <f>IFERROR(VLOOKUP(B86,[45]DSML!E:G,3,0),"")</f>
        <v>Khu vực Hà Nội</v>
      </c>
      <c r="E86" s="372" t="s">
        <v>1254</v>
      </c>
      <c r="F86" s="372" t="s">
        <v>1391</v>
      </c>
      <c r="G86" s="351">
        <v>11470464</v>
      </c>
      <c r="H86" s="352" t="s">
        <v>1539</v>
      </c>
      <c r="I86" s="373" t="s">
        <v>709</v>
      </c>
      <c r="J86" s="398" t="s">
        <v>1540</v>
      </c>
      <c r="K86" s="351">
        <v>1982</v>
      </c>
      <c r="L86" s="355">
        <v>7</v>
      </c>
      <c r="M86" s="355">
        <v>6</v>
      </c>
      <c r="N86" s="372" t="s">
        <v>17</v>
      </c>
      <c r="O86" s="356">
        <v>50000000</v>
      </c>
      <c r="P86" s="376" t="s">
        <v>734</v>
      </c>
      <c r="Q86" s="352"/>
      <c r="R86" s="352"/>
      <c r="S86" s="352"/>
      <c r="T86" s="357"/>
      <c r="U86" s="352"/>
      <c r="V86" s="352"/>
      <c r="W86" s="352"/>
      <c r="X86" s="352"/>
      <c r="Y86" s="352"/>
      <c r="Z86" s="352"/>
      <c r="AA86" s="352"/>
      <c r="AB86" s="352"/>
    </row>
    <row r="87" spans="1:28" ht="15.75" customHeight="1">
      <c r="A87" s="379">
        <v>34</v>
      </c>
      <c r="B87" s="351">
        <v>9332</v>
      </c>
      <c r="C87" s="372" t="str">
        <f>IFERROR(VLOOKUP(B87,[45]DSML!E:J,6,0),"")</f>
        <v>CN Hà Nội</v>
      </c>
      <c r="D87" s="372" t="str">
        <f>IFERROR(VLOOKUP(B87,[45]DSML!E:G,3,0),"")</f>
        <v>Khu vực Hà Nội</v>
      </c>
      <c r="E87" s="372" t="s">
        <v>1254</v>
      </c>
      <c r="F87" s="372" t="s">
        <v>1391</v>
      </c>
      <c r="G87" s="351">
        <v>11470464</v>
      </c>
      <c r="H87" s="352" t="s">
        <v>1539</v>
      </c>
      <c r="I87" s="373" t="s">
        <v>709</v>
      </c>
      <c r="J87" s="398" t="s">
        <v>1541</v>
      </c>
      <c r="K87" s="351">
        <v>1985</v>
      </c>
      <c r="L87" s="355">
        <v>7</v>
      </c>
      <c r="M87" s="355">
        <v>6</v>
      </c>
      <c r="N87" s="372" t="s">
        <v>17</v>
      </c>
      <c r="O87" s="356">
        <v>50000000</v>
      </c>
      <c r="P87" s="376" t="s">
        <v>734</v>
      </c>
      <c r="Q87" s="352"/>
      <c r="R87" s="352"/>
      <c r="S87" s="352"/>
      <c r="T87" s="357"/>
      <c r="U87" s="352"/>
      <c r="V87" s="352"/>
      <c r="W87" s="352"/>
      <c r="X87" s="352"/>
      <c r="Y87" s="352"/>
      <c r="Z87" s="352"/>
      <c r="AA87" s="352"/>
      <c r="AB87" s="352"/>
    </row>
    <row r="88" spans="1:28" ht="15.75" customHeight="1">
      <c r="A88" s="379">
        <v>35</v>
      </c>
      <c r="B88" s="351">
        <v>9600</v>
      </c>
      <c r="C88" s="372" t="str">
        <f>IFERROR(VLOOKUP(B88,[45]DSML!E:J,6,0),"")</f>
        <v>TT KHUT</v>
      </c>
      <c r="D88" s="372" t="str">
        <f>IFERROR(VLOOKUP(B88,[45]DSML!E:G,3,0),"")</f>
        <v>TRUNG TÂM KHUT</v>
      </c>
      <c r="E88" s="372" t="s">
        <v>1254</v>
      </c>
      <c r="F88" s="372" t="s">
        <v>1109</v>
      </c>
      <c r="G88" s="351">
        <v>11348331</v>
      </c>
      <c r="H88" s="352" t="s">
        <v>953</v>
      </c>
      <c r="I88" s="373" t="s">
        <v>711</v>
      </c>
      <c r="J88" s="398" t="s">
        <v>1682</v>
      </c>
      <c r="K88" s="351">
        <v>1991</v>
      </c>
      <c r="L88" s="355">
        <v>7</v>
      </c>
      <c r="M88" s="355">
        <v>6</v>
      </c>
      <c r="N88" s="372" t="s">
        <v>19</v>
      </c>
      <c r="O88" s="356">
        <v>12000000</v>
      </c>
      <c r="P88" s="376" t="s">
        <v>734</v>
      </c>
      <c r="Q88" s="352"/>
      <c r="R88" s="352"/>
      <c r="S88" s="352"/>
      <c r="T88" s="357"/>
      <c r="U88" s="352"/>
      <c r="V88" s="352"/>
      <c r="W88" s="352"/>
      <c r="X88" s="352"/>
      <c r="Y88" s="352"/>
      <c r="Z88" s="352"/>
      <c r="AA88" s="352"/>
      <c r="AB88" s="352"/>
    </row>
    <row r="89" spans="1:28" ht="15.75" customHeight="1">
      <c r="A89" s="379">
        <v>36</v>
      </c>
      <c r="B89" s="351">
        <v>9600</v>
      </c>
      <c r="C89" s="372" t="str">
        <f>IFERROR(VLOOKUP(B89,[45]DSML!E:J,6,0),"")</f>
        <v>TT KHUT</v>
      </c>
      <c r="D89" s="372" t="str">
        <f>IFERROR(VLOOKUP(B89,[45]DSML!E:G,3,0),"")</f>
        <v>TRUNG TÂM KHUT</v>
      </c>
      <c r="E89" s="372" t="s">
        <v>1254</v>
      </c>
      <c r="F89" s="372" t="s">
        <v>1109</v>
      </c>
      <c r="G89" s="351">
        <v>11323553</v>
      </c>
      <c r="H89" s="352" t="s">
        <v>885</v>
      </c>
      <c r="I89" s="373" t="s">
        <v>711</v>
      </c>
      <c r="J89" s="398" t="s">
        <v>1683</v>
      </c>
      <c r="K89" s="351">
        <v>1981</v>
      </c>
      <c r="L89" s="355">
        <v>7</v>
      </c>
      <c r="M89" s="355">
        <v>6</v>
      </c>
      <c r="N89" s="372" t="s">
        <v>19</v>
      </c>
      <c r="O89" s="356">
        <v>20000000</v>
      </c>
      <c r="P89" s="376" t="s">
        <v>21</v>
      </c>
      <c r="Q89" s="352" t="s">
        <v>1538</v>
      </c>
      <c r="R89" s="352"/>
      <c r="S89" s="352"/>
      <c r="T89" s="357"/>
      <c r="U89" s="352"/>
      <c r="V89" s="352"/>
      <c r="W89" s="352"/>
      <c r="X89" s="352"/>
      <c r="Y89" s="352"/>
      <c r="Z89" s="352"/>
      <c r="AA89" s="352"/>
      <c r="AB89" s="352"/>
    </row>
    <row r="90" spans="1:28" ht="15.75" customHeight="1">
      <c r="A90" s="379">
        <v>37</v>
      </c>
      <c r="B90" s="351">
        <v>9600</v>
      </c>
      <c r="C90" s="372" t="str">
        <f>IFERROR(VLOOKUP(B90,[45]DSML!E:J,6,0),"")</f>
        <v>TT KHUT</v>
      </c>
      <c r="D90" s="372" t="str">
        <f>IFERROR(VLOOKUP(B90,[45]DSML!E:G,3,0),"")</f>
        <v>TRUNG TÂM KHUT</v>
      </c>
      <c r="E90" s="372" t="s">
        <v>1254</v>
      </c>
      <c r="F90" s="372" t="s">
        <v>1109</v>
      </c>
      <c r="G90" s="351">
        <v>11100628</v>
      </c>
      <c r="H90" s="352" t="s">
        <v>1684</v>
      </c>
      <c r="I90" s="373" t="s">
        <v>711</v>
      </c>
      <c r="J90" s="398" t="s">
        <v>1685</v>
      </c>
      <c r="K90" s="351">
        <v>1997</v>
      </c>
      <c r="L90" s="355">
        <v>7</v>
      </c>
      <c r="M90" s="355">
        <v>6</v>
      </c>
      <c r="N90" s="372" t="s">
        <v>19</v>
      </c>
      <c r="O90" s="356">
        <v>20000000</v>
      </c>
      <c r="P90" s="376" t="s">
        <v>21</v>
      </c>
      <c r="Q90" s="352" t="s">
        <v>1538</v>
      </c>
      <c r="R90" s="352"/>
      <c r="S90" s="352"/>
      <c r="T90" s="357"/>
      <c r="U90" s="352"/>
      <c r="V90" s="352"/>
      <c r="W90" s="352"/>
      <c r="X90" s="352"/>
      <c r="Y90" s="352"/>
      <c r="Z90" s="352"/>
      <c r="AA90" s="352"/>
      <c r="AB90" s="352"/>
    </row>
    <row r="91" spans="1:28" ht="15.75" customHeight="1">
      <c r="A91" s="379">
        <v>38</v>
      </c>
      <c r="B91" s="351">
        <v>9600</v>
      </c>
      <c r="C91" s="372" t="str">
        <f>IFERROR(VLOOKUP(B91,[45]DSML!E:J,6,0),"")</f>
        <v>TT KHUT</v>
      </c>
      <c r="D91" s="372" t="str">
        <f>IFERROR(VLOOKUP(B91,[45]DSML!E:G,3,0),"")</f>
        <v>TRUNG TÂM KHUT</v>
      </c>
      <c r="E91" s="372" t="s">
        <v>1254</v>
      </c>
      <c r="F91" s="372" t="s">
        <v>1109</v>
      </c>
      <c r="G91" s="351">
        <v>11323553</v>
      </c>
      <c r="H91" s="352" t="s">
        <v>885</v>
      </c>
      <c r="I91" s="373" t="s">
        <v>711</v>
      </c>
      <c r="J91" s="398" t="s">
        <v>1370</v>
      </c>
      <c r="K91" s="351">
        <v>1985</v>
      </c>
      <c r="L91" s="355">
        <v>8</v>
      </c>
      <c r="M91" s="355">
        <v>6</v>
      </c>
      <c r="N91" s="372" t="s">
        <v>20</v>
      </c>
      <c r="O91" s="356">
        <v>15000000</v>
      </c>
      <c r="P91" s="376" t="s">
        <v>21</v>
      </c>
      <c r="Q91" s="352" t="s">
        <v>1538</v>
      </c>
      <c r="R91" s="352"/>
      <c r="S91" s="352"/>
      <c r="T91" s="357"/>
      <c r="U91" s="352"/>
      <c r="V91" s="352"/>
      <c r="W91" s="352"/>
      <c r="X91" s="352"/>
      <c r="Y91" s="352"/>
      <c r="Z91" s="352"/>
      <c r="AA91" s="352"/>
      <c r="AB91" s="352"/>
    </row>
    <row r="92" spans="1:28" ht="15.75" customHeight="1">
      <c r="A92" s="379">
        <v>39</v>
      </c>
      <c r="B92" s="351">
        <v>9600</v>
      </c>
      <c r="C92" s="372" t="str">
        <f>IFERROR(VLOOKUP(B92,[45]DSML!E:J,6,0),"")</f>
        <v>TT KHUT</v>
      </c>
      <c r="D92" s="372" t="str">
        <f>IFERROR(VLOOKUP(B92,[45]DSML!E:G,3,0),"")</f>
        <v>TRUNG TÂM KHUT</v>
      </c>
      <c r="E92" s="372" t="s">
        <v>1254</v>
      </c>
      <c r="F92" s="372" t="s">
        <v>1109</v>
      </c>
      <c r="G92" s="351">
        <v>11348331</v>
      </c>
      <c r="H92" s="352" t="s">
        <v>953</v>
      </c>
      <c r="I92" s="373" t="s">
        <v>711</v>
      </c>
      <c r="J92" s="398" t="s">
        <v>1575</v>
      </c>
      <c r="K92" s="351">
        <v>1992</v>
      </c>
      <c r="L92" s="355">
        <v>8</v>
      </c>
      <c r="M92" s="355">
        <v>6</v>
      </c>
      <c r="N92" s="372" t="s">
        <v>20</v>
      </c>
      <c r="O92" s="356">
        <v>15000000</v>
      </c>
      <c r="P92" s="376" t="s">
        <v>21</v>
      </c>
      <c r="Q92" s="352" t="s">
        <v>1538</v>
      </c>
      <c r="R92" s="352"/>
      <c r="S92" s="352"/>
      <c r="T92" s="357"/>
      <c r="U92" s="352"/>
      <c r="V92" s="352"/>
      <c r="W92" s="352"/>
      <c r="X92" s="352"/>
      <c r="Y92" s="352"/>
      <c r="Z92" s="352"/>
      <c r="AA92" s="352"/>
      <c r="AB92" s="352"/>
    </row>
    <row r="93" spans="1:28" ht="15.75" customHeight="1">
      <c r="A93" s="379">
        <v>40</v>
      </c>
      <c r="B93" s="351">
        <v>9600</v>
      </c>
      <c r="C93" s="372" t="str">
        <f>IFERROR(VLOOKUP(B93,[45]DSML!E:J,6,0),"")</f>
        <v>TT KHUT</v>
      </c>
      <c r="D93" s="372" t="str">
        <f>IFERROR(VLOOKUP(B93,[45]DSML!E:G,3,0),"")</f>
        <v>TRUNG TÂM KHUT</v>
      </c>
      <c r="E93" s="372" t="s">
        <v>1254</v>
      </c>
      <c r="F93" s="372" t="s">
        <v>1109</v>
      </c>
      <c r="G93" s="351">
        <v>11008188</v>
      </c>
      <c r="H93" s="352" t="s">
        <v>1576</v>
      </c>
      <c r="I93" s="373" t="s">
        <v>711</v>
      </c>
      <c r="J93" s="398" t="s">
        <v>1577</v>
      </c>
      <c r="K93" s="351">
        <v>1993</v>
      </c>
      <c r="L93" s="355">
        <v>8</v>
      </c>
      <c r="M93" s="355">
        <v>6</v>
      </c>
      <c r="N93" s="372" t="s">
        <v>20</v>
      </c>
      <c r="O93" s="356">
        <v>15000000</v>
      </c>
      <c r="P93" s="376" t="s">
        <v>21</v>
      </c>
      <c r="Q93" s="352" t="s">
        <v>1538</v>
      </c>
      <c r="R93" s="352"/>
      <c r="S93" s="352"/>
      <c r="T93" s="357"/>
      <c r="U93" s="352"/>
      <c r="V93" s="352"/>
      <c r="W93" s="352"/>
      <c r="X93" s="352"/>
      <c r="Y93" s="352"/>
      <c r="Z93" s="352"/>
      <c r="AA93" s="352"/>
      <c r="AB93" s="352"/>
    </row>
    <row r="94" spans="1:28" ht="15.75" customHeight="1">
      <c r="A94" s="379">
        <v>41</v>
      </c>
      <c r="B94" s="351">
        <v>9600</v>
      </c>
      <c r="C94" s="372" t="str">
        <f>IFERROR(VLOOKUP(B94,[45]DSML!E:J,6,0),"")</f>
        <v>TT KHUT</v>
      </c>
      <c r="D94" s="372" t="str">
        <f>IFERROR(VLOOKUP(B94,[45]DSML!E:G,3,0),"")</f>
        <v>TRUNG TÂM KHUT</v>
      </c>
      <c r="E94" s="372" t="s">
        <v>1254</v>
      </c>
      <c r="F94" s="372" t="s">
        <v>1109</v>
      </c>
      <c r="G94" s="351">
        <v>11316882</v>
      </c>
      <c r="H94" s="352" t="s">
        <v>994</v>
      </c>
      <c r="I94" s="373" t="s">
        <v>711</v>
      </c>
      <c r="J94" s="398" t="s">
        <v>1578</v>
      </c>
      <c r="K94" s="351">
        <v>1989</v>
      </c>
      <c r="L94" s="355">
        <v>8</v>
      </c>
      <c r="M94" s="355">
        <v>6</v>
      </c>
      <c r="N94" s="372" t="s">
        <v>20</v>
      </c>
      <c r="O94" s="356">
        <v>10000000</v>
      </c>
      <c r="P94" s="376" t="s">
        <v>21</v>
      </c>
      <c r="Q94" s="352" t="s">
        <v>1538</v>
      </c>
      <c r="R94" s="352"/>
      <c r="S94" s="352"/>
      <c r="T94" s="357"/>
      <c r="U94" s="352"/>
      <c r="V94" s="352"/>
      <c r="W94" s="352"/>
      <c r="X94" s="352"/>
      <c r="Y94" s="352"/>
      <c r="Z94" s="352"/>
      <c r="AA94" s="352"/>
      <c r="AB94" s="352"/>
    </row>
    <row r="95" spans="1:28" ht="15.75" customHeight="1">
      <c r="A95" s="379">
        <v>42</v>
      </c>
      <c r="B95" s="351">
        <v>9600</v>
      </c>
      <c r="C95" s="372" t="str">
        <f>IFERROR(VLOOKUP(B95,[45]DSML!E:J,6,0),"")</f>
        <v>TT KHUT</v>
      </c>
      <c r="D95" s="372" t="str">
        <f>IFERROR(VLOOKUP(B95,[45]DSML!E:G,3,0),"")</f>
        <v>TRUNG TÂM KHUT</v>
      </c>
      <c r="E95" s="372" t="s">
        <v>1254</v>
      </c>
      <c r="F95" s="372" t="s">
        <v>1109</v>
      </c>
      <c r="G95" s="351">
        <v>11316882</v>
      </c>
      <c r="H95" s="352" t="s">
        <v>994</v>
      </c>
      <c r="I95" s="373" t="s">
        <v>711</v>
      </c>
      <c r="J95" s="398" t="s">
        <v>1579</v>
      </c>
      <c r="K95" s="351">
        <v>1996</v>
      </c>
      <c r="L95" s="355">
        <v>8</v>
      </c>
      <c r="M95" s="355">
        <v>6</v>
      </c>
      <c r="N95" s="372" t="s">
        <v>20</v>
      </c>
      <c r="O95" s="356">
        <v>20000000</v>
      </c>
      <c r="P95" s="376" t="s">
        <v>21</v>
      </c>
      <c r="Q95" s="352" t="s">
        <v>1538</v>
      </c>
      <c r="R95" s="352"/>
      <c r="S95" s="352"/>
      <c r="T95" s="357"/>
      <c r="U95" s="352"/>
      <c r="V95" s="352"/>
      <c r="W95" s="352"/>
      <c r="X95" s="352"/>
      <c r="Y95" s="352"/>
      <c r="Z95" s="352"/>
      <c r="AA95" s="352"/>
      <c r="AB95" s="352"/>
    </row>
    <row r="96" spans="1:28" ht="15.75" customHeight="1">
      <c r="A96" s="379">
        <v>43</v>
      </c>
      <c r="B96" s="351">
        <v>9332</v>
      </c>
      <c r="C96" s="372" t="str">
        <f>IFERROR(VLOOKUP(B96,[45]DSML!E:J,6,0),"")</f>
        <v>CN Hà Nội</v>
      </c>
      <c r="D96" s="372" t="str">
        <f>IFERROR(VLOOKUP(B96,[45]DSML!E:G,3,0),"")</f>
        <v>Khu vực Hà Nội</v>
      </c>
      <c r="E96" s="372" t="s">
        <v>1254</v>
      </c>
      <c r="F96" s="372" t="s">
        <v>1391</v>
      </c>
      <c r="G96" s="351">
        <v>11470464</v>
      </c>
      <c r="H96" s="352" t="s">
        <v>889</v>
      </c>
      <c r="I96" s="373" t="s">
        <v>709</v>
      </c>
      <c r="J96" s="398" t="s">
        <v>1580</v>
      </c>
      <c r="K96" s="351">
        <v>1985</v>
      </c>
      <c r="L96" s="355">
        <v>8</v>
      </c>
      <c r="M96" s="355">
        <v>6</v>
      </c>
      <c r="N96" s="372" t="s">
        <v>17</v>
      </c>
      <c r="O96" s="356">
        <v>10000000</v>
      </c>
      <c r="P96" s="376" t="s">
        <v>734</v>
      </c>
      <c r="Q96" s="352"/>
      <c r="R96" s="352"/>
      <c r="S96" s="352"/>
      <c r="T96" s="357"/>
      <c r="U96" s="352"/>
      <c r="V96" s="352"/>
      <c r="W96" s="352"/>
      <c r="X96" s="352"/>
      <c r="Y96" s="352"/>
      <c r="Z96" s="352"/>
      <c r="AA96" s="352"/>
      <c r="AB96" s="352"/>
    </row>
    <row r="97" spans="1:28" ht="15.75" customHeight="1">
      <c r="A97" s="379">
        <v>44</v>
      </c>
      <c r="B97" s="351">
        <v>9332</v>
      </c>
      <c r="C97" s="372" t="str">
        <f>IFERROR(VLOOKUP(B97,[45]DSML!E:J,6,0),"")</f>
        <v>CN Hà Nội</v>
      </c>
      <c r="D97" s="372" t="str">
        <f>IFERROR(VLOOKUP(B97,[45]DSML!E:G,3,0),"")</f>
        <v>Khu vực Hà Nội</v>
      </c>
      <c r="E97" s="372" t="s">
        <v>1254</v>
      </c>
      <c r="F97" s="372" t="s">
        <v>1391</v>
      </c>
      <c r="G97" s="351">
        <v>10414537</v>
      </c>
      <c r="H97" s="352" t="s">
        <v>1366</v>
      </c>
      <c r="I97" s="373" t="s">
        <v>712</v>
      </c>
      <c r="J97" s="398" t="s">
        <v>990</v>
      </c>
      <c r="K97" s="351">
        <v>1989</v>
      </c>
      <c r="L97" s="355">
        <v>8</v>
      </c>
      <c r="M97" s="355">
        <v>6</v>
      </c>
      <c r="N97" s="372" t="s">
        <v>17</v>
      </c>
      <c r="O97" s="356">
        <v>15000000</v>
      </c>
      <c r="P97" s="376" t="s">
        <v>21</v>
      </c>
      <c r="Q97" s="352" t="s">
        <v>1639</v>
      </c>
      <c r="R97" s="352"/>
      <c r="S97" s="352"/>
      <c r="T97" s="357"/>
      <c r="U97" s="352"/>
      <c r="V97" s="352"/>
      <c r="W97" s="352"/>
      <c r="X97" s="352"/>
      <c r="Y97" s="352"/>
      <c r="Z97" s="352"/>
      <c r="AA97" s="352"/>
      <c r="AB97" s="352"/>
    </row>
    <row r="98" spans="1:28" ht="15.75" customHeight="1">
      <c r="A98" s="379">
        <v>45</v>
      </c>
      <c r="B98" s="351">
        <v>9337</v>
      </c>
      <c r="C98" s="372" t="str">
        <f>IFERROR(VLOOKUP(B98,[45]DSML!E:J,6,0),"")</f>
        <v>CN Lạc Trung</v>
      </c>
      <c r="D98" s="372" t="str">
        <f>IFERROR(VLOOKUP(B98,[45]DSML!E:G,3,0),"")</f>
        <v>Khu vực Hà Nội</v>
      </c>
      <c r="E98" s="372" t="s">
        <v>1254</v>
      </c>
      <c r="F98" s="372" t="s">
        <v>1447</v>
      </c>
      <c r="G98" s="351">
        <v>11130855</v>
      </c>
      <c r="H98" s="352" t="s">
        <v>1581</v>
      </c>
      <c r="I98" s="373" t="s">
        <v>712</v>
      </c>
      <c r="J98" s="398" t="s">
        <v>1047</v>
      </c>
      <c r="K98" s="351">
        <v>1996</v>
      </c>
      <c r="L98" s="355">
        <v>8</v>
      </c>
      <c r="M98" s="355">
        <v>6</v>
      </c>
      <c r="N98" s="372" t="s">
        <v>20</v>
      </c>
      <c r="O98" s="356">
        <v>12000000</v>
      </c>
      <c r="P98" s="376" t="s">
        <v>21</v>
      </c>
      <c r="Q98" s="352" t="s">
        <v>1639</v>
      </c>
      <c r="R98" s="352"/>
      <c r="S98" s="352"/>
      <c r="T98" s="357"/>
      <c r="U98" s="352"/>
      <c r="V98" s="352"/>
      <c r="W98" s="352"/>
      <c r="X98" s="352"/>
      <c r="Y98" s="352"/>
      <c r="Z98" s="352"/>
      <c r="AA98" s="352"/>
      <c r="AB98" s="352"/>
    </row>
    <row r="99" spans="1:28" ht="15.75" customHeight="1">
      <c r="A99" s="379">
        <v>46</v>
      </c>
      <c r="B99" s="351">
        <v>9337</v>
      </c>
      <c r="C99" s="372" t="str">
        <f>IFERROR(VLOOKUP(B99,[45]DSML!E:J,6,0),"")</f>
        <v>CN Lạc Trung</v>
      </c>
      <c r="D99" s="372" t="str">
        <f>IFERROR(VLOOKUP(B99,[45]DSML!E:G,3,0),"")</f>
        <v>Khu vực Hà Nội</v>
      </c>
      <c r="E99" s="372" t="s">
        <v>1254</v>
      </c>
      <c r="F99" s="372" t="s">
        <v>1447</v>
      </c>
      <c r="G99" s="351">
        <v>11252206</v>
      </c>
      <c r="H99" s="352" t="s">
        <v>1232</v>
      </c>
      <c r="I99" s="373" t="s">
        <v>712</v>
      </c>
      <c r="J99" s="352" t="s">
        <v>1582</v>
      </c>
      <c r="K99" s="351">
        <v>1986</v>
      </c>
      <c r="L99" s="355">
        <v>8</v>
      </c>
      <c r="M99" s="355">
        <v>6</v>
      </c>
      <c r="N99" s="372" t="s">
        <v>17</v>
      </c>
      <c r="O99" s="356">
        <v>10000000</v>
      </c>
      <c r="P99" s="376" t="s">
        <v>734</v>
      </c>
      <c r="Q99" s="352" t="s">
        <v>1640</v>
      </c>
      <c r="R99" s="352"/>
      <c r="S99" s="352"/>
      <c r="T99" s="357"/>
      <c r="U99" s="352"/>
      <c r="V99" s="352"/>
      <c r="W99" s="352"/>
      <c r="X99" s="352"/>
      <c r="Y99" s="352"/>
      <c r="Z99" s="352"/>
      <c r="AA99" s="352"/>
      <c r="AB99" s="352"/>
    </row>
    <row r="100" spans="1:28" ht="15.75" customHeight="1">
      <c r="A100" s="379">
        <v>47</v>
      </c>
      <c r="B100" s="351">
        <v>9600</v>
      </c>
      <c r="C100" s="372" t="str">
        <f>IFERROR(VLOOKUP(B100,[45]DSML!E:J,6,0),"")</f>
        <v>TT KHUT</v>
      </c>
      <c r="D100" s="372" t="str">
        <f>IFERROR(VLOOKUP(B100,[45]DSML!E:G,3,0),"")</f>
        <v>TRUNG TÂM KHUT</v>
      </c>
      <c r="E100" s="372" t="s">
        <v>1254</v>
      </c>
      <c r="F100" s="372" t="s">
        <v>1109</v>
      </c>
      <c r="G100" s="351">
        <v>11316882</v>
      </c>
      <c r="H100" s="352" t="s">
        <v>994</v>
      </c>
      <c r="I100" s="373" t="s">
        <v>711</v>
      </c>
      <c r="J100" s="398" t="s">
        <v>1583</v>
      </c>
      <c r="K100" s="351">
        <v>1980</v>
      </c>
      <c r="L100" s="355">
        <v>9</v>
      </c>
      <c r="M100" s="355">
        <v>6</v>
      </c>
      <c r="N100" s="372" t="s">
        <v>20</v>
      </c>
      <c r="O100" s="356">
        <v>20000000</v>
      </c>
      <c r="P100" s="376" t="s">
        <v>21</v>
      </c>
      <c r="Q100" s="352"/>
      <c r="R100" s="352"/>
      <c r="S100" s="352"/>
      <c r="T100" s="357"/>
      <c r="U100" s="352"/>
      <c r="V100" s="352"/>
      <c r="W100" s="352"/>
      <c r="X100" s="352"/>
      <c r="Y100" s="352"/>
      <c r="Z100" s="352"/>
      <c r="AA100" s="352"/>
      <c r="AB100" s="352"/>
    </row>
    <row r="101" spans="1:28" ht="15.75" customHeight="1">
      <c r="A101" s="379">
        <v>48</v>
      </c>
      <c r="B101" s="351">
        <v>9600</v>
      </c>
      <c r="C101" s="372" t="str">
        <f>IFERROR(VLOOKUP(B101,[45]DSML!E:J,6,0),"")</f>
        <v>TT KHUT</v>
      </c>
      <c r="D101" s="372" t="str">
        <f>IFERROR(VLOOKUP(B101,[45]DSML!E:G,3,0),"")</f>
        <v>TRUNG TÂM KHUT</v>
      </c>
      <c r="E101" s="372" t="s">
        <v>1254</v>
      </c>
      <c r="F101" s="372" t="s">
        <v>1109</v>
      </c>
      <c r="G101" s="351">
        <v>11348331</v>
      </c>
      <c r="H101" s="352" t="s">
        <v>953</v>
      </c>
      <c r="I101" s="373" t="s">
        <v>711</v>
      </c>
      <c r="J101" s="398" t="s">
        <v>1584</v>
      </c>
      <c r="K101" s="351">
        <v>1983</v>
      </c>
      <c r="L101" s="355">
        <v>9</v>
      </c>
      <c r="M101" s="355">
        <v>6</v>
      </c>
      <c r="N101" s="372" t="s">
        <v>20</v>
      </c>
      <c r="O101" s="356">
        <v>15000000</v>
      </c>
      <c r="P101" s="376" t="s">
        <v>21</v>
      </c>
      <c r="Q101" s="352"/>
      <c r="R101" s="352"/>
      <c r="S101" s="352"/>
      <c r="T101" s="357"/>
      <c r="U101" s="352"/>
      <c r="V101" s="352"/>
      <c r="W101" s="352"/>
      <c r="X101" s="352"/>
      <c r="Y101" s="352"/>
      <c r="Z101" s="352"/>
      <c r="AA101" s="352"/>
      <c r="AB101" s="352"/>
    </row>
    <row r="102" spans="1:28" ht="15.75" customHeight="1">
      <c r="A102" s="379">
        <v>49</v>
      </c>
      <c r="B102" s="351">
        <v>9343</v>
      </c>
      <c r="C102" s="372" t="str">
        <f>IFERROR(VLOOKUP(B102,[45]DSML!E:J,6,0),"")</f>
        <v>CN Trần Khát Chân</v>
      </c>
      <c r="D102" s="372" t="str">
        <f>IFERROR(VLOOKUP(B102,[45]DSML!E:G,3,0),"")</f>
        <v>Khu vực Hà Nội</v>
      </c>
      <c r="E102" s="372" t="s">
        <v>1254</v>
      </c>
      <c r="F102" s="372" t="s">
        <v>1447</v>
      </c>
      <c r="G102" s="351">
        <v>10811544</v>
      </c>
      <c r="H102" s="352" t="s">
        <v>1585</v>
      </c>
      <c r="I102" s="373" t="s">
        <v>712</v>
      </c>
      <c r="J102" s="398" t="s">
        <v>1586</v>
      </c>
      <c r="K102" s="351">
        <v>1983</v>
      </c>
      <c r="L102" s="355">
        <v>9</v>
      </c>
      <c r="M102" s="355">
        <v>6</v>
      </c>
      <c r="N102" s="372" t="s">
        <v>20</v>
      </c>
      <c r="O102" s="356">
        <v>36000000</v>
      </c>
      <c r="P102" s="376" t="s">
        <v>21</v>
      </c>
      <c r="Q102" s="352" t="s">
        <v>1639</v>
      </c>
      <c r="R102" s="352"/>
      <c r="S102" s="352"/>
      <c r="T102" s="357"/>
      <c r="U102" s="352"/>
      <c r="V102" s="352"/>
      <c r="W102" s="352"/>
      <c r="X102" s="352"/>
      <c r="Y102" s="352"/>
      <c r="Z102" s="352"/>
      <c r="AA102" s="352"/>
      <c r="AB102" s="352"/>
    </row>
    <row r="103" spans="1:28" ht="15.75" customHeight="1">
      <c r="A103" s="379">
        <v>50</v>
      </c>
      <c r="B103" s="351">
        <v>9600</v>
      </c>
      <c r="C103" s="372" t="str">
        <f>IFERROR(VLOOKUP(B103,[45]DSML!E:J,6,0),"")</f>
        <v>TT KHUT</v>
      </c>
      <c r="D103" s="372" t="str">
        <f>IFERROR(VLOOKUP(B103,[45]DSML!E:G,3,0),"")</f>
        <v>TRUNG TÂM KHUT</v>
      </c>
      <c r="E103" s="372" t="s">
        <v>1254</v>
      </c>
      <c r="F103" s="372" t="s">
        <v>1391</v>
      </c>
      <c r="G103" s="351">
        <v>10414537</v>
      </c>
      <c r="H103" s="352" t="s">
        <v>1756</v>
      </c>
      <c r="I103" s="373" t="s">
        <v>710</v>
      </c>
      <c r="J103" s="398" t="s">
        <v>1757</v>
      </c>
      <c r="K103" s="351">
        <v>1984</v>
      </c>
      <c r="L103" s="355">
        <v>9</v>
      </c>
      <c r="M103" s="355">
        <v>6</v>
      </c>
      <c r="N103" s="372" t="s">
        <v>20</v>
      </c>
      <c r="O103" s="356">
        <v>30000000</v>
      </c>
      <c r="P103" s="376" t="s">
        <v>735</v>
      </c>
      <c r="Q103" s="352" t="s">
        <v>1639</v>
      </c>
      <c r="R103" s="352"/>
      <c r="S103" s="352"/>
      <c r="T103" s="357"/>
      <c r="U103" s="352"/>
      <c r="V103" s="352"/>
      <c r="W103" s="352"/>
      <c r="X103" s="352"/>
      <c r="Y103" s="352"/>
      <c r="Z103" s="352"/>
      <c r="AA103" s="352"/>
      <c r="AB103" s="352"/>
    </row>
    <row r="104" spans="1:28" ht="15.75" customHeight="1">
      <c r="A104" s="379">
        <v>51</v>
      </c>
      <c r="B104" s="351">
        <v>9385</v>
      </c>
      <c r="C104" s="372" t="str">
        <f>IFERROR(VLOOKUP(B104,[45]DSML!E:J,6,0),"")</f>
        <v>CN Bắc Giang</v>
      </c>
      <c r="D104" s="372" t="str">
        <f>IFERROR(VLOOKUP(B104,[45]DSML!E:G,3,0),"")</f>
        <v>Khu vực Miền Bắc</v>
      </c>
      <c r="E104" s="372" t="s">
        <v>1254</v>
      </c>
      <c r="F104" s="372" t="s">
        <v>1444</v>
      </c>
      <c r="G104" s="351">
        <v>10858608</v>
      </c>
      <c r="H104" s="352" t="s">
        <v>883</v>
      </c>
      <c r="I104" s="373" t="s">
        <v>712</v>
      </c>
      <c r="J104" s="398" t="s">
        <v>883</v>
      </c>
      <c r="K104" s="351">
        <v>1994</v>
      </c>
      <c r="L104" s="355">
        <v>12</v>
      </c>
      <c r="M104" s="355">
        <v>6</v>
      </c>
      <c r="N104" s="372" t="s">
        <v>20</v>
      </c>
      <c r="O104" s="356">
        <v>15000000</v>
      </c>
      <c r="P104" s="376" t="s">
        <v>21</v>
      </c>
      <c r="Q104" s="352" t="s">
        <v>1641</v>
      </c>
      <c r="R104" s="352"/>
      <c r="S104" s="352"/>
      <c r="T104" s="357"/>
      <c r="U104" s="352"/>
      <c r="V104" s="352"/>
      <c r="W104" s="352"/>
      <c r="X104" s="352"/>
      <c r="Y104" s="352"/>
      <c r="Z104" s="352"/>
      <c r="AA104" s="352"/>
      <c r="AB104" s="352"/>
    </row>
    <row r="105" spans="1:28" ht="15.75" customHeight="1">
      <c r="A105" s="379">
        <v>52</v>
      </c>
      <c r="B105" s="351">
        <v>9379</v>
      </c>
      <c r="C105" s="372" t="str">
        <f>IFERROR(VLOOKUP(B105,[45]DSML!E:J,6,0),"")</f>
        <v>CN Bắc Ninh</v>
      </c>
      <c r="D105" s="372" t="str">
        <f>IFERROR(VLOOKUP(B105,[45]DSML!E:G,3,0),"")</f>
        <v>Khu vực Miền Bắc</v>
      </c>
      <c r="E105" s="372" t="s">
        <v>1254</v>
      </c>
      <c r="F105" s="404" t="s">
        <v>1637</v>
      </c>
      <c r="G105" s="351">
        <v>11106713</v>
      </c>
      <c r="H105" s="398" t="s">
        <v>1850</v>
      </c>
      <c r="I105" s="373" t="s">
        <v>712</v>
      </c>
      <c r="J105" s="398" t="s">
        <v>1430</v>
      </c>
      <c r="K105" s="351">
        <v>1977</v>
      </c>
      <c r="L105" s="355">
        <v>1</v>
      </c>
      <c r="M105" s="355">
        <v>6</v>
      </c>
      <c r="N105" s="372" t="s">
        <v>17</v>
      </c>
      <c r="O105" s="356">
        <v>20000000</v>
      </c>
      <c r="P105" s="376" t="s">
        <v>21</v>
      </c>
      <c r="Q105" s="352" t="s">
        <v>1642</v>
      </c>
      <c r="R105" s="352"/>
      <c r="S105" s="352"/>
      <c r="T105" s="357"/>
      <c r="U105" s="352"/>
      <c r="V105" s="352"/>
      <c r="W105" s="352"/>
      <c r="X105" s="352"/>
      <c r="Y105" s="352"/>
      <c r="Z105" s="352"/>
      <c r="AA105" s="352"/>
      <c r="AB105" s="352"/>
    </row>
    <row r="106" spans="1:28" ht="15.75" customHeight="1">
      <c r="A106" s="379">
        <v>53</v>
      </c>
      <c r="B106" s="351">
        <v>9379</v>
      </c>
      <c r="C106" s="372" t="str">
        <f>IFERROR(VLOOKUP(B106,[45]DSML!E:J,6,0),"")</f>
        <v>CN Bắc Ninh</v>
      </c>
      <c r="D106" s="372" t="str">
        <f>IFERROR(VLOOKUP(B106,[45]DSML!E:G,3,0),"")</f>
        <v>Khu vực Miền Bắc</v>
      </c>
      <c r="E106" s="372" t="s">
        <v>1254</v>
      </c>
      <c r="F106" s="372" t="s">
        <v>1370</v>
      </c>
      <c r="G106" s="351">
        <v>10258443</v>
      </c>
      <c r="H106" s="352" t="s">
        <v>991</v>
      </c>
      <c r="I106" s="373" t="s">
        <v>709</v>
      </c>
      <c r="J106" s="398" t="s">
        <v>1687</v>
      </c>
      <c r="K106" s="351">
        <v>1977</v>
      </c>
      <c r="L106" s="355">
        <v>1</v>
      </c>
      <c r="M106" s="355">
        <v>6</v>
      </c>
      <c r="N106" s="372" t="s">
        <v>17</v>
      </c>
      <c r="O106" s="356">
        <v>20000000</v>
      </c>
      <c r="P106" s="376" t="s">
        <v>21</v>
      </c>
      <c r="Q106" s="352" t="s">
        <v>1643</v>
      </c>
      <c r="R106" s="352"/>
      <c r="S106" s="352"/>
      <c r="T106" s="357"/>
      <c r="U106" s="352"/>
      <c r="V106" s="352"/>
      <c r="W106" s="352"/>
      <c r="X106" s="352"/>
      <c r="Y106" s="352"/>
      <c r="Z106" s="352"/>
      <c r="AA106" s="352"/>
      <c r="AB106" s="352"/>
    </row>
    <row r="107" spans="1:28" ht="15.75" customHeight="1">
      <c r="A107" s="379">
        <v>54</v>
      </c>
      <c r="B107" s="351">
        <v>9379</v>
      </c>
      <c r="C107" s="372" t="str">
        <f>IFERROR(VLOOKUP(B107,[45]DSML!E:J,6,0),"")</f>
        <v>CN Bắc Ninh</v>
      </c>
      <c r="D107" s="372" t="str">
        <f>IFERROR(VLOOKUP(B107,[45]DSML!E:G,3,0),"")</f>
        <v>Khu vực Miền Bắc</v>
      </c>
      <c r="E107" s="372" t="s">
        <v>1254</v>
      </c>
      <c r="F107" s="372" t="s">
        <v>1370</v>
      </c>
      <c r="G107" s="351">
        <v>10006004</v>
      </c>
      <c r="H107" s="352" t="s">
        <v>760</v>
      </c>
      <c r="I107" s="373" t="s">
        <v>709</v>
      </c>
      <c r="J107" s="398" t="s">
        <v>1688</v>
      </c>
      <c r="K107" s="351">
        <v>1982</v>
      </c>
      <c r="L107" s="355">
        <v>7</v>
      </c>
      <c r="M107" s="355">
        <v>6</v>
      </c>
      <c r="N107" s="372" t="s">
        <v>17</v>
      </c>
      <c r="O107" s="356">
        <v>20000000</v>
      </c>
      <c r="P107" s="376" t="s">
        <v>21</v>
      </c>
      <c r="Q107" s="352" t="s">
        <v>1644</v>
      </c>
      <c r="R107" s="352"/>
      <c r="S107" s="352"/>
      <c r="T107" s="357"/>
      <c r="U107" s="352"/>
      <c r="V107" s="352"/>
      <c r="W107" s="352"/>
      <c r="X107" s="352"/>
      <c r="Y107" s="352"/>
      <c r="Z107" s="352"/>
      <c r="AA107" s="352"/>
      <c r="AB107" s="352"/>
    </row>
    <row r="108" spans="1:28" ht="15.75" customHeight="1">
      <c r="A108" s="379">
        <v>56</v>
      </c>
      <c r="B108" s="351">
        <v>9379</v>
      </c>
      <c r="C108" s="372" t="str">
        <f>IFERROR(VLOOKUP(B108,[45]DSML!E:J,6,0),"")</f>
        <v>CN Bắc Ninh</v>
      </c>
      <c r="D108" s="372" t="str">
        <f>IFERROR(VLOOKUP(B108,[45]DSML!E:G,3,0),"")</f>
        <v>Khu vực Miền Bắc</v>
      </c>
      <c r="E108" s="372" t="s">
        <v>1254</v>
      </c>
      <c r="F108" s="372" t="s">
        <v>1637</v>
      </c>
      <c r="G108" s="351">
        <v>11113808</v>
      </c>
      <c r="H108" s="352" t="s">
        <v>1005</v>
      </c>
      <c r="I108" s="373" t="s">
        <v>712</v>
      </c>
      <c r="J108" s="398" t="s">
        <v>1689</v>
      </c>
      <c r="K108" s="405">
        <v>1994</v>
      </c>
      <c r="L108" s="355">
        <v>12</v>
      </c>
      <c r="M108" s="355">
        <v>6</v>
      </c>
      <c r="N108" s="372" t="s">
        <v>17</v>
      </c>
      <c r="O108" s="356">
        <v>15000000</v>
      </c>
      <c r="P108" s="376" t="s">
        <v>21</v>
      </c>
      <c r="Q108" s="352" t="s">
        <v>1645</v>
      </c>
      <c r="R108" s="352"/>
      <c r="S108" s="352"/>
      <c r="T108" s="357"/>
      <c r="U108" s="352"/>
      <c r="V108" s="352"/>
      <c r="W108" s="352"/>
      <c r="X108" s="352"/>
      <c r="Y108" s="352"/>
      <c r="Z108" s="352"/>
      <c r="AA108" s="352"/>
      <c r="AB108" s="352"/>
    </row>
    <row r="109" spans="1:28" ht="15.75" customHeight="1">
      <c r="A109" s="379">
        <v>57</v>
      </c>
      <c r="B109" s="351">
        <v>9600</v>
      </c>
      <c r="C109" s="372" t="str">
        <f>IFERROR(VLOOKUP(B109,[45]DSML!E:J,6,0),"")</f>
        <v>TT KHUT</v>
      </c>
      <c r="D109" s="372" t="str">
        <f>IFERROR(VLOOKUP(B109,[45]DSML!E:G,3,0),"")</f>
        <v>TRUNG TÂM KHUT</v>
      </c>
      <c r="E109" s="372" t="s">
        <v>1254</v>
      </c>
      <c r="F109" s="404" t="s">
        <v>1109</v>
      </c>
      <c r="G109" s="351">
        <v>11316882</v>
      </c>
      <c r="H109" s="352" t="s">
        <v>994</v>
      </c>
      <c r="I109" s="373" t="s">
        <v>711</v>
      </c>
      <c r="J109" s="398" t="s">
        <v>1690</v>
      </c>
      <c r="K109" s="351">
        <v>1987</v>
      </c>
      <c r="L109" s="355">
        <v>12</v>
      </c>
      <c r="M109" s="355">
        <v>6</v>
      </c>
      <c r="N109" s="372" t="s">
        <v>19</v>
      </c>
      <c r="O109" s="356">
        <v>20000000</v>
      </c>
      <c r="P109" s="376" t="s">
        <v>21</v>
      </c>
      <c r="Q109" s="352" t="s">
        <v>1646</v>
      </c>
      <c r="R109" s="352"/>
      <c r="S109" s="352"/>
      <c r="T109" s="357"/>
      <c r="U109" s="352"/>
      <c r="V109" s="352"/>
      <c r="W109" s="352"/>
      <c r="X109" s="352"/>
      <c r="Y109" s="352"/>
      <c r="Z109" s="352"/>
      <c r="AA109" s="352"/>
      <c r="AB109" s="352"/>
    </row>
    <row r="110" spans="1:28" ht="15.75" customHeight="1">
      <c r="A110" s="379">
        <v>58</v>
      </c>
      <c r="B110" s="351">
        <v>9332</v>
      </c>
      <c r="C110" s="372" t="str">
        <f>IFERROR(VLOOKUP(B110,[45]DSML!E:J,6,0),"")</f>
        <v>CN Hà Nội</v>
      </c>
      <c r="D110" s="372" t="str">
        <f>IFERROR(VLOOKUP(B110,[45]DSML!E:G,3,0),"")</f>
        <v>Khu vực Hà Nội</v>
      </c>
      <c r="E110" s="372" t="s">
        <v>1254</v>
      </c>
      <c r="F110" s="372" t="s">
        <v>1391</v>
      </c>
      <c r="G110" s="351">
        <v>11316882</v>
      </c>
      <c r="H110" s="352" t="s">
        <v>1691</v>
      </c>
      <c r="I110" s="373" t="s">
        <v>709</v>
      </c>
      <c r="J110" s="398" t="s">
        <v>1692</v>
      </c>
      <c r="K110" s="351">
        <v>1977</v>
      </c>
      <c r="L110" s="355">
        <v>12</v>
      </c>
      <c r="M110" s="355">
        <v>6</v>
      </c>
      <c r="N110" s="372" t="s">
        <v>20</v>
      </c>
      <c r="O110" s="356">
        <v>15000000</v>
      </c>
      <c r="P110" s="376" t="s">
        <v>734</v>
      </c>
      <c r="Q110" s="352"/>
      <c r="R110" s="352"/>
      <c r="S110" s="352"/>
      <c r="T110" s="357"/>
      <c r="U110" s="352"/>
      <c r="V110" s="352"/>
      <c r="W110" s="352"/>
      <c r="X110" s="352"/>
      <c r="Y110" s="352"/>
      <c r="Z110" s="352"/>
      <c r="AA110" s="352"/>
      <c r="AB110" s="352"/>
    </row>
    <row r="111" spans="1:28" ht="15.75" customHeight="1">
      <c r="A111" s="379">
        <v>59</v>
      </c>
      <c r="B111" s="351">
        <v>9600</v>
      </c>
      <c r="C111" s="372" t="str">
        <f>IFERROR(VLOOKUP(B111,[45]DSML!E:J,6,0),"")</f>
        <v>TT KHUT</v>
      </c>
      <c r="D111" s="372" t="str">
        <f>IFERROR(VLOOKUP(B111,[45]DSML!E:G,3,0),"")</f>
        <v>TRUNG TÂM KHUT</v>
      </c>
      <c r="E111" s="372" t="s">
        <v>1254</v>
      </c>
      <c r="F111" s="404" t="s">
        <v>1109</v>
      </c>
      <c r="G111" s="351">
        <v>11348331</v>
      </c>
      <c r="H111" s="352" t="s">
        <v>953</v>
      </c>
      <c r="I111" s="373" t="s">
        <v>711</v>
      </c>
      <c r="J111" s="398" t="s">
        <v>1693</v>
      </c>
      <c r="K111" s="351">
        <v>1997</v>
      </c>
      <c r="L111" s="355">
        <v>12</v>
      </c>
      <c r="M111" s="355">
        <v>6</v>
      </c>
      <c r="N111" s="372" t="s">
        <v>20</v>
      </c>
      <c r="O111" s="356">
        <v>30000000</v>
      </c>
      <c r="P111" s="376" t="s">
        <v>21</v>
      </c>
      <c r="Q111" s="352" t="s">
        <v>1646</v>
      </c>
      <c r="R111" s="352"/>
      <c r="S111" s="352"/>
      <c r="T111" s="357"/>
      <c r="U111" s="352"/>
      <c r="V111" s="352"/>
      <c r="W111" s="352"/>
      <c r="X111" s="352"/>
      <c r="Y111" s="352"/>
      <c r="Z111" s="352"/>
      <c r="AA111" s="352"/>
      <c r="AB111" s="352"/>
    </row>
    <row r="112" spans="1:28" ht="15.75" customHeight="1">
      <c r="A112" s="379">
        <v>60</v>
      </c>
      <c r="B112" s="351">
        <v>9600</v>
      </c>
      <c r="C112" s="372" t="str">
        <f>IFERROR(VLOOKUP(B112,[45]DSML!E:J,6,0),"")</f>
        <v>TT KHUT</v>
      </c>
      <c r="D112" s="372" t="str">
        <f>IFERROR(VLOOKUP(B112,[45]DSML!E:G,3,0),"")</f>
        <v>TRUNG TÂM KHUT</v>
      </c>
      <c r="E112" s="372" t="s">
        <v>1254</v>
      </c>
      <c r="F112" s="404" t="s">
        <v>1109</v>
      </c>
      <c r="G112" s="351">
        <v>11100628</v>
      </c>
      <c r="H112" s="352" t="s">
        <v>841</v>
      </c>
      <c r="I112" s="373" t="s">
        <v>711</v>
      </c>
      <c r="J112" s="398" t="s">
        <v>1694</v>
      </c>
      <c r="K112" s="351">
        <v>1993</v>
      </c>
      <c r="L112" s="355">
        <v>12</v>
      </c>
      <c r="M112" s="355">
        <v>6</v>
      </c>
      <c r="N112" s="372" t="s">
        <v>20</v>
      </c>
      <c r="O112" s="356">
        <v>30000000</v>
      </c>
      <c r="P112" s="376" t="s">
        <v>21</v>
      </c>
      <c r="Q112" s="352" t="s">
        <v>1646</v>
      </c>
      <c r="R112" s="352"/>
      <c r="S112" s="352"/>
      <c r="T112" s="357"/>
      <c r="U112" s="352"/>
      <c r="V112" s="352"/>
      <c r="W112" s="352"/>
      <c r="X112" s="352"/>
      <c r="Y112" s="352"/>
      <c r="Z112" s="352"/>
      <c r="AA112" s="352"/>
      <c r="AB112" s="352"/>
    </row>
    <row r="113" spans="1:28" ht="15.75" customHeight="1">
      <c r="A113" s="406">
        <v>61</v>
      </c>
      <c r="B113" s="407">
        <v>9343</v>
      </c>
      <c r="C113" s="406" t="str">
        <f>IFERROR(VLOOKUP(B113,[45]DSML!E:J,6,0),"")</f>
        <v>CN Trần Khát Chân</v>
      </c>
      <c r="D113" s="406" t="str">
        <f>IFERROR(VLOOKUP(B113,[45]DSML!E:G,3,0),"")</f>
        <v>Khu vực Hà Nội</v>
      </c>
      <c r="E113" s="406" t="s">
        <v>1254</v>
      </c>
      <c r="F113" s="406" t="s">
        <v>1447</v>
      </c>
      <c r="G113" s="407">
        <v>10294908</v>
      </c>
      <c r="H113" s="408" t="s">
        <v>849</v>
      </c>
      <c r="I113" s="409" t="s">
        <v>709</v>
      </c>
      <c r="J113" s="410" t="s">
        <v>1695</v>
      </c>
      <c r="K113" s="407">
        <v>1957</v>
      </c>
      <c r="L113" s="411">
        <v>12</v>
      </c>
      <c r="M113" s="411">
        <v>6</v>
      </c>
      <c r="N113" s="406" t="s">
        <v>20</v>
      </c>
      <c r="O113" s="412">
        <v>15000000</v>
      </c>
      <c r="P113" s="413" t="s">
        <v>734</v>
      </c>
      <c r="Q113" s="408" t="s">
        <v>1647</v>
      </c>
      <c r="R113" s="408" t="s">
        <v>1851</v>
      </c>
      <c r="S113" s="408"/>
      <c r="T113" s="414"/>
      <c r="U113" s="408"/>
      <c r="V113" s="408"/>
      <c r="W113" s="408"/>
      <c r="X113" s="408"/>
      <c r="Y113" s="408"/>
      <c r="Z113" s="408"/>
      <c r="AA113" s="408"/>
      <c r="AB113" s="408"/>
    </row>
    <row r="114" spans="1:28" ht="15.75" customHeight="1">
      <c r="A114" s="379">
        <v>62</v>
      </c>
      <c r="B114" s="351">
        <v>9386</v>
      </c>
      <c r="C114" s="372" t="str">
        <f>IFERROR(VLOOKUP(B114,[45]DSML!E:J,6,0),"")</f>
        <v>CN Thái Nguyên</v>
      </c>
      <c r="D114" s="372" t="str">
        <f>IFERROR(VLOOKUP(B114,[45]DSML!E:G,3,0),"")</f>
        <v>Khu vực Miền Bắc</v>
      </c>
      <c r="E114" s="372" t="s">
        <v>1254</v>
      </c>
      <c r="F114" s="372" t="s">
        <v>1638</v>
      </c>
      <c r="G114" s="351">
        <v>10122345</v>
      </c>
      <c r="H114" s="352" t="s">
        <v>1696</v>
      </c>
      <c r="I114" s="373" t="s">
        <v>709</v>
      </c>
      <c r="J114" s="398" t="s">
        <v>1696</v>
      </c>
      <c r="K114" s="351">
        <v>1980</v>
      </c>
      <c r="L114" s="355">
        <v>12</v>
      </c>
      <c r="M114" s="355">
        <v>6</v>
      </c>
      <c r="N114" s="372" t="s">
        <v>20</v>
      </c>
      <c r="O114" s="356">
        <v>16000000</v>
      </c>
      <c r="P114" s="376" t="s">
        <v>734</v>
      </c>
      <c r="Q114" s="352"/>
      <c r="R114" s="352"/>
      <c r="S114" s="352"/>
      <c r="T114" s="357"/>
      <c r="U114" s="352"/>
      <c r="V114" s="352"/>
      <c r="W114" s="352"/>
      <c r="X114" s="352"/>
      <c r="Y114" s="352"/>
      <c r="Z114" s="352"/>
      <c r="AA114" s="352"/>
      <c r="AB114" s="352"/>
    </row>
    <row r="115" spans="1:28" ht="15.75" customHeight="1">
      <c r="A115" s="379">
        <v>63</v>
      </c>
      <c r="B115" s="351">
        <v>9385</v>
      </c>
      <c r="C115" s="372" t="str">
        <f>IFERROR(VLOOKUP(B115,[45]DSML!E:J,6,0),"")</f>
        <v>CN Bắc Giang</v>
      </c>
      <c r="D115" s="372" t="str">
        <f>IFERROR(VLOOKUP(B115,[45]DSML!E:G,3,0),"")</f>
        <v>Khu vực Miền Bắc</v>
      </c>
      <c r="E115" s="372" t="s">
        <v>1254</v>
      </c>
      <c r="F115" s="372" t="s">
        <v>1444</v>
      </c>
      <c r="G115" s="351">
        <v>10164363</v>
      </c>
      <c r="H115" s="352" t="s">
        <v>1109</v>
      </c>
      <c r="I115" s="373" t="s">
        <v>709</v>
      </c>
      <c r="J115" s="398" t="s">
        <v>1720</v>
      </c>
      <c r="K115" s="351">
        <v>1979</v>
      </c>
      <c r="L115" s="355">
        <v>13</v>
      </c>
      <c r="M115" s="355">
        <v>6</v>
      </c>
      <c r="N115" s="372" t="s">
        <v>18</v>
      </c>
      <c r="O115" s="356">
        <v>15000000</v>
      </c>
      <c r="P115" s="376" t="s">
        <v>21</v>
      </c>
      <c r="Q115" s="352" t="s">
        <v>1721</v>
      </c>
      <c r="R115" s="352"/>
      <c r="S115" s="352"/>
      <c r="T115" s="357"/>
      <c r="U115" s="352"/>
      <c r="V115" s="352"/>
      <c r="W115" s="352"/>
      <c r="X115" s="352"/>
      <c r="Y115" s="352"/>
      <c r="Z115" s="352"/>
      <c r="AA115" s="352"/>
      <c r="AB115" s="352"/>
    </row>
    <row r="116" spans="1:28" ht="15.75" customHeight="1">
      <c r="A116" s="379">
        <v>64</v>
      </c>
      <c r="B116" s="351">
        <v>9385</v>
      </c>
      <c r="C116" s="372" t="str">
        <f>IFERROR(VLOOKUP(B116,[45]DSML!E:J,6,0),"")</f>
        <v>CN Bắc Giang</v>
      </c>
      <c r="D116" s="372" t="str">
        <f>IFERROR(VLOOKUP(B116,[45]DSML!E:G,3,0),"")</f>
        <v>Khu vực Miền Bắc</v>
      </c>
      <c r="E116" s="372" t="s">
        <v>1254</v>
      </c>
      <c r="F116" s="372" t="s">
        <v>1444</v>
      </c>
      <c r="G116" s="351">
        <v>10238398</v>
      </c>
      <c r="H116" s="352" t="s">
        <v>1722</v>
      </c>
      <c r="I116" s="373" t="s">
        <v>709</v>
      </c>
      <c r="J116" s="398" t="s">
        <v>1723</v>
      </c>
      <c r="K116" s="351">
        <v>1980</v>
      </c>
      <c r="L116" s="355">
        <v>13</v>
      </c>
      <c r="M116" s="355">
        <v>6</v>
      </c>
      <c r="N116" s="372" t="s">
        <v>20</v>
      </c>
      <c r="O116" s="356">
        <v>20000000</v>
      </c>
      <c r="P116" s="376" t="s">
        <v>21</v>
      </c>
      <c r="Q116" s="352" t="s">
        <v>1647</v>
      </c>
      <c r="R116" s="352"/>
      <c r="S116" s="352"/>
      <c r="T116" s="357"/>
      <c r="U116" s="352"/>
      <c r="V116" s="352"/>
      <c r="W116" s="352"/>
      <c r="X116" s="352"/>
      <c r="Y116" s="352"/>
      <c r="Z116" s="352"/>
      <c r="AA116" s="352"/>
      <c r="AB116" s="352"/>
    </row>
    <row r="117" spans="1:28" ht="15.75" customHeight="1">
      <c r="A117" s="379">
        <v>65</v>
      </c>
      <c r="B117" s="351">
        <v>9337</v>
      </c>
      <c r="C117" s="372" t="str">
        <f>IFERROR(VLOOKUP(B117,[45]DSML!E:J,6,0),"")</f>
        <v>CN Lạc Trung</v>
      </c>
      <c r="D117" s="372" t="str">
        <f>IFERROR(VLOOKUP(B117,[45]DSML!E:G,3,0),"")</f>
        <v>Khu vực Hà Nội</v>
      </c>
      <c r="E117" s="372" t="s">
        <v>1254</v>
      </c>
      <c r="F117" s="372" t="s">
        <v>1447</v>
      </c>
      <c r="G117" s="351">
        <v>11426638</v>
      </c>
      <c r="H117" s="352" t="s">
        <v>1758</v>
      </c>
      <c r="I117" s="373" t="s">
        <v>709</v>
      </c>
      <c r="J117" s="398" t="s">
        <v>1759</v>
      </c>
      <c r="K117" s="351">
        <v>1977</v>
      </c>
      <c r="L117" s="355">
        <v>13</v>
      </c>
      <c r="M117" s="355">
        <v>6</v>
      </c>
      <c r="N117" s="372" t="s">
        <v>16</v>
      </c>
      <c r="O117" s="356">
        <v>40000000</v>
      </c>
      <c r="P117" s="376" t="s">
        <v>735</v>
      </c>
      <c r="Q117" s="352" t="s">
        <v>1647</v>
      </c>
      <c r="R117" s="352"/>
      <c r="S117" s="352"/>
      <c r="T117" s="357"/>
      <c r="U117" s="352"/>
      <c r="V117" s="352"/>
      <c r="W117" s="352"/>
      <c r="X117" s="352"/>
      <c r="Y117" s="352"/>
      <c r="Z117" s="352"/>
      <c r="AA117" s="352"/>
      <c r="AB117" s="352"/>
    </row>
    <row r="118" spans="1:28" ht="15.75" customHeight="1">
      <c r="A118" s="379">
        <v>66</v>
      </c>
      <c r="B118" s="351">
        <v>9337</v>
      </c>
      <c r="C118" s="372" t="str">
        <f>IFERROR(VLOOKUP(B118,[45]DSML!E:J,6,0),"")</f>
        <v>CN Lạc Trung</v>
      </c>
      <c r="D118" s="372" t="str">
        <f>IFERROR(VLOOKUP(B118,[45]DSML!E:G,3,0),"")</f>
        <v>Khu vực Hà Nội</v>
      </c>
      <c r="E118" s="372" t="s">
        <v>1254</v>
      </c>
      <c r="F118" s="372" t="s">
        <v>1447</v>
      </c>
      <c r="G118" s="351">
        <v>11130855</v>
      </c>
      <c r="H118" s="352" t="s">
        <v>816</v>
      </c>
      <c r="I118" s="373" t="s">
        <v>709</v>
      </c>
      <c r="J118" s="352" t="s">
        <v>1051</v>
      </c>
      <c r="K118" s="351">
        <v>1984</v>
      </c>
      <c r="L118" s="355">
        <v>13</v>
      </c>
      <c r="M118" s="355">
        <v>6</v>
      </c>
      <c r="N118" s="372" t="s">
        <v>20</v>
      </c>
      <c r="O118" s="356">
        <v>15000000</v>
      </c>
      <c r="P118" s="376" t="s">
        <v>21</v>
      </c>
      <c r="Q118" s="352" t="s">
        <v>1760</v>
      </c>
      <c r="R118" s="352"/>
      <c r="S118" s="352"/>
      <c r="T118" s="357"/>
      <c r="U118" s="352"/>
      <c r="V118" s="352"/>
      <c r="W118" s="352"/>
      <c r="X118" s="352"/>
      <c r="Y118" s="352"/>
      <c r="Z118" s="352"/>
      <c r="AA118" s="352"/>
      <c r="AB118" s="352"/>
    </row>
    <row r="119" spans="1:28" ht="15.75" customHeight="1">
      <c r="A119" s="379">
        <v>67</v>
      </c>
      <c r="B119" s="351">
        <v>9332</v>
      </c>
      <c r="C119" s="372" t="str">
        <f>IFERROR(VLOOKUP(B119,[45]DSML!E:J,6,0),"")</f>
        <v>CN Hà Nội</v>
      </c>
      <c r="D119" s="372" t="str">
        <f>IFERROR(VLOOKUP(B119,[45]DSML!E:G,3,0),"")</f>
        <v>Khu vực Hà Nội</v>
      </c>
      <c r="E119" s="372" t="s">
        <v>1254</v>
      </c>
      <c r="F119" s="372" t="s">
        <v>1391</v>
      </c>
      <c r="G119" s="351">
        <v>10414537</v>
      </c>
      <c r="H119" s="352" t="s">
        <v>763</v>
      </c>
      <c r="I119" s="373" t="s">
        <v>716</v>
      </c>
      <c r="J119" s="398" t="s">
        <v>1761</v>
      </c>
      <c r="K119" s="351">
        <v>2000</v>
      </c>
      <c r="L119" s="355">
        <v>13</v>
      </c>
      <c r="M119" s="355">
        <v>6</v>
      </c>
      <c r="N119" s="372" t="s">
        <v>17</v>
      </c>
      <c r="O119" s="356">
        <v>20000000</v>
      </c>
      <c r="P119" s="376" t="s">
        <v>734</v>
      </c>
      <c r="Q119" s="352"/>
      <c r="R119" s="352"/>
      <c r="S119" s="352"/>
      <c r="T119" s="357"/>
      <c r="U119" s="352"/>
      <c r="V119" s="352"/>
      <c r="W119" s="352"/>
      <c r="X119" s="352"/>
      <c r="Y119" s="352"/>
      <c r="Z119" s="352"/>
      <c r="AA119" s="352"/>
      <c r="AB119" s="352"/>
    </row>
    <row r="120" spans="1:28" ht="15.75" customHeight="1">
      <c r="A120" s="379">
        <v>68</v>
      </c>
      <c r="B120" s="351">
        <v>9332</v>
      </c>
      <c r="C120" s="372" t="str">
        <f>IFERROR(VLOOKUP(B120,[45]DSML!E:J,6,0),"")</f>
        <v>CN Hà Nội</v>
      </c>
      <c r="D120" s="372" t="str">
        <f>IFERROR(VLOOKUP(B120,[45]DSML!E:G,3,0),"")</f>
        <v>Khu vực Hà Nội</v>
      </c>
      <c r="E120" s="372" t="s">
        <v>1254</v>
      </c>
      <c r="F120" s="372" t="s">
        <v>1391</v>
      </c>
      <c r="G120" s="351">
        <v>10414537</v>
      </c>
      <c r="H120" s="352" t="s">
        <v>1189</v>
      </c>
      <c r="I120" s="373" t="s">
        <v>712</v>
      </c>
      <c r="J120" s="398" t="s">
        <v>1762</v>
      </c>
      <c r="K120" s="351">
        <v>1995</v>
      </c>
      <c r="L120" s="355">
        <v>13</v>
      </c>
      <c r="M120" s="355">
        <v>6</v>
      </c>
      <c r="N120" s="372" t="s">
        <v>17</v>
      </c>
      <c r="O120" s="356">
        <v>20000000</v>
      </c>
      <c r="P120" s="376" t="s">
        <v>735</v>
      </c>
      <c r="Q120" s="352" t="s">
        <v>1763</v>
      </c>
      <c r="R120" s="352"/>
      <c r="S120" s="352"/>
      <c r="T120" s="352" t="s">
        <v>1849</v>
      </c>
      <c r="U120" s="352"/>
      <c r="V120" s="352"/>
      <c r="W120" s="352"/>
      <c r="X120" s="352"/>
      <c r="Y120" s="352"/>
      <c r="Z120" s="352"/>
      <c r="AA120" s="352"/>
      <c r="AB120" s="352"/>
    </row>
    <row r="121" spans="1:28" ht="15.75" customHeight="1">
      <c r="A121" s="415">
        <v>69</v>
      </c>
      <c r="B121" s="416">
        <v>9600</v>
      </c>
      <c r="C121" s="415" t="str">
        <f>IFERROR(VLOOKUP(B121,[45]DSML!E:J,6,0),"")</f>
        <v>TT KHUT</v>
      </c>
      <c r="D121" s="415" t="str">
        <f>IFERROR(VLOOKUP(B121,[45]DSML!E:G,3,0),"")</f>
        <v>TRUNG TÂM KHUT</v>
      </c>
      <c r="E121" s="415" t="s">
        <v>1254</v>
      </c>
      <c r="F121" s="415" t="s">
        <v>1764</v>
      </c>
      <c r="G121" s="416">
        <v>11008188</v>
      </c>
      <c r="H121" s="417" t="s">
        <v>1765</v>
      </c>
      <c r="I121" s="418" t="s">
        <v>711</v>
      </c>
      <c r="J121" s="419" t="s">
        <v>1766</v>
      </c>
      <c r="K121" s="416">
        <v>1988</v>
      </c>
      <c r="L121" s="420">
        <v>13</v>
      </c>
      <c r="M121" s="420">
        <v>6</v>
      </c>
      <c r="N121" s="415" t="s">
        <v>20</v>
      </c>
      <c r="O121" s="421">
        <v>15000000</v>
      </c>
      <c r="P121" s="422" t="s">
        <v>734</v>
      </c>
      <c r="Q121" s="417"/>
      <c r="R121" s="417"/>
      <c r="S121" s="417"/>
      <c r="T121" s="423"/>
      <c r="U121" s="417"/>
      <c r="V121" s="417"/>
      <c r="W121" s="417"/>
      <c r="X121" s="417"/>
      <c r="Y121" s="417"/>
      <c r="Z121" s="417"/>
      <c r="AA121" s="417"/>
      <c r="AB121" s="417"/>
    </row>
    <row r="122" spans="1:28" ht="15.75" customHeight="1">
      <c r="A122" s="379">
        <v>70</v>
      </c>
      <c r="B122" s="351">
        <v>9379</v>
      </c>
      <c r="C122" s="372" t="str">
        <f>IFERROR(VLOOKUP(B122,[45]DSML!E:J,6,0),"")</f>
        <v>CN Bắc Ninh</v>
      </c>
      <c r="D122" s="372" t="str">
        <f>IFERROR(VLOOKUP(B122,[45]DSML!E:G,3,0),"")</f>
        <v>Khu vực Miền Bắc</v>
      </c>
      <c r="E122" s="372" t="s">
        <v>1254</v>
      </c>
      <c r="F122" s="372" t="s">
        <v>1370</v>
      </c>
      <c r="G122" s="351">
        <v>10237657</v>
      </c>
      <c r="H122" s="352" t="s">
        <v>1375</v>
      </c>
      <c r="I122" s="373" t="s">
        <v>710</v>
      </c>
      <c r="J122" s="398" t="s">
        <v>1767</v>
      </c>
      <c r="K122" s="351">
        <v>1969</v>
      </c>
      <c r="L122" s="355">
        <v>13</v>
      </c>
      <c r="M122" s="355">
        <v>6</v>
      </c>
      <c r="N122" s="372" t="s">
        <v>16</v>
      </c>
      <c r="O122" s="356">
        <v>25000000</v>
      </c>
      <c r="P122" s="376" t="s">
        <v>735</v>
      </c>
      <c r="Q122" s="352" t="s">
        <v>1768</v>
      </c>
      <c r="R122" s="352"/>
      <c r="S122" s="352"/>
      <c r="T122" s="352" t="s">
        <v>1849</v>
      </c>
      <c r="U122" s="352"/>
      <c r="V122" s="352"/>
      <c r="W122" s="352"/>
      <c r="X122" s="352"/>
      <c r="Y122" s="352"/>
      <c r="Z122" s="352"/>
      <c r="AA122" s="352"/>
      <c r="AB122" s="352"/>
    </row>
    <row r="123" spans="1:28" ht="15.75" customHeight="1">
      <c r="A123" s="379">
        <v>71</v>
      </c>
      <c r="B123" s="351">
        <v>9337</v>
      </c>
      <c r="C123" s="372" t="str">
        <f>IFERROR(VLOOKUP(B123,[45]DSML!E:J,6,0),"")</f>
        <v>CN Lạc Trung</v>
      </c>
      <c r="D123" s="372" t="str">
        <f>IFERROR(VLOOKUP(B123,[45]DSML!E:G,3,0),"")</f>
        <v>Khu vực Hà Nội</v>
      </c>
      <c r="E123" s="372" t="s">
        <v>1254</v>
      </c>
      <c r="F123" s="372" t="s">
        <v>1447</v>
      </c>
      <c r="G123" s="351">
        <v>11130855</v>
      </c>
      <c r="H123" s="352" t="s">
        <v>816</v>
      </c>
      <c r="I123" s="373" t="s">
        <v>712</v>
      </c>
      <c r="J123" s="398" t="s">
        <v>1734</v>
      </c>
      <c r="K123" s="351">
        <v>1982</v>
      </c>
      <c r="L123" s="355">
        <v>14</v>
      </c>
      <c r="M123" s="355">
        <v>6</v>
      </c>
      <c r="N123" s="372" t="s">
        <v>20</v>
      </c>
      <c r="O123" s="356">
        <v>32000000</v>
      </c>
      <c r="P123" s="376" t="s">
        <v>735</v>
      </c>
      <c r="Q123" s="352" t="s">
        <v>1735</v>
      </c>
      <c r="R123" s="352"/>
      <c r="S123" s="352"/>
      <c r="T123" s="357"/>
      <c r="U123" s="352"/>
      <c r="V123" s="352"/>
      <c r="W123" s="352"/>
      <c r="X123" s="352"/>
      <c r="Y123" s="352"/>
      <c r="Z123" s="352"/>
      <c r="AA123" s="352"/>
      <c r="AB123" s="352"/>
    </row>
    <row r="124" spans="1:28" ht="15.75" customHeight="1">
      <c r="A124" s="379">
        <v>72</v>
      </c>
      <c r="B124" s="351">
        <v>9343</v>
      </c>
      <c r="C124" s="372" t="str">
        <f>IFERROR(VLOOKUP(B124,[45]DSML!E:J,6,0),"")</f>
        <v>CN Trần Khát Chân</v>
      </c>
      <c r="D124" s="372" t="str">
        <f>IFERROR(VLOOKUP(B124,[45]DSML!E:G,3,0),"")</f>
        <v>Khu vực Hà Nội</v>
      </c>
      <c r="E124" s="372" t="s">
        <v>1254</v>
      </c>
      <c r="F124" s="372" t="s">
        <v>1447</v>
      </c>
      <c r="G124" s="351">
        <v>10811544</v>
      </c>
      <c r="H124" s="372" t="s">
        <v>1585</v>
      </c>
      <c r="I124" s="373" t="s">
        <v>712</v>
      </c>
      <c r="J124" s="352" t="s">
        <v>1736</v>
      </c>
      <c r="K124" s="351">
        <v>1980</v>
      </c>
      <c r="L124" s="355">
        <v>14</v>
      </c>
      <c r="M124" s="355">
        <v>6</v>
      </c>
      <c r="N124" s="372" t="s">
        <v>17</v>
      </c>
      <c r="O124" s="356">
        <v>26000000</v>
      </c>
      <c r="P124" s="376" t="s">
        <v>21</v>
      </c>
      <c r="Q124" s="352" t="s">
        <v>1737</v>
      </c>
      <c r="R124" s="352"/>
      <c r="S124" s="352"/>
      <c r="T124" s="357"/>
      <c r="U124" s="352"/>
      <c r="V124" s="352"/>
      <c r="W124" s="352"/>
      <c r="X124" s="352"/>
      <c r="Y124" s="352"/>
      <c r="Z124" s="352"/>
      <c r="AA124" s="352"/>
      <c r="AB124" s="352"/>
    </row>
    <row r="125" spans="1:28" ht="15.75" customHeight="1">
      <c r="A125" s="379">
        <v>73</v>
      </c>
      <c r="B125" s="351">
        <v>9385</v>
      </c>
      <c r="C125" s="372" t="str">
        <f>IFERROR(VLOOKUP(B125,[45]DSML!E:J,6,0),"")</f>
        <v>CN Bắc Giang</v>
      </c>
      <c r="D125" s="372" t="str">
        <f>IFERROR(VLOOKUP(B125,[45]DSML!E:G,3,0),"")</f>
        <v>Khu vực Miền Bắc</v>
      </c>
      <c r="E125" s="372" t="s">
        <v>1254</v>
      </c>
      <c r="F125" s="372" t="s">
        <v>1444</v>
      </c>
      <c r="G125" s="351">
        <v>10925201</v>
      </c>
      <c r="H125" s="352" t="s">
        <v>1738</v>
      </c>
      <c r="I125" s="373" t="s">
        <v>709</v>
      </c>
      <c r="J125" s="398" t="s">
        <v>1739</v>
      </c>
      <c r="K125" s="351">
        <v>1970</v>
      </c>
      <c r="L125" s="355">
        <v>14</v>
      </c>
      <c r="M125" s="355">
        <v>6</v>
      </c>
      <c r="N125" s="372" t="s">
        <v>17</v>
      </c>
      <c r="O125" s="356">
        <v>20000000</v>
      </c>
      <c r="P125" s="376" t="s">
        <v>21</v>
      </c>
      <c r="Q125" s="352" t="s">
        <v>1740</v>
      </c>
      <c r="R125" s="352"/>
      <c r="S125" s="352"/>
      <c r="T125" s="357"/>
      <c r="U125" s="352"/>
      <c r="V125" s="352"/>
      <c r="W125" s="352"/>
      <c r="X125" s="352"/>
      <c r="Y125" s="352"/>
      <c r="Z125" s="352"/>
      <c r="AA125" s="352"/>
      <c r="AB125" s="352"/>
    </row>
    <row r="126" spans="1:28" ht="15.75" customHeight="1">
      <c r="A126" s="379">
        <v>74</v>
      </c>
      <c r="B126" s="351">
        <v>9379</v>
      </c>
      <c r="C126" s="372" t="str">
        <f>IFERROR(VLOOKUP(B126,[45]DSML!E:J,6,0),"")</f>
        <v>CN Bắc Ninh</v>
      </c>
      <c r="D126" s="372" t="str">
        <f>IFERROR(VLOOKUP(B126,[45]DSML!E:G,3,0),"")</f>
        <v>Khu vực Miền Bắc</v>
      </c>
      <c r="E126" s="372" t="s">
        <v>1254</v>
      </c>
      <c r="F126" s="372" t="s">
        <v>1370</v>
      </c>
      <c r="G126" s="351">
        <v>11106713</v>
      </c>
      <c r="H126" s="352" t="s">
        <v>1686</v>
      </c>
      <c r="I126" s="373" t="s">
        <v>712</v>
      </c>
      <c r="J126" s="398" t="s">
        <v>1741</v>
      </c>
      <c r="K126" s="351">
        <v>1966</v>
      </c>
      <c r="L126" s="355">
        <v>14</v>
      </c>
      <c r="M126" s="355">
        <v>6</v>
      </c>
      <c r="N126" s="372" t="s">
        <v>17</v>
      </c>
      <c r="O126" s="356" t="s">
        <v>1274</v>
      </c>
      <c r="P126" s="376" t="s">
        <v>21</v>
      </c>
      <c r="Q126" s="352" t="s">
        <v>1742</v>
      </c>
      <c r="R126" s="352"/>
      <c r="S126" s="352"/>
      <c r="T126" s="357"/>
      <c r="U126" s="352"/>
      <c r="V126" s="352"/>
      <c r="W126" s="352"/>
      <c r="X126" s="352"/>
      <c r="Y126" s="352"/>
      <c r="Z126" s="352"/>
      <c r="AA126" s="352"/>
      <c r="AB126" s="352"/>
    </row>
    <row r="127" spans="1:28" ht="15.75" customHeight="1">
      <c r="A127" s="379">
        <v>75</v>
      </c>
      <c r="B127" s="351">
        <v>9600</v>
      </c>
      <c r="C127" s="372" t="str">
        <f>IFERROR(VLOOKUP(B127,[45]DSML!E:J,6,0),"")</f>
        <v>TT KHUT</v>
      </c>
      <c r="D127" s="372" t="str">
        <f>IFERROR(VLOOKUP(B127,[45]DSML!E:G,3,0),"")</f>
        <v>TRUNG TÂM KHUT</v>
      </c>
      <c r="E127" s="372" t="s">
        <v>1254</v>
      </c>
      <c r="F127" s="372" t="s">
        <v>1109</v>
      </c>
      <c r="G127" s="351">
        <v>11316882</v>
      </c>
      <c r="H127" s="352" t="s">
        <v>994</v>
      </c>
      <c r="I127" s="373" t="s">
        <v>711</v>
      </c>
      <c r="J127" s="398" t="s">
        <v>1743</v>
      </c>
      <c r="K127" s="351">
        <v>1985</v>
      </c>
      <c r="L127" s="355">
        <v>14</v>
      </c>
      <c r="M127" s="355">
        <v>6</v>
      </c>
      <c r="N127" s="372" t="s">
        <v>19</v>
      </c>
      <c r="O127" s="356" t="s">
        <v>1405</v>
      </c>
      <c r="P127" s="376" t="s">
        <v>21</v>
      </c>
      <c r="Q127" s="352" t="s">
        <v>1744</v>
      </c>
      <c r="R127" s="352"/>
      <c r="S127" s="352"/>
      <c r="T127" s="357"/>
      <c r="U127" s="352"/>
      <c r="V127" s="352"/>
      <c r="W127" s="352"/>
      <c r="X127" s="352"/>
      <c r="Y127" s="352"/>
      <c r="Z127" s="352"/>
      <c r="AA127" s="352"/>
      <c r="AB127" s="352"/>
    </row>
    <row r="128" spans="1:28" ht="15.75" customHeight="1">
      <c r="A128" s="379">
        <v>76</v>
      </c>
      <c r="B128" s="351">
        <v>9385</v>
      </c>
      <c r="C128" s="372" t="str">
        <f>IFERROR(VLOOKUP(B128,[45]DSML!E:J,6,0),"")</f>
        <v>CN Bắc Giang</v>
      </c>
      <c r="D128" s="372" t="str">
        <f>IFERROR(VLOOKUP(B128,[45]DSML!E:G,3,0),"")</f>
        <v>Khu vực Miền Bắc</v>
      </c>
      <c r="E128" s="372" t="s">
        <v>1120</v>
      </c>
      <c r="F128" s="372" t="s">
        <v>1444</v>
      </c>
      <c r="G128" s="351">
        <v>10357835</v>
      </c>
      <c r="H128" s="352" t="s">
        <v>987</v>
      </c>
      <c r="I128" s="373" t="s">
        <v>712</v>
      </c>
      <c r="J128" s="398" t="s">
        <v>1769</v>
      </c>
      <c r="K128" s="351">
        <v>2004</v>
      </c>
      <c r="L128" s="355">
        <v>15</v>
      </c>
      <c r="M128" s="355">
        <v>6</v>
      </c>
      <c r="N128" s="372" t="s">
        <v>17</v>
      </c>
      <c r="O128" s="356">
        <v>15000000</v>
      </c>
      <c r="P128" s="376" t="s">
        <v>21</v>
      </c>
      <c r="Q128" s="352" t="s">
        <v>1770</v>
      </c>
      <c r="R128" s="352"/>
      <c r="S128" s="352"/>
      <c r="T128" s="357"/>
      <c r="U128" s="352"/>
      <c r="V128" s="352"/>
      <c r="W128" s="352"/>
      <c r="X128" s="352"/>
      <c r="Y128" s="352"/>
      <c r="Z128" s="352"/>
      <c r="AA128" s="352"/>
      <c r="AB128" s="352"/>
    </row>
    <row r="129" spans="1:28" ht="15.75" customHeight="1">
      <c r="A129" s="379">
        <v>77</v>
      </c>
      <c r="B129" s="351">
        <v>9379</v>
      </c>
      <c r="C129" s="372" t="str">
        <f>IFERROR(VLOOKUP(B129,[45]DSML!E:J,6,0),"")</f>
        <v>CN Bắc Ninh</v>
      </c>
      <c r="D129" s="372" t="str">
        <f>IFERROR(VLOOKUP(B129,[45]DSML!E:G,3,0),"")</f>
        <v>Khu vực Miền Bắc</v>
      </c>
      <c r="E129" s="372" t="s">
        <v>1120</v>
      </c>
      <c r="F129" s="372" t="s">
        <v>1370</v>
      </c>
      <c r="G129" s="351">
        <v>11106713</v>
      </c>
      <c r="H129" s="352" t="s">
        <v>1380</v>
      </c>
      <c r="I129" s="373" t="s">
        <v>712</v>
      </c>
      <c r="J129" s="398" t="s">
        <v>1771</v>
      </c>
      <c r="K129" s="351">
        <v>1984</v>
      </c>
      <c r="L129" s="355">
        <v>15</v>
      </c>
      <c r="M129" s="355">
        <v>6</v>
      </c>
      <c r="N129" s="372" t="s">
        <v>17</v>
      </c>
      <c r="O129" s="356" t="s">
        <v>1270</v>
      </c>
      <c r="P129" s="376" t="s">
        <v>21</v>
      </c>
      <c r="Q129" s="352" t="s">
        <v>1772</v>
      </c>
      <c r="R129" s="352"/>
      <c r="S129" s="352"/>
      <c r="T129" s="357"/>
      <c r="U129" s="352"/>
      <c r="V129" s="352"/>
      <c r="W129" s="352"/>
      <c r="X129" s="352"/>
      <c r="Y129" s="352"/>
      <c r="Z129" s="352"/>
      <c r="AA129" s="352"/>
      <c r="AB129" s="352"/>
    </row>
    <row r="130" spans="1:28" ht="15.75" customHeight="1">
      <c r="A130" s="379">
        <v>78</v>
      </c>
      <c r="B130" s="351">
        <v>9379</v>
      </c>
      <c r="C130" s="372" t="str">
        <f>IFERROR(VLOOKUP(B130,[45]DSML!E:J,6,0),"")</f>
        <v>CN Bắc Ninh</v>
      </c>
      <c r="D130" s="372" t="str">
        <f>IFERROR(VLOOKUP(B130,[45]DSML!E:G,3,0),"")</f>
        <v>Khu vực Miền Bắc</v>
      </c>
      <c r="E130" s="372" t="s">
        <v>1852</v>
      </c>
      <c r="F130" s="372" t="s">
        <v>1370</v>
      </c>
      <c r="G130" s="351">
        <v>11113808</v>
      </c>
      <c r="H130" s="352" t="s">
        <v>1792</v>
      </c>
      <c r="I130" s="373" t="s">
        <v>712</v>
      </c>
      <c r="J130" s="398" t="s">
        <v>1793</v>
      </c>
      <c r="K130" s="351">
        <v>1958</v>
      </c>
      <c r="L130" s="355">
        <v>16</v>
      </c>
      <c r="M130" s="355">
        <v>6</v>
      </c>
      <c r="N130" s="372" t="s">
        <v>17</v>
      </c>
      <c r="O130" s="356">
        <v>18000000</v>
      </c>
      <c r="P130" s="376" t="s">
        <v>21</v>
      </c>
      <c r="Q130" s="352" t="s">
        <v>1794</v>
      </c>
      <c r="R130" s="352"/>
      <c r="S130" s="352"/>
      <c r="T130" s="357"/>
      <c r="U130" s="352"/>
      <c r="V130" s="352"/>
      <c r="W130" s="352"/>
      <c r="X130" s="352"/>
      <c r="Y130" s="352"/>
      <c r="Z130" s="352"/>
      <c r="AA130" s="352"/>
      <c r="AB130" s="352"/>
    </row>
    <row r="131" spans="1:28" ht="15.75" customHeight="1">
      <c r="A131" s="379">
        <v>79</v>
      </c>
      <c r="B131" s="351">
        <v>9332</v>
      </c>
      <c r="C131" s="372" t="str">
        <f>IFERROR(VLOOKUP(B131,[45]DSML!E:J,6,0),"")</f>
        <v>CN Hà Nội</v>
      </c>
      <c r="D131" s="372" t="str">
        <f>IFERROR(VLOOKUP(B131,[45]DSML!E:G,3,0),"")</f>
        <v>Khu vực Hà Nội</v>
      </c>
      <c r="E131" s="372" t="s">
        <v>1852</v>
      </c>
      <c r="F131" s="372" t="s">
        <v>1391</v>
      </c>
      <c r="G131" s="351">
        <v>10414537</v>
      </c>
      <c r="H131" s="352" t="s">
        <v>889</v>
      </c>
      <c r="I131" s="373" t="s">
        <v>709</v>
      </c>
      <c r="J131" s="398" t="s">
        <v>1795</v>
      </c>
      <c r="K131" s="351">
        <v>1995</v>
      </c>
      <c r="L131" s="355">
        <v>16</v>
      </c>
      <c r="M131" s="355">
        <v>6</v>
      </c>
      <c r="N131" s="372" t="s">
        <v>17</v>
      </c>
      <c r="O131" s="356">
        <v>10000000</v>
      </c>
      <c r="P131" s="376" t="s">
        <v>21</v>
      </c>
      <c r="Q131" s="352" t="s">
        <v>1796</v>
      </c>
      <c r="R131" s="352"/>
      <c r="S131" s="352"/>
      <c r="T131" s="357"/>
      <c r="U131" s="352"/>
      <c r="V131" s="352"/>
      <c r="W131" s="352"/>
      <c r="X131" s="352"/>
      <c r="Y131" s="352"/>
      <c r="Z131" s="352"/>
      <c r="AA131" s="352"/>
      <c r="AB131" s="352"/>
    </row>
    <row r="132" spans="1:28" ht="15.75" customHeight="1">
      <c r="A132" s="379">
        <v>80</v>
      </c>
      <c r="B132" s="351">
        <v>9332</v>
      </c>
      <c r="C132" s="372" t="str">
        <f>IFERROR(VLOOKUP(B132,[45]DSML!E:J,6,0),"")</f>
        <v>CN Hà Nội</v>
      </c>
      <c r="D132" s="372" t="str">
        <f>IFERROR(VLOOKUP(B132,[45]DSML!E:G,3,0),"")</f>
        <v>Khu vực Hà Nội</v>
      </c>
      <c r="E132" s="372" t="s">
        <v>1852</v>
      </c>
      <c r="F132" s="372" t="s">
        <v>1391</v>
      </c>
      <c r="G132" s="351">
        <v>10414537</v>
      </c>
      <c r="H132" s="352" t="s">
        <v>1797</v>
      </c>
      <c r="I132" s="373" t="s">
        <v>712</v>
      </c>
      <c r="J132" s="398" t="s">
        <v>1798</v>
      </c>
      <c r="K132" s="351">
        <v>1980</v>
      </c>
      <c r="L132" s="355">
        <v>16</v>
      </c>
      <c r="M132" s="355">
        <v>6</v>
      </c>
      <c r="N132" s="372" t="s">
        <v>17</v>
      </c>
      <c r="O132" s="356">
        <v>20000000</v>
      </c>
      <c r="P132" s="376" t="s">
        <v>21</v>
      </c>
      <c r="Q132" s="352" t="s">
        <v>1799</v>
      </c>
      <c r="R132" s="352"/>
      <c r="S132" s="352"/>
      <c r="T132" s="357"/>
      <c r="U132" s="352"/>
      <c r="V132" s="352"/>
      <c r="W132" s="352"/>
      <c r="X132" s="352"/>
      <c r="Y132" s="352"/>
      <c r="Z132" s="352"/>
      <c r="AA132" s="352"/>
      <c r="AB132" s="352"/>
    </row>
    <row r="133" spans="1:28" ht="15.75" customHeight="1">
      <c r="A133" s="379">
        <v>81</v>
      </c>
      <c r="B133" s="351">
        <v>9379</v>
      </c>
      <c r="C133" s="372" t="str">
        <f>IFERROR(VLOOKUP(B133,[45]DSML!E:J,6,0),"")</f>
        <v>CN Bắc Ninh</v>
      </c>
      <c r="D133" s="372" t="str">
        <f>IFERROR(VLOOKUP(B133,[45]DSML!E:G,3,0),"")</f>
        <v>Khu vực Miền Bắc</v>
      </c>
      <c r="E133" s="372" t="s">
        <v>1120</v>
      </c>
      <c r="F133" s="372" t="s">
        <v>1637</v>
      </c>
      <c r="G133" s="351">
        <v>10261046</v>
      </c>
      <c r="H133" s="352" t="s">
        <v>1115</v>
      </c>
      <c r="I133" s="373" t="s">
        <v>712</v>
      </c>
      <c r="J133" s="398" t="s">
        <v>1800</v>
      </c>
      <c r="K133" s="351">
        <v>1960</v>
      </c>
      <c r="L133" s="355">
        <v>16</v>
      </c>
      <c r="M133" s="355">
        <v>6</v>
      </c>
      <c r="N133" s="372" t="s">
        <v>17</v>
      </c>
      <c r="O133" s="356">
        <v>18700000</v>
      </c>
      <c r="P133" s="376" t="s">
        <v>734</v>
      </c>
      <c r="Q133" s="352"/>
      <c r="R133" s="352"/>
      <c r="S133" s="352"/>
      <c r="T133" s="357"/>
      <c r="U133" s="352"/>
      <c r="V133" s="352"/>
      <c r="W133" s="352"/>
      <c r="X133" s="352"/>
      <c r="Y133" s="352"/>
      <c r="Z133" s="352"/>
      <c r="AA133" s="352"/>
      <c r="AB133" s="352"/>
    </row>
    <row r="134" spans="1:28" ht="15.75" customHeight="1">
      <c r="A134" s="379">
        <v>82</v>
      </c>
      <c r="B134" s="351">
        <v>9379</v>
      </c>
      <c r="C134" s="372" t="str">
        <f>IFERROR(VLOOKUP(B134,[45]DSML!E:J,6,0),"")</f>
        <v>CN Bắc Ninh</v>
      </c>
      <c r="D134" s="372" t="str">
        <f>IFERROR(VLOOKUP(B134,[45]DSML!E:G,3,0),"")</f>
        <v>Khu vực Miền Bắc</v>
      </c>
      <c r="E134" s="372" t="s">
        <v>1120</v>
      </c>
      <c r="F134" s="372" t="s">
        <v>1370</v>
      </c>
      <c r="G134" s="351">
        <v>10261046</v>
      </c>
      <c r="H134" s="352" t="s">
        <v>844</v>
      </c>
      <c r="I134" s="373" t="s">
        <v>712</v>
      </c>
      <c r="J134" s="398" t="s">
        <v>1801</v>
      </c>
      <c r="K134" s="351">
        <v>1984</v>
      </c>
      <c r="L134" s="355">
        <v>16</v>
      </c>
      <c r="M134" s="355">
        <v>6</v>
      </c>
      <c r="N134" s="372" t="s">
        <v>17</v>
      </c>
      <c r="O134" s="356">
        <v>30000000</v>
      </c>
      <c r="P134" s="376" t="s">
        <v>21</v>
      </c>
      <c r="Q134" s="352" t="s">
        <v>1802</v>
      </c>
      <c r="R134" s="352"/>
      <c r="S134" s="352"/>
      <c r="T134" s="357"/>
      <c r="U134" s="352"/>
      <c r="V134" s="352"/>
      <c r="W134" s="352"/>
      <c r="X134" s="352"/>
      <c r="Y134" s="352"/>
      <c r="Z134" s="352"/>
      <c r="AA134" s="352"/>
      <c r="AB134" s="352"/>
    </row>
    <row r="135" spans="1:28" ht="15.75" customHeight="1">
      <c r="A135" s="351"/>
      <c r="B135" s="351">
        <v>9385</v>
      </c>
      <c r="C135" s="372" t="str">
        <f>IFERROR(VLOOKUP(B135,[45]DSML!E:J,6,0),"")</f>
        <v>CN Bắc Giang</v>
      </c>
      <c r="D135" s="372" t="str">
        <f>IFERROR(VLOOKUP(B135,[45]DSML!E:G,3,0),"")</f>
        <v>Khu vực Miền Bắc</v>
      </c>
      <c r="E135" s="372" t="s">
        <v>1120</v>
      </c>
      <c r="F135" s="372" t="s">
        <v>1444</v>
      </c>
      <c r="G135" s="351">
        <v>10238100</v>
      </c>
      <c r="H135" s="352" t="s">
        <v>1803</v>
      </c>
      <c r="I135" s="373" t="s">
        <v>709</v>
      </c>
      <c r="J135" s="360" t="s">
        <v>1804</v>
      </c>
      <c r="K135" s="351">
        <v>1983</v>
      </c>
      <c r="L135" s="355">
        <v>16</v>
      </c>
      <c r="M135" s="355">
        <v>6</v>
      </c>
      <c r="N135" s="372" t="s">
        <v>18</v>
      </c>
      <c r="O135" s="356">
        <v>15000000</v>
      </c>
      <c r="P135" s="376" t="s">
        <v>735</v>
      </c>
      <c r="Q135" s="352" t="s">
        <v>1805</v>
      </c>
      <c r="R135" s="352"/>
      <c r="S135" s="352"/>
      <c r="T135" s="357"/>
      <c r="U135" s="352"/>
      <c r="V135" s="352"/>
      <c r="W135" s="352"/>
      <c r="X135" s="352"/>
      <c r="Y135" s="352"/>
      <c r="Z135" s="352"/>
      <c r="AA135" s="352"/>
      <c r="AB135" s="352"/>
    </row>
    <row r="136" spans="1:28" ht="15.75" customHeight="1">
      <c r="A136" s="351"/>
      <c r="B136" s="351">
        <v>9379</v>
      </c>
      <c r="C136" s="372" t="str">
        <f>IFERROR(VLOOKUP(B136,[45]DSML!E:J,6,0),"")</f>
        <v>CN Bắc Ninh</v>
      </c>
      <c r="D136" s="372" t="str">
        <f>IFERROR(VLOOKUP(B136,[45]DSML!E:G,3,0),"")</f>
        <v>Khu vực Miền Bắc</v>
      </c>
      <c r="E136" s="372" t="s">
        <v>1120</v>
      </c>
      <c r="F136" s="372" t="s">
        <v>1637</v>
      </c>
      <c r="G136" s="351">
        <v>11113808</v>
      </c>
      <c r="H136" s="352" t="s">
        <v>1005</v>
      </c>
      <c r="I136" s="373" t="s">
        <v>712</v>
      </c>
      <c r="J136" s="398" t="s">
        <v>1806</v>
      </c>
      <c r="K136" s="351">
        <v>1975</v>
      </c>
      <c r="L136" s="355">
        <v>16</v>
      </c>
      <c r="M136" s="355">
        <v>6</v>
      </c>
      <c r="N136" s="372" t="s">
        <v>17</v>
      </c>
      <c r="O136" s="356">
        <v>22000000</v>
      </c>
      <c r="P136" s="376" t="s">
        <v>21</v>
      </c>
      <c r="Q136" s="352" t="s">
        <v>1807</v>
      </c>
      <c r="R136" s="352"/>
      <c r="S136" s="352"/>
      <c r="T136" s="357"/>
      <c r="U136" s="352"/>
      <c r="V136" s="352"/>
      <c r="W136" s="352"/>
      <c r="X136" s="352"/>
      <c r="Y136" s="352"/>
      <c r="Z136" s="352"/>
      <c r="AA136" s="352"/>
      <c r="AB136" s="352"/>
    </row>
    <row r="137" spans="1:28" ht="15.75" customHeight="1">
      <c r="A137" s="351"/>
      <c r="B137" s="351">
        <v>9379</v>
      </c>
      <c r="C137" s="372" t="str">
        <f>IFERROR(VLOOKUP(B137,[45]DSML!E:J,6,0),"")</f>
        <v>CN Bắc Ninh</v>
      </c>
      <c r="D137" s="372" t="str">
        <f>IFERROR(VLOOKUP(B137,[45]DSML!E:G,3,0),"")</f>
        <v>Khu vực Miền Bắc</v>
      </c>
      <c r="E137" s="372" t="s">
        <v>1853</v>
      </c>
      <c r="F137" s="372" t="s">
        <v>1637</v>
      </c>
      <c r="G137" s="351">
        <v>103223252</v>
      </c>
      <c r="H137" s="352" t="s">
        <v>1808</v>
      </c>
      <c r="I137" s="373" t="s">
        <v>712</v>
      </c>
      <c r="J137" s="398" t="s">
        <v>1809</v>
      </c>
      <c r="K137" s="351">
        <v>1960</v>
      </c>
      <c r="L137" s="355">
        <v>16</v>
      </c>
      <c r="M137" s="355">
        <v>6</v>
      </c>
      <c r="N137" s="372" t="s">
        <v>17</v>
      </c>
      <c r="O137" s="356">
        <v>20000000</v>
      </c>
      <c r="P137" s="376" t="s">
        <v>21</v>
      </c>
      <c r="Q137" s="352" t="s">
        <v>1810</v>
      </c>
      <c r="R137" s="352"/>
      <c r="S137" s="352"/>
      <c r="T137" s="357"/>
      <c r="U137" s="352"/>
      <c r="V137" s="352"/>
      <c r="W137" s="352"/>
      <c r="X137" s="352"/>
      <c r="Y137" s="352"/>
      <c r="Z137" s="352"/>
      <c r="AA137" s="352"/>
      <c r="AB137" s="352"/>
    </row>
    <row r="138" spans="1:28" ht="15.75" customHeight="1">
      <c r="A138" s="351"/>
      <c r="B138" s="351">
        <v>9379</v>
      </c>
      <c r="C138" s="372" t="str">
        <f>IFERROR(VLOOKUP(B138,[45]DSML!E:J,6,0),"")</f>
        <v>CN Bắc Ninh</v>
      </c>
      <c r="D138" s="372" t="str">
        <f>IFERROR(VLOOKUP(B138,[45]DSML!E:G,3,0),"")</f>
        <v>Khu vực Miền Bắc</v>
      </c>
      <c r="E138" s="372" t="s">
        <v>1853</v>
      </c>
      <c r="F138" s="372" t="s">
        <v>1370</v>
      </c>
      <c r="G138" s="351">
        <v>10237706</v>
      </c>
      <c r="H138" s="352" t="s">
        <v>950</v>
      </c>
      <c r="I138" s="373" t="s">
        <v>709</v>
      </c>
      <c r="J138" s="398" t="s">
        <v>1811</v>
      </c>
      <c r="K138" s="351">
        <v>1986</v>
      </c>
      <c r="L138" s="355">
        <v>16</v>
      </c>
      <c r="M138" s="355">
        <v>6</v>
      </c>
      <c r="N138" s="372" t="s">
        <v>17</v>
      </c>
      <c r="O138" s="356">
        <v>22000000</v>
      </c>
      <c r="P138" s="376" t="s">
        <v>21</v>
      </c>
      <c r="Q138" s="352" t="s">
        <v>1812</v>
      </c>
      <c r="R138" s="352"/>
      <c r="S138" s="352"/>
      <c r="T138" s="357"/>
      <c r="U138" s="352"/>
      <c r="V138" s="352"/>
      <c r="W138" s="352"/>
      <c r="X138" s="352"/>
      <c r="Y138" s="352"/>
      <c r="Z138" s="352"/>
      <c r="AA138" s="352"/>
      <c r="AB138" s="352"/>
    </row>
    <row r="139" spans="1:28" ht="15.75" customHeight="1">
      <c r="A139" s="351"/>
      <c r="B139" s="351">
        <v>9379</v>
      </c>
      <c r="C139" s="372" t="str">
        <f>IFERROR(VLOOKUP(B139,[45]DSML!E:J,6,0),"")</f>
        <v>CN Bắc Ninh</v>
      </c>
      <c r="D139" s="372" t="str">
        <f>IFERROR(VLOOKUP(B139,[45]DSML!E:G,3,0),"")</f>
        <v>Khu vực Miền Bắc</v>
      </c>
      <c r="E139" s="372" t="s">
        <v>1853</v>
      </c>
      <c r="F139" s="372" t="s">
        <v>1813</v>
      </c>
      <c r="G139" s="351">
        <v>10006004</v>
      </c>
      <c r="H139" s="352" t="s">
        <v>1814</v>
      </c>
      <c r="I139" s="373" t="s">
        <v>709</v>
      </c>
      <c r="J139" s="398" t="s">
        <v>1815</v>
      </c>
      <c r="K139" s="351">
        <v>1982</v>
      </c>
      <c r="L139" s="355">
        <v>16</v>
      </c>
      <c r="M139" s="355">
        <v>6</v>
      </c>
      <c r="N139" s="372" t="s">
        <v>20</v>
      </c>
      <c r="O139" s="356">
        <v>30000000</v>
      </c>
      <c r="P139" s="376" t="s">
        <v>21</v>
      </c>
      <c r="Q139" s="352" t="s">
        <v>1816</v>
      </c>
      <c r="R139" s="352"/>
      <c r="S139" s="352"/>
      <c r="T139" s="357"/>
      <c r="U139" s="352"/>
      <c r="V139" s="352"/>
      <c r="W139" s="352"/>
      <c r="X139" s="352"/>
      <c r="Y139" s="352"/>
      <c r="Z139" s="352"/>
      <c r="AA139" s="352"/>
      <c r="AB139" s="352"/>
    </row>
    <row r="140" spans="1:28" ht="15.75" customHeight="1">
      <c r="A140" s="351"/>
      <c r="B140" s="351">
        <v>9332</v>
      </c>
      <c r="C140" s="372" t="str">
        <f>IFERROR(VLOOKUP(B140,[45]DSML!E:J,6,0),"")</f>
        <v>CN Hà Nội</v>
      </c>
      <c r="D140" s="372" t="str">
        <f>IFERROR(VLOOKUP(B140,[45]DSML!E:G,3,0),"")</f>
        <v>Khu vực Hà Nội</v>
      </c>
      <c r="E140" s="372" t="s">
        <v>1853</v>
      </c>
      <c r="F140" s="372" t="s">
        <v>1391</v>
      </c>
      <c r="G140" s="351">
        <v>10414537</v>
      </c>
      <c r="H140" s="352" t="s">
        <v>763</v>
      </c>
      <c r="I140" s="373" t="s">
        <v>716</v>
      </c>
      <c r="J140" s="398" t="s">
        <v>1854</v>
      </c>
      <c r="K140" s="351">
        <v>1972</v>
      </c>
      <c r="L140" s="355">
        <v>19</v>
      </c>
      <c r="M140" s="355">
        <v>6</v>
      </c>
      <c r="N140" s="372" t="s">
        <v>17</v>
      </c>
      <c r="O140" s="356">
        <v>116000000</v>
      </c>
      <c r="P140" s="376" t="s">
        <v>734</v>
      </c>
      <c r="Q140" s="352"/>
      <c r="R140" s="352"/>
      <c r="S140" s="352"/>
      <c r="T140" s="357"/>
      <c r="U140" s="352"/>
      <c r="V140" s="352"/>
      <c r="W140" s="352"/>
      <c r="X140" s="352"/>
      <c r="Y140" s="352"/>
      <c r="Z140" s="352"/>
      <c r="AA140" s="352"/>
      <c r="AB140" s="352"/>
    </row>
    <row r="141" spans="1:28" ht="15.75" customHeight="1">
      <c r="A141" s="351"/>
      <c r="B141" s="351">
        <v>9332</v>
      </c>
      <c r="C141" s="372" t="str">
        <f>IFERROR(VLOOKUP(B141,[45]DSML!E:J,6,0),"")</f>
        <v>CN Hà Nội</v>
      </c>
      <c r="D141" s="372" t="str">
        <f>IFERROR(VLOOKUP(B141,[45]DSML!E:G,3,0),"")</f>
        <v>Khu vực Hà Nội</v>
      </c>
      <c r="E141" s="372" t="s">
        <v>1853</v>
      </c>
      <c r="F141" s="372" t="s">
        <v>1391</v>
      </c>
      <c r="G141" s="351">
        <v>10414537</v>
      </c>
      <c r="H141" s="352" t="s">
        <v>1855</v>
      </c>
      <c r="I141" s="373" t="s">
        <v>709</v>
      </c>
      <c r="J141" s="398" t="s">
        <v>1856</v>
      </c>
      <c r="K141" s="351">
        <v>1986</v>
      </c>
      <c r="L141" s="355">
        <v>19</v>
      </c>
      <c r="M141" s="355">
        <v>6</v>
      </c>
      <c r="N141" s="372" t="s">
        <v>17</v>
      </c>
      <c r="O141" s="356">
        <v>23000000</v>
      </c>
      <c r="P141" s="376" t="s">
        <v>21</v>
      </c>
      <c r="Q141" s="352" t="s">
        <v>1857</v>
      </c>
      <c r="R141" s="352"/>
      <c r="S141" s="352"/>
      <c r="T141" s="357"/>
      <c r="U141" s="352"/>
      <c r="V141" s="352"/>
      <c r="W141" s="352"/>
      <c r="X141" s="352"/>
      <c r="Y141" s="352"/>
      <c r="Z141" s="352"/>
      <c r="AA141" s="352"/>
      <c r="AB141" s="352"/>
    </row>
    <row r="142" spans="1:28" ht="15.75" customHeight="1">
      <c r="A142" s="351"/>
      <c r="B142" s="351"/>
      <c r="C142" s="372" t="str">
        <f>IFERROR(VLOOKUP(B142,[45]DSML!E:J,6,0),"")</f>
        <v/>
      </c>
      <c r="D142" s="372" t="str">
        <f>IFERROR(VLOOKUP(B142,[45]DSML!E:G,3,0),"")</f>
        <v/>
      </c>
      <c r="E142" s="372"/>
      <c r="F142" s="372"/>
      <c r="G142" s="351"/>
      <c r="H142" s="352"/>
      <c r="I142" s="373"/>
      <c r="J142" s="353"/>
      <c r="K142" s="354"/>
      <c r="L142" s="355"/>
      <c r="M142" s="355"/>
      <c r="N142" s="372"/>
      <c r="O142" s="356"/>
      <c r="P142" s="376"/>
      <c r="Q142" s="352"/>
      <c r="R142" s="352"/>
      <c r="S142" s="352"/>
      <c r="T142" s="357"/>
      <c r="U142" s="352"/>
      <c r="V142" s="352"/>
      <c r="W142" s="352"/>
      <c r="X142" s="352"/>
      <c r="Y142" s="352"/>
      <c r="Z142" s="352"/>
      <c r="AA142" s="352"/>
      <c r="AB142" s="352"/>
    </row>
    <row r="143" spans="1:28" ht="15.75" customHeight="1">
      <c r="A143" s="351"/>
      <c r="B143" s="351"/>
      <c r="C143" s="372" t="str">
        <f>IFERROR(VLOOKUP(B143,[45]DSML!E:J,6,0),"")</f>
        <v/>
      </c>
      <c r="D143" s="372" t="str">
        <f>IFERROR(VLOOKUP(B143,[45]DSML!E:G,3,0),"")</f>
        <v/>
      </c>
      <c r="E143" s="372"/>
      <c r="F143" s="372"/>
      <c r="G143" s="351"/>
      <c r="H143" s="352"/>
      <c r="I143" s="373"/>
      <c r="J143" s="353"/>
      <c r="K143" s="354"/>
      <c r="L143" s="355"/>
      <c r="M143" s="355"/>
      <c r="N143" s="372"/>
      <c r="O143" s="356"/>
      <c r="P143" s="376"/>
      <c r="Q143" s="352"/>
      <c r="R143" s="352"/>
      <c r="S143" s="352"/>
      <c r="T143" s="357"/>
      <c r="U143" s="352"/>
      <c r="V143" s="352"/>
      <c r="W143" s="352"/>
      <c r="X143" s="352"/>
      <c r="Y143" s="352"/>
      <c r="Z143" s="352"/>
      <c r="AA143" s="352"/>
      <c r="AB143" s="352"/>
    </row>
    <row r="144" spans="1:28" ht="15.75" customHeight="1">
      <c r="A144" s="351"/>
      <c r="B144" s="351"/>
      <c r="C144" s="372" t="str">
        <f>IFERROR(VLOOKUP(B144,[45]DSML!E:J,6,0),"")</f>
        <v/>
      </c>
      <c r="D144" s="372" t="str">
        <f>IFERROR(VLOOKUP(B144,[45]DSML!E:G,3,0),"")</f>
        <v/>
      </c>
      <c r="E144" s="372"/>
      <c r="F144" s="372"/>
      <c r="G144" s="351"/>
      <c r="H144" s="352"/>
      <c r="I144" s="373"/>
      <c r="J144" s="353"/>
      <c r="K144" s="354"/>
      <c r="L144" s="355"/>
      <c r="M144" s="355"/>
      <c r="N144" s="372"/>
      <c r="O144" s="356"/>
      <c r="P144" s="376"/>
      <c r="Q144" s="352"/>
      <c r="R144" s="352"/>
      <c r="S144" s="352"/>
      <c r="T144" s="357"/>
      <c r="U144" s="352"/>
      <c r="V144" s="352"/>
      <c r="W144" s="352"/>
      <c r="X144" s="352"/>
      <c r="Y144" s="352"/>
      <c r="Z144" s="352"/>
      <c r="AA144" s="352"/>
      <c r="AB144" s="352"/>
    </row>
    <row r="145" spans="1:28" ht="15.75" customHeight="1">
      <c r="A145" s="351"/>
      <c r="B145" s="351"/>
      <c r="C145" s="372" t="str">
        <f>IFERROR(VLOOKUP(B145,[45]DSML!E:J,6,0),"")</f>
        <v/>
      </c>
      <c r="D145" s="372" t="str">
        <f>IFERROR(VLOOKUP(B145,[45]DSML!E:G,3,0),"")</f>
        <v/>
      </c>
      <c r="E145" s="372"/>
      <c r="F145" s="372"/>
      <c r="G145" s="351"/>
      <c r="H145" s="352"/>
      <c r="I145" s="373"/>
      <c r="J145" s="353"/>
      <c r="K145" s="354"/>
      <c r="L145" s="355"/>
      <c r="M145" s="355"/>
      <c r="N145" s="372"/>
      <c r="O145" s="356"/>
      <c r="P145" s="376"/>
      <c r="Q145" s="352"/>
      <c r="R145" s="352"/>
      <c r="S145" s="352"/>
      <c r="T145" s="357"/>
      <c r="U145" s="352"/>
      <c r="V145" s="352"/>
      <c r="W145" s="352"/>
      <c r="X145" s="352"/>
      <c r="Y145" s="352"/>
      <c r="Z145" s="352"/>
      <c r="AA145" s="352"/>
      <c r="AB145" s="352"/>
    </row>
    <row r="146" spans="1:28" ht="15.75" customHeight="1">
      <c r="A146" s="351"/>
      <c r="B146" s="351"/>
      <c r="C146" s="372" t="str">
        <f>IFERROR(VLOOKUP(B146,[45]DSML!E:J,6,0),"")</f>
        <v/>
      </c>
      <c r="D146" s="372" t="str">
        <f>IFERROR(VLOOKUP(B146,[45]DSML!E:G,3,0),"")</f>
        <v/>
      </c>
      <c r="E146" s="372"/>
      <c r="F146" s="372"/>
      <c r="G146" s="351"/>
      <c r="H146" s="352"/>
      <c r="I146" s="373"/>
      <c r="J146" s="353"/>
      <c r="K146" s="354"/>
      <c r="L146" s="355"/>
      <c r="M146" s="355"/>
      <c r="N146" s="372"/>
      <c r="O146" s="356"/>
      <c r="P146" s="376"/>
      <c r="Q146" s="352"/>
      <c r="R146" s="352"/>
      <c r="S146" s="352"/>
      <c r="T146" s="357"/>
      <c r="U146" s="352"/>
      <c r="V146" s="352"/>
      <c r="W146" s="352"/>
      <c r="X146" s="352"/>
      <c r="Y146" s="352"/>
      <c r="Z146" s="352"/>
      <c r="AA146" s="352"/>
      <c r="AB146" s="352"/>
    </row>
    <row r="147" spans="1:28" ht="15.75" customHeight="1">
      <c r="A147" s="351"/>
      <c r="B147" s="351"/>
      <c r="C147" s="372" t="str">
        <f>IFERROR(VLOOKUP(B147,[45]DSML!E:J,6,0),"")</f>
        <v/>
      </c>
      <c r="D147" s="372" t="str">
        <f>IFERROR(VLOOKUP(B147,[45]DSML!E:G,3,0),"")</f>
        <v/>
      </c>
      <c r="E147" s="372"/>
      <c r="F147" s="372"/>
      <c r="G147" s="351"/>
      <c r="H147" s="352"/>
      <c r="I147" s="373"/>
      <c r="J147" s="353"/>
      <c r="K147" s="354"/>
      <c r="L147" s="355"/>
      <c r="M147" s="355"/>
      <c r="N147" s="372"/>
      <c r="O147" s="356"/>
      <c r="P147" s="376"/>
      <c r="Q147" s="352"/>
      <c r="R147" s="352"/>
      <c r="S147" s="352"/>
      <c r="T147" s="357"/>
      <c r="U147" s="352"/>
      <c r="V147" s="352"/>
      <c r="W147" s="352"/>
      <c r="X147" s="352"/>
      <c r="Y147" s="352"/>
      <c r="Z147" s="352"/>
      <c r="AA147" s="352"/>
      <c r="AB147" s="352"/>
    </row>
    <row r="148" spans="1:28" ht="15.75" customHeight="1">
      <c r="A148" s="351"/>
      <c r="B148" s="351"/>
      <c r="C148" s="372" t="str">
        <f>IFERROR(VLOOKUP(B148,[45]DSML!E:J,6,0),"")</f>
        <v/>
      </c>
      <c r="D148" s="372" t="str">
        <f>IFERROR(VLOOKUP(B148,[45]DSML!E:G,3,0),"")</f>
        <v/>
      </c>
      <c r="E148" s="372"/>
      <c r="F148" s="372"/>
      <c r="G148" s="351"/>
      <c r="H148" s="352"/>
      <c r="I148" s="373"/>
      <c r="J148" s="353"/>
      <c r="K148" s="354"/>
      <c r="L148" s="355"/>
      <c r="M148" s="355"/>
      <c r="N148" s="372"/>
      <c r="O148" s="356"/>
      <c r="P148" s="376"/>
      <c r="Q148" s="352"/>
      <c r="R148" s="352"/>
      <c r="S148" s="352"/>
      <c r="T148" s="357"/>
      <c r="U148" s="352"/>
      <c r="V148" s="352"/>
      <c r="W148" s="352"/>
      <c r="X148" s="352"/>
      <c r="Y148" s="352"/>
      <c r="Z148" s="352"/>
      <c r="AA148" s="352"/>
      <c r="AB148" s="352"/>
    </row>
    <row r="149" spans="1:28" ht="15.75" customHeight="1">
      <c r="A149" s="351"/>
      <c r="B149" s="351"/>
      <c r="C149" s="372" t="str">
        <f>IFERROR(VLOOKUP(B149,[45]DSML!E:J,6,0),"")</f>
        <v/>
      </c>
      <c r="D149" s="372" t="str">
        <f>IFERROR(VLOOKUP(B149,[45]DSML!E:G,3,0),"")</f>
        <v/>
      </c>
      <c r="E149" s="372"/>
      <c r="F149" s="372"/>
      <c r="G149" s="351"/>
      <c r="H149" s="352"/>
      <c r="I149" s="373"/>
      <c r="J149" s="353"/>
      <c r="K149" s="354"/>
      <c r="L149" s="355"/>
      <c r="M149" s="355"/>
      <c r="N149" s="372"/>
      <c r="O149" s="356"/>
      <c r="P149" s="376"/>
      <c r="Q149" s="352"/>
      <c r="R149" s="352"/>
      <c r="S149" s="352"/>
      <c r="T149" s="357"/>
      <c r="U149" s="352"/>
      <c r="V149" s="352"/>
      <c r="W149" s="352"/>
      <c r="X149" s="352"/>
      <c r="Y149" s="352"/>
      <c r="Z149" s="352"/>
      <c r="AA149" s="352"/>
      <c r="AB149" s="352"/>
    </row>
    <row r="150" spans="1:28" ht="15.75" customHeight="1">
      <c r="A150" s="351"/>
      <c r="B150" s="351"/>
      <c r="C150" s="372" t="str">
        <f>IFERROR(VLOOKUP(B150,[45]DSML!E:J,6,0),"")</f>
        <v/>
      </c>
      <c r="D150" s="372" t="str">
        <f>IFERROR(VLOOKUP(B150,[45]DSML!E:G,3,0),"")</f>
        <v/>
      </c>
      <c r="E150" s="372"/>
      <c r="F150" s="372"/>
      <c r="G150" s="351"/>
      <c r="H150" s="352"/>
      <c r="I150" s="373"/>
      <c r="J150" s="353"/>
      <c r="K150" s="354"/>
      <c r="L150" s="355"/>
      <c r="M150" s="355"/>
      <c r="N150" s="372"/>
      <c r="O150" s="356"/>
      <c r="P150" s="376"/>
      <c r="Q150" s="352"/>
      <c r="R150" s="352"/>
      <c r="S150" s="352"/>
      <c r="T150" s="357"/>
      <c r="U150" s="352"/>
      <c r="V150" s="352"/>
      <c r="W150" s="352"/>
      <c r="X150" s="352"/>
      <c r="Y150" s="352"/>
      <c r="Z150" s="352"/>
      <c r="AA150" s="352"/>
      <c r="AB150" s="352"/>
    </row>
    <row r="151" spans="1:28" ht="15.75" customHeight="1">
      <c r="A151" s="351"/>
      <c r="B151" s="351"/>
      <c r="C151" s="372" t="str">
        <f>IFERROR(VLOOKUP(B151,[45]DSML!E:J,6,0),"")</f>
        <v/>
      </c>
      <c r="D151" s="372" t="str">
        <f>IFERROR(VLOOKUP(B151,[45]DSML!E:G,3,0),"")</f>
        <v/>
      </c>
      <c r="E151" s="372"/>
      <c r="F151" s="372"/>
      <c r="G151" s="351"/>
      <c r="H151" s="352"/>
      <c r="I151" s="373"/>
      <c r="J151" s="353"/>
      <c r="K151" s="354"/>
      <c r="L151" s="355"/>
      <c r="M151" s="355"/>
      <c r="N151" s="372"/>
      <c r="O151" s="356"/>
      <c r="P151" s="376"/>
      <c r="Q151" s="352"/>
      <c r="R151" s="352"/>
      <c r="S151" s="352"/>
      <c r="T151" s="357"/>
      <c r="U151" s="352"/>
      <c r="V151" s="352"/>
      <c r="W151" s="352"/>
      <c r="X151" s="352"/>
      <c r="Y151" s="352"/>
      <c r="Z151" s="352"/>
      <c r="AA151" s="352"/>
      <c r="AB151" s="352"/>
    </row>
    <row r="152" spans="1:28" ht="15.75" customHeight="1">
      <c r="A152" s="351"/>
      <c r="B152" s="351"/>
      <c r="C152" s="352"/>
      <c r="D152" s="372" t="str">
        <f>IFERROR(VLOOKUP(B152,[45]DSML!E:G,3,0),"")</f>
        <v/>
      </c>
      <c r="E152" s="372"/>
      <c r="F152" s="372"/>
      <c r="G152" s="351"/>
      <c r="H152" s="352"/>
      <c r="I152" s="373"/>
      <c r="J152" s="353"/>
      <c r="K152" s="354"/>
      <c r="L152" s="355"/>
      <c r="M152" s="355"/>
      <c r="N152" s="372"/>
      <c r="O152" s="356"/>
      <c r="P152" s="376"/>
      <c r="Q152" s="352"/>
      <c r="R152" s="352"/>
      <c r="S152" s="352"/>
      <c r="T152" s="357"/>
      <c r="U152" s="352"/>
      <c r="V152" s="352"/>
      <c r="W152" s="352"/>
      <c r="X152" s="352"/>
      <c r="Y152" s="352"/>
      <c r="Z152" s="352"/>
      <c r="AA152" s="352"/>
      <c r="AB152" s="352"/>
    </row>
    <row r="153" spans="1:28" ht="15.75" customHeight="1">
      <c r="A153" s="351"/>
      <c r="B153" s="351"/>
      <c r="C153" s="352"/>
      <c r="D153" s="372" t="str">
        <f>IFERROR(VLOOKUP(B153,[45]DSML!E:G,3,0),"")</f>
        <v/>
      </c>
      <c r="E153" s="372"/>
      <c r="F153" s="372"/>
      <c r="G153" s="351"/>
      <c r="H153" s="352"/>
      <c r="I153" s="373"/>
      <c r="J153" s="353"/>
      <c r="K153" s="354"/>
      <c r="L153" s="355"/>
      <c r="M153" s="355"/>
      <c r="N153" s="372"/>
      <c r="O153" s="356"/>
      <c r="P153" s="376"/>
      <c r="Q153" s="352"/>
      <c r="R153" s="352"/>
      <c r="S153" s="352"/>
      <c r="T153" s="357"/>
      <c r="U153" s="352"/>
      <c r="V153" s="352"/>
      <c r="W153" s="352"/>
      <c r="X153" s="352"/>
      <c r="Y153" s="352"/>
      <c r="Z153" s="352"/>
      <c r="AA153" s="352"/>
      <c r="AB153" s="352"/>
    </row>
    <row r="154" spans="1:28" ht="15.75" customHeight="1">
      <c r="A154" s="351"/>
      <c r="B154" s="351"/>
      <c r="C154" s="352"/>
      <c r="D154" s="372" t="str">
        <f>IFERROR(VLOOKUP(B154,[45]DSML!E:G,3,0),"")</f>
        <v/>
      </c>
      <c r="E154" s="372"/>
      <c r="F154" s="372"/>
      <c r="G154" s="351"/>
      <c r="H154" s="352"/>
      <c r="I154" s="373"/>
      <c r="J154" s="353"/>
      <c r="K154" s="354"/>
      <c r="L154" s="355"/>
      <c r="M154" s="355"/>
      <c r="N154" s="372"/>
      <c r="O154" s="356"/>
      <c r="P154" s="376"/>
      <c r="Q154" s="352"/>
      <c r="R154" s="352"/>
      <c r="S154" s="352"/>
      <c r="T154" s="357"/>
      <c r="U154" s="352"/>
      <c r="V154" s="352"/>
      <c r="W154" s="352"/>
      <c r="X154" s="352"/>
      <c r="Y154" s="352"/>
      <c r="Z154" s="352"/>
      <c r="AA154" s="352"/>
      <c r="AB154" s="352"/>
    </row>
    <row r="155" spans="1:28" ht="15.75" customHeight="1">
      <c r="A155" s="351"/>
      <c r="B155" s="351"/>
      <c r="C155" s="352"/>
      <c r="D155" s="372" t="str">
        <f>IFERROR(VLOOKUP(B155,[45]DSML!E:G,3,0),"")</f>
        <v/>
      </c>
      <c r="E155" s="372"/>
      <c r="F155" s="372"/>
      <c r="G155" s="351"/>
      <c r="H155" s="352"/>
      <c r="I155" s="373"/>
      <c r="J155" s="353"/>
      <c r="K155" s="354"/>
      <c r="L155" s="355"/>
      <c r="M155" s="355"/>
      <c r="N155" s="372"/>
      <c r="O155" s="356"/>
      <c r="P155" s="376"/>
      <c r="Q155" s="352"/>
      <c r="R155" s="352"/>
      <c r="S155" s="352"/>
      <c r="T155" s="357"/>
      <c r="U155" s="352"/>
      <c r="V155" s="352"/>
      <c r="W155" s="352"/>
      <c r="X155" s="352"/>
      <c r="Y155" s="352"/>
      <c r="Z155" s="352"/>
      <c r="AA155" s="352"/>
      <c r="AB155" s="352"/>
    </row>
    <row r="156" spans="1:28" ht="15.75" customHeight="1">
      <c r="A156" s="351"/>
      <c r="B156" s="351"/>
      <c r="C156" s="352"/>
      <c r="D156" s="372" t="str">
        <f>IFERROR(VLOOKUP(B156,[45]DSML!E:G,3,0),"")</f>
        <v/>
      </c>
      <c r="E156" s="372"/>
      <c r="F156" s="372"/>
      <c r="G156" s="351"/>
      <c r="H156" s="352"/>
      <c r="I156" s="373"/>
      <c r="J156" s="353"/>
      <c r="K156" s="354"/>
      <c r="L156" s="355"/>
      <c r="M156" s="355"/>
      <c r="N156" s="372"/>
      <c r="O156" s="356"/>
      <c r="P156" s="376"/>
      <c r="Q156" s="352"/>
      <c r="R156" s="352"/>
      <c r="S156" s="352"/>
      <c r="T156" s="357"/>
      <c r="U156" s="352"/>
      <c r="V156" s="352"/>
      <c r="W156" s="352"/>
      <c r="X156" s="352"/>
      <c r="Y156" s="352"/>
      <c r="Z156" s="352"/>
      <c r="AA156" s="352"/>
      <c r="AB156" s="352"/>
    </row>
    <row r="157" spans="1:28" ht="15.75" customHeight="1">
      <c r="A157" s="351"/>
      <c r="B157" s="351"/>
      <c r="C157" s="352"/>
      <c r="D157" s="372" t="str">
        <f>IFERROR(VLOOKUP(B157,[45]DSML!E:G,3,0),"")</f>
        <v/>
      </c>
      <c r="E157" s="372"/>
      <c r="F157" s="372"/>
      <c r="G157" s="351"/>
      <c r="H157" s="352"/>
      <c r="I157" s="373"/>
      <c r="J157" s="353"/>
      <c r="K157" s="354"/>
      <c r="L157" s="355"/>
      <c r="M157" s="355"/>
      <c r="N157" s="372"/>
      <c r="O157" s="356"/>
      <c r="P157" s="376"/>
      <c r="Q157" s="352"/>
      <c r="R157" s="352"/>
      <c r="S157" s="352"/>
      <c r="T157" s="357"/>
      <c r="U157" s="352"/>
      <c r="V157" s="352"/>
      <c r="W157" s="352"/>
      <c r="X157" s="352"/>
      <c r="Y157" s="352"/>
      <c r="Z157" s="352"/>
      <c r="AA157" s="352"/>
      <c r="AB157" s="352"/>
    </row>
    <row r="158" spans="1:28" ht="15.75" customHeight="1">
      <c r="A158" s="351"/>
      <c r="B158" s="351"/>
      <c r="C158" s="352"/>
      <c r="D158" s="372" t="str">
        <f>IFERROR(VLOOKUP(B158,[45]DSML!E:G,3,0),"")</f>
        <v/>
      </c>
      <c r="E158" s="372"/>
      <c r="F158" s="372"/>
      <c r="G158" s="351"/>
      <c r="H158" s="352"/>
      <c r="I158" s="373"/>
      <c r="J158" s="353"/>
      <c r="K158" s="354"/>
      <c r="L158" s="355"/>
      <c r="M158" s="355"/>
      <c r="N158" s="372"/>
      <c r="O158" s="356"/>
      <c r="P158" s="376"/>
      <c r="Q158" s="352"/>
      <c r="R158" s="352"/>
      <c r="S158" s="352"/>
      <c r="T158" s="357"/>
      <c r="U158" s="352"/>
      <c r="V158" s="352"/>
      <c r="W158" s="352"/>
      <c r="X158" s="352"/>
      <c r="Y158" s="352"/>
      <c r="Z158" s="352"/>
      <c r="AA158" s="352"/>
      <c r="AB158" s="352"/>
    </row>
    <row r="159" spans="1:28" ht="15.75" customHeight="1">
      <c r="A159" s="351"/>
      <c r="B159" s="351"/>
      <c r="C159" s="352"/>
      <c r="D159" s="372" t="str">
        <f>IFERROR(VLOOKUP(B159,[45]DSML!E:G,3,0),"")</f>
        <v/>
      </c>
      <c r="E159" s="372"/>
      <c r="F159" s="372"/>
      <c r="G159" s="351"/>
      <c r="H159" s="352"/>
      <c r="I159" s="373"/>
      <c r="J159" s="353"/>
      <c r="K159" s="354"/>
      <c r="L159" s="355"/>
      <c r="M159" s="355"/>
      <c r="N159" s="372"/>
      <c r="O159" s="356"/>
      <c r="P159" s="376"/>
      <c r="Q159" s="352"/>
      <c r="R159" s="352"/>
      <c r="S159" s="352"/>
      <c r="T159" s="357"/>
      <c r="U159" s="352"/>
      <c r="V159" s="352"/>
      <c r="W159" s="352"/>
      <c r="X159" s="352"/>
      <c r="Y159" s="352"/>
      <c r="Z159" s="352"/>
      <c r="AA159" s="352"/>
      <c r="AB159" s="352"/>
    </row>
    <row r="160" spans="1:28" ht="15.75" customHeight="1">
      <c r="A160" s="351"/>
      <c r="B160" s="351"/>
      <c r="C160" s="352"/>
      <c r="D160" s="372" t="str">
        <f>IFERROR(VLOOKUP(B160,[45]DSML!E:G,3,0),"")</f>
        <v/>
      </c>
      <c r="E160" s="372"/>
      <c r="F160" s="372"/>
      <c r="G160" s="351"/>
      <c r="H160" s="352"/>
      <c r="I160" s="373"/>
      <c r="J160" s="353"/>
      <c r="K160" s="354"/>
      <c r="L160" s="355"/>
      <c r="M160" s="355"/>
      <c r="N160" s="372"/>
      <c r="O160" s="356"/>
      <c r="P160" s="376"/>
      <c r="Q160" s="352"/>
      <c r="R160" s="352"/>
      <c r="S160" s="352"/>
      <c r="T160" s="357"/>
      <c r="U160" s="352"/>
      <c r="V160" s="352"/>
      <c r="W160" s="352"/>
      <c r="X160" s="352"/>
      <c r="Y160" s="352"/>
      <c r="Z160" s="352"/>
      <c r="AA160" s="352"/>
      <c r="AB160" s="352"/>
    </row>
    <row r="161" spans="1:28" ht="15.75" customHeight="1">
      <c r="A161" s="351"/>
      <c r="B161" s="351"/>
      <c r="C161" s="352"/>
      <c r="D161" s="372" t="str">
        <f>IFERROR(VLOOKUP(B161,[45]DSML!E:G,3,0),"")</f>
        <v/>
      </c>
      <c r="E161" s="372"/>
      <c r="F161" s="372"/>
      <c r="G161" s="351"/>
      <c r="H161" s="352"/>
      <c r="I161" s="351"/>
      <c r="J161" s="353"/>
      <c r="K161" s="354"/>
      <c r="L161" s="355"/>
      <c r="M161" s="355"/>
      <c r="N161" s="372"/>
      <c r="O161" s="356"/>
      <c r="P161" s="376"/>
      <c r="Q161" s="352"/>
      <c r="R161" s="352"/>
      <c r="S161" s="352"/>
      <c r="T161" s="357"/>
      <c r="U161" s="352"/>
      <c r="V161" s="352"/>
      <c r="W161" s="352"/>
      <c r="X161" s="352"/>
      <c r="Y161" s="352"/>
      <c r="Z161" s="352"/>
      <c r="AA161" s="352"/>
      <c r="AB161" s="352"/>
    </row>
    <row r="162" spans="1:28" ht="15.75" customHeight="1">
      <c r="A162" s="351"/>
      <c r="B162" s="351"/>
      <c r="C162" s="352"/>
      <c r="D162" s="372" t="str">
        <f>IFERROR(VLOOKUP(B162,[45]DSML!E:G,3,0),"")</f>
        <v/>
      </c>
      <c r="E162" s="372"/>
      <c r="F162" s="372"/>
      <c r="G162" s="351"/>
      <c r="H162" s="352"/>
      <c r="I162" s="351"/>
      <c r="J162" s="353"/>
      <c r="K162" s="354"/>
      <c r="L162" s="355"/>
      <c r="M162" s="355"/>
      <c r="N162" s="372"/>
      <c r="O162" s="356"/>
      <c r="P162" s="376"/>
      <c r="Q162" s="352"/>
      <c r="R162" s="352"/>
      <c r="S162" s="352"/>
      <c r="T162" s="357"/>
      <c r="U162" s="352"/>
      <c r="V162" s="352"/>
      <c r="W162" s="352"/>
      <c r="X162" s="352"/>
      <c r="Y162" s="352"/>
      <c r="Z162" s="352"/>
      <c r="AA162" s="352"/>
      <c r="AB162" s="352"/>
    </row>
    <row r="163" spans="1:28" ht="15.75" customHeight="1">
      <c r="A163" s="351"/>
      <c r="B163" s="351"/>
      <c r="C163" s="352"/>
      <c r="D163" s="372" t="str">
        <f>IFERROR(VLOOKUP(B163,[45]DSML!E:G,3,0),"")</f>
        <v/>
      </c>
      <c r="E163" s="372"/>
      <c r="F163" s="372"/>
      <c r="G163" s="351"/>
      <c r="H163" s="352"/>
      <c r="I163" s="351"/>
      <c r="J163" s="353"/>
      <c r="K163" s="354"/>
      <c r="L163" s="355"/>
      <c r="M163" s="355"/>
      <c r="N163" s="372"/>
      <c r="O163" s="356"/>
      <c r="P163" s="376"/>
      <c r="Q163" s="352"/>
      <c r="R163" s="352"/>
      <c r="S163" s="352"/>
      <c r="T163" s="357"/>
      <c r="U163" s="352"/>
      <c r="V163" s="352"/>
      <c r="W163" s="352"/>
      <c r="X163" s="352"/>
      <c r="Y163" s="352"/>
      <c r="Z163" s="352"/>
      <c r="AA163" s="352"/>
      <c r="AB163" s="352"/>
    </row>
    <row r="164" spans="1:28" ht="15.75" customHeight="1">
      <c r="A164" s="351"/>
      <c r="B164" s="351"/>
      <c r="C164" s="352"/>
      <c r="D164" s="372" t="str">
        <f>IFERROR(VLOOKUP(B164,[45]DSML!E:G,3,0),"")</f>
        <v/>
      </c>
      <c r="E164" s="372"/>
      <c r="F164" s="372"/>
      <c r="G164" s="351"/>
      <c r="H164" s="352"/>
      <c r="I164" s="351"/>
      <c r="J164" s="353"/>
      <c r="K164" s="354"/>
      <c r="L164" s="355"/>
      <c r="M164" s="355"/>
      <c r="N164" s="372"/>
      <c r="O164" s="356"/>
      <c r="P164" s="376"/>
      <c r="Q164" s="352"/>
      <c r="R164" s="352"/>
      <c r="S164" s="352"/>
      <c r="T164" s="357"/>
      <c r="U164" s="352"/>
      <c r="V164" s="352"/>
      <c r="W164" s="352"/>
      <c r="X164" s="352"/>
      <c r="Y164" s="352"/>
      <c r="Z164" s="352"/>
      <c r="AA164" s="352"/>
      <c r="AB164" s="352"/>
    </row>
    <row r="165" spans="1:28" ht="15.75" customHeight="1">
      <c r="A165" s="351"/>
      <c r="B165" s="351"/>
      <c r="C165" s="352"/>
      <c r="D165" s="372" t="str">
        <f>IFERROR(VLOOKUP(B165,[45]DSML!E:G,3,0),"")</f>
        <v/>
      </c>
      <c r="E165" s="372"/>
      <c r="F165" s="372"/>
      <c r="G165" s="351"/>
      <c r="H165" s="352"/>
      <c r="I165" s="351"/>
      <c r="J165" s="353"/>
      <c r="K165" s="354"/>
      <c r="L165" s="355"/>
      <c r="M165" s="355"/>
      <c r="N165" s="372"/>
      <c r="O165" s="356"/>
      <c r="P165" s="376"/>
      <c r="Q165" s="352"/>
      <c r="R165" s="352"/>
      <c r="S165" s="352"/>
      <c r="T165" s="357"/>
      <c r="U165" s="352"/>
      <c r="V165" s="352"/>
      <c r="W165" s="352"/>
      <c r="X165" s="352"/>
      <c r="Y165" s="352"/>
      <c r="Z165" s="352"/>
      <c r="AA165" s="352"/>
      <c r="AB165" s="352"/>
    </row>
    <row r="166" spans="1:28" ht="15.75" customHeight="1">
      <c r="A166" s="351"/>
      <c r="B166" s="351"/>
      <c r="C166" s="352"/>
      <c r="D166" s="372" t="str">
        <f>IFERROR(VLOOKUP(B166,[45]DSML!E:G,3,0),"")</f>
        <v/>
      </c>
      <c r="E166" s="372"/>
      <c r="F166" s="372"/>
      <c r="G166" s="351"/>
      <c r="H166" s="352"/>
      <c r="I166" s="351"/>
      <c r="J166" s="353"/>
      <c r="K166" s="354"/>
      <c r="L166" s="355"/>
      <c r="M166" s="355"/>
      <c r="N166" s="372"/>
      <c r="O166" s="356"/>
      <c r="P166" s="376"/>
      <c r="Q166" s="352"/>
      <c r="R166" s="352"/>
      <c r="S166" s="352"/>
      <c r="T166" s="357"/>
      <c r="U166" s="352"/>
      <c r="V166" s="352"/>
      <c r="W166" s="352"/>
      <c r="X166" s="352"/>
      <c r="Y166" s="352"/>
      <c r="Z166" s="352"/>
      <c r="AA166" s="352"/>
      <c r="AB166" s="352"/>
    </row>
    <row r="167" spans="1:28" ht="15.75" customHeight="1">
      <c r="A167" s="351"/>
      <c r="B167" s="351"/>
      <c r="C167" s="352"/>
      <c r="D167" s="372" t="str">
        <f>IFERROR(VLOOKUP(B167,[45]DSML!E:G,3,0),"")</f>
        <v/>
      </c>
      <c r="E167" s="372"/>
      <c r="F167" s="372"/>
      <c r="G167" s="351"/>
      <c r="H167" s="352"/>
      <c r="I167" s="351"/>
      <c r="J167" s="353"/>
      <c r="K167" s="354"/>
      <c r="L167" s="355"/>
      <c r="M167" s="355"/>
      <c r="N167" s="372"/>
      <c r="O167" s="356"/>
      <c r="P167" s="376"/>
      <c r="Q167" s="352"/>
      <c r="R167" s="352"/>
      <c r="S167" s="352"/>
      <c r="T167" s="357"/>
      <c r="U167" s="352"/>
      <c r="V167" s="352"/>
      <c r="W167" s="352"/>
      <c r="X167" s="352"/>
      <c r="Y167" s="352"/>
      <c r="Z167" s="352"/>
      <c r="AA167" s="352"/>
      <c r="AB167" s="352"/>
    </row>
    <row r="168" spans="1:28" ht="15.75" customHeight="1">
      <c r="A168" s="351"/>
      <c r="B168" s="351"/>
      <c r="C168" s="352"/>
      <c r="D168" s="372" t="str">
        <f>IFERROR(VLOOKUP(B168,[45]DSML!E:G,3,0),"")</f>
        <v/>
      </c>
      <c r="E168" s="372"/>
      <c r="F168" s="372"/>
      <c r="G168" s="351"/>
      <c r="H168" s="352"/>
      <c r="I168" s="351"/>
      <c r="J168" s="353"/>
      <c r="K168" s="354"/>
      <c r="L168" s="355"/>
      <c r="M168" s="355"/>
      <c r="N168" s="372"/>
      <c r="O168" s="356"/>
      <c r="P168" s="376"/>
      <c r="Q168" s="352"/>
      <c r="R168" s="352"/>
      <c r="S168" s="352"/>
      <c r="T168" s="357"/>
      <c r="U168" s="352"/>
      <c r="V168" s="352"/>
      <c r="W168" s="352"/>
      <c r="X168" s="352"/>
      <c r="Y168" s="352"/>
      <c r="Z168" s="352"/>
      <c r="AA168" s="352"/>
      <c r="AB168" s="352"/>
    </row>
    <row r="169" spans="1:28" ht="15.75" customHeight="1">
      <c r="A169" s="351"/>
      <c r="B169" s="351"/>
      <c r="C169" s="352"/>
      <c r="D169" s="372" t="str">
        <f>IFERROR(VLOOKUP(B169,[45]DSML!E:G,3,0),"")</f>
        <v/>
      </c>
      <c r="E169" s="372"/>
      <c r="F169" s="372"/>
      <c r="G169" s="351"/>
      <c r="H169" s="352"/>
      <c r="I169" s="351"/>
      <c r="J169" s="353"/>
      <c r="K169" s="354"/>
      <c r="L169" s="355"/>
      <c r="M169" s="355"/>
      <c r="N169" s="372"/>
      <c r="O169" s="356"/>
      <c r="P169" s="376"/>
      <c r="Q169" s="352"/>
      <c r="R169" s="352"/>
      <c r="S169" s="352"/>
      <c r="T169" s="357"/>
      <c r="U169" s="352"/>
      <c r="V169" s="352"/>
      <c r="W169" s="352"/>
      <c r="X169" s="352"/>
      <c r="Y169" s="352"/>
      <c r="Z169" s="352"/>
      <c r="AA169" s="352"/>
      <c r="AB169" s="352"/>
    </row>
    <row r="170" spans="1:28" ht="15.75" customHeight="1">
      <c r="A170" s="351"/>
      <c r="B170" s="351"/>
      <c r="C170" s="352"/>
      <c r="D170" s="372" t="str">
        <f>IFERROR(VLOOKUP(B170,[45]DSML!E:G,3,0),"")</f>
        <v/>
      </c>
      <c r="E170" s="372"/>
      <c r="F170" s="372"/>
      <c r="G170" s="351"/>
      <c r="H170" s="352"/>
      <c r="I170" s="351"/>
      <c r="J170" s="353"/>
      <c r="K170" s="354"/>
      <c r="L170" s="355"/>
      <c r="M170" s="355"/>
      <c r="N170" s="372"/>
      <c r="O170" s="356"/>
      <c r="P170" s="376"/>
      <c r="Q170" s="352"/>
      <c r="R170" s="352"/>
      <c r="S170" s="352"/>
      <c r="T170" s="357"/>
      <c r="U170" s="352"/>
      <c r="V170" s="352"/>
      <c r="W170" s="352"/>
      <c r="X170" s="352"/>
      <c r="Y170" s="352"/>
      <c r="Z170" s="352"/>
      <c r="AA170" s="352"/>
      <c r="AB170" s="352"/>
    </row>
    <row r="171" spans="1:28" ht="15.75" customHeight="1">
      <c r="A171" s="351"/>
      <c r="B171" s="351"/>
      <c r="C171" s="352"/>
      <c r="D171" s="372" t="str">
        <f>IFERROR(VLOOKUP(B171,[45]DSML!E:G,3,0),"")</f>
        <v/>
      </c>
      <c r="E171" s="372"/>
      <c r="F171" s="372"/>
      <c r="G171" s="351"/>
      <c r="H171" s="352"/>
      <c r="I171" s="351"/>
      <c r="J171" s="353"/>
      <c r="K171" s="354"/>
      <c r="L171" s="355"/>
      <c r="M171" s="355"/>
      <c r="N171" s="372"/>
      <c r="O171" s="356"/>
      <c r="P171" s="376"/>
      <c r="Q171" s="352"/>
      <c r="R171" s="352"/>
      <c r="S171" s="352"/>
      <c r="T171" s="357"/>
      <c r="U171" s="352"/>
      <c r="V171" s="352"/>
      <c r="W171" s="352"/>
      <c r="X171" s="352"/>
      <c r="Y171" s="352"/>
      <c r="Z171" s="352"/>
      <c r="AA171" s="352"/>
      <c r="AB171" s="352"/>
    </row>
    <row r="172" spans="1:28" ht="15.75" customHeight="1">
      <c r="A172" s="351"/>
      <c r="B172" s="351"/>
      <c r="C172" s="352"/>
      <c r="D172" s="372" t="str">
        <f>IFERROR(VLOOKUP(B172,[45]DSML!E:G,3,0),"")</f>
        <v/>
      </c>
      <c r="E172" s="372"/>
      <c r="F172" s="372"/>
      <c r="G172" s="351"/>
      <c r="H172" s="352"/>
      <c r="I172" s="351"/>
      <c r="J172" s="353"/>
      <c r="K172" s="354"/>
      <c r="L172" s="355"/>
      <c r="M172" s="355"/>
      <c r="N172" s="372"/>
      <c r="O172" s="356"/>
      <c r="P172" s="376"/>
      <c r="Q172" s="352"/>
      <c r="R172" s="352"/>
      <c r="S172" s="352"/>
      <c r="T172" s="357"/>
      <c r="U172" s="352"/>
      <c r="V172" s="352"/>
      <c r="W172" s="352"/>
      <c r="X172" s="352"/>
      <c r="Y172" s="352"/>
      <c r="Z172" s="352"/>
      <c r="AA172" s="352"/>
      <c r="AB172" s="352"/>
    </row>
    <row r="173" spans="1:28" ht="15.75" customHeight="1">
      <c r="A173" s="351"/>
      <c r="B173" s="351"/>
      <c r="C173" s="352"/>
      <c r="D173" s="372" t="str">
        <f>IFERROR(VLOOKUP(B173,[45]DSML!E:G,3,0),"")</f>
        <v/>
      </c>
      <c r="E173" s="372"/>
      <c r="F173" s="372"/>
      <c r="G173" s="351"/>
      <c r="H173" s="352"/>
      <c r="I173" s="351"/>
      <c r="J173" s="353"/>
      <c r="K173" s="354"/>
      <c r="L173" s="355"/>
      <c r="M173" s="355"/>
      <c r="N173" s="372"/>
      <c r="O173" s="356"/>
      <c r="P173" s="376"/>
      <c r="Q173" s="352"/>
      <c r="R173" s="352"/>
      <c r="S173" s="352"/>
      <c r="T173" s="357"/>
      <c r="U173" s="352"/>
      <c r="V173" s="352"/>
      <c r="W173" s="352"/>
      <c r="X173" s="352"/>
      <c r="Y173" s="352"/>
      <c r="Z173" s="352"/>
      <c r="AA173" s="352"/>
      <c r="AB173" s="352"/>
    </row>
    <row r="174" spans="1:28" ht="15.75" customHeight="1">
      <c r="A174" s="351"/>
      <c r="B174" s="351"/>
      <c r="C174" s="352"/>
      <c r="D174" s="372" t="str">
        <f>IFERROR(VLOOKUP(B174,[45]DSML!E:G,3,0),"")</f>
        <v/>
      </c>
      <c r="E174" s="372"/>
      <c r="F174" s="372"/>
      <c r="G174" s="351"/>
      <c r="H174" s="352"/>
      <c r="I174" s="351"/>
      <c r="J174" s="353"/>
      <c r="K174" s="354"/>
      <c r="L174" s="355"/>
      <c r="M174" s="355"/>
      <c r="N174" s="372"/>
      <c r="O174" s="356"/>
      <c r="P174" s="376"/>
      <c r="Q174" s="352"/>
      <c r="R174" s="352"/>
      <c r="S174" s="352"/>
      <c r="T174" s="357"/>
      <c r="U174" s="352"/>
      <c r="V174" s="352"/>
      <c r="W174" s="352"/>
      <c r="X174" s="352"/>
      <c r="Y174" s="352"/>
      <c r="Z174" s="352"/>
      <c r="AA174" s="352"/>
      <c r="AB174" s="352"/>
    </row>
    <row r="175" spans="1:28" ht="15.75" customHeight="1">
      <c r="A175" s="351"/>
      <c r="B175" s="351"/>
      <c r="C175" s="352"/>
      <c r="D175" s="372" t="str">
        <f>IFERROR(VLOOKUP(B175,[45]DSML!E:G,3,0),"")</f>
        <v/>
      </c>
      <c r="E175" s="372"/>
      <c r="F175" s="372"/>
      <c r="G175" s="351"/>
      <c r="H175" s="352"/>
      <c r="I175" s="351"/>
      <c r="J175" s="353"/>
      <c r="K175" s="354"/>
      <c r="L175" s="355"/>
      <c r="M175" s="355"/>
      <c r="N175" s="372"/>
      <c r="O175" s="356"/>
      <c r="P175" s="376"/>
      <c r="Q175" s="352"/>
      <c r="R175" s="352"/>
      <c r="S175" s="352"/>
      <c r="T175" s="357"/>
      <c r="U175" s="352"/>
      <c r="V175" s="352"/>
      <c r="W175" s="352"/>
      <c r="X175" s="352"/>
      <c r="Y175" s="352"/>
      <c r="Z175" s="352"/>
      <c r="AA175" s="352"/>
      <c r="AB175" s="352"/>
    </row>
    <row r="176" spans="1:28" ht="15.75" customHeight="1">
      <c r="A176" s="351"/>
      <c r="B176" s="351"/>
      <c r="C176" s="352"/>
      <c r="D176" s="372" t="str">
        <f>IFERROR(VLOOKUP(B176,[45]DSML!E:G,3,0),"")</f>
        <v/>
      </c>
      <c r="E176" s="372"/>
      <c r="F176" s="372"/>
      <c r="G176" s="351"/>
      <c r="H176" s="352"/>
      <c r="I176" s="351"/>
      <c r="J176" s="353"/>
      <c r="K176" s="354"/>
      <c r="L176" s="355"/>
      <c r="M176" s="355"/>
      <c r="N176" s="372"/>
      <c r="O176" s="356"/>
      <c r="P176" s="376"/>
      <c r="Q176" s="352"/>
      <c r="R176" s="352"/>
      <c r="S176" s="352"/>
      <c r="T176" s="357"/>
      <c r="U176" s="352"/>
      <c r="V176" s="352"/>
      <c r="W176" s="352"/>
      <c r="X176" s="352"/>
      <c r="Y176" s="352"/>
      <c r="Z176" s="352"/>
      <c r="AA176" s="352"/>
      <c r="AB176" s="352"/>
    </row>
    <row r="177" spans="1:28" ht="15.75" customHeight="1">
      <c r="A177" s="351"/>
      <c r="B177" s="351"/>
      <c r="C177" s="352"/>
      <c r="D177" s="372" t="str">
        <f>IFERROR(VLOOKUP(B177,[45]DSML!E:G,3,0),"")</f>
        <v/>
      </c>
      <c r="E177" s="372"/>
      <c r="F177" s="372"/>
      <c r="G177" s="351"/>
      <c r="H177" s="352"/>
      <c r="I177" s="351"/>
      <c r="J177" s="353"/>
      <c r="K177" s="354"/>
      <c r="L177" s="355"/>
      <c r="M177" s="355"/>
      <c r="N177" s="372"/>
      <c r="O177" s="356"/>
      <c r="P177" s="376"/>
      <c r="Q177" s="352"/>
      <c r="R177" s="352"/>
      <c r="S177" s="352"/>
      <c r="T177" s="357"/>
      <c r="U177" s="352"/>
      <c r="V177" s="352"/>
      <c r="W177" s="352"/>
      <c r="X177" s="352"/>
      <c r="Y177" s="352"/>
      <c r="Z177" s="352"/>
      <c r="AA177" s="352"/>
      <c r="AB177" s="352"/>
    </row>
    <row r="178" spans="1:28" ht="15.75" customHeight="1">
      <c r="A178" s="351"/>
      <c r="B178" s="351"/>
      <c r="C178" s="352"/>
      <c r="D178" s="372" t="str">
        <f>IFERROR(VLOOKUP(B178,[45]DSML!E:G,3,0),"")</f>
        <v/>
      </c>
      <c r="E178" s="372"/>
      <c r="F178" s="372"/>
      <c r="G178" s="351"/>
      <c r="H178" s="352"/>
      <c r="I178" s="351"/>
      <c r="J178" s="353"/>
      <c r="K178" s="354"/>
      <c r="L178" s="355"/>
      <c r="M178" s="355"/>
      <c r="N178" s="372"/>
      <c r="O178" s="356"/>
      <c r="P178" s="376"/>
      <c r="Q178" s="352"/>
      <c r="R178" s="352"/>
      <c r="S178" s="352"/>
      <c r="T178" s="357"/>
      <c r="U178" s="352"/>
      <c r="V178" s="352"/>
      <c r="W178" s="352"/>
      <c r="X178" s="352"/>
      <c r="Y178" s="352"/>
      <c r="Z178" s="352"/>
      <c r="AA178" s="352"/>
      <c r="AB178" s="352"/>
    </row>
    <row r="179" spans="1:28" ht="15.75" customHeight="1">
      <c r="A179" s="351"/>
      <c r="B179" s="351"/>
      <c r="C179" s="352"/>
      <c r="D179" s="372" t="str">
        <f>IFERROR(VLOOKUP(B179,[45]DSML!E:G,3,0),"")</f>
        <v/>
      </c>
      <c r="E179" s="372"/>
      <c r="F179" s="372"/>
      <c r="G179" s="351"/>
      <c r="H179" s="352"/>
      <c r="I179" s="351"/>
      <c r="J179" s="353"/>
      <c r="K179" s="354"/>
      <c r="L179" s="355"/>
      <c r="M179" s="355"/>
      <c r="N179" s="372"/>
      <c r="O179" s="356"/>
      <c r="P179" s="376"/>
      <c r="Q179" s="352"/>
      <c r="R179" s="352"/>
      <c r="S179" s="352"/>
      <c r="T179" s="357"/>
      <c r="U179" s="352"/>
      <c r="V179" s="352"/>
      <c r="W179" s="352"/>
      <c r="X179" s="352"/>
      <c r="Y179" s="352"/>
      <c r="Z179" s="352"/>
      <c r="AA179" s="352"/>
      <c r="AB179" s="352"/>
    </row>
    <row r="180" spans="1:28" ht="15.75" customHeight="1">
      <c r="A180" s="351"/>
      <c r="B180" s="351"/>
      <c r="C180" s="352"/>
      <c r="D180" s="372" t="str">
        <f>IFERROR(VLOOKUP(B180,[45]DSML!E:G,3,0),"")</f>
        <v/>
      </c>
      <c r="E180" s="372"/>
      <c r="F180" s="372"/>
      <c r="G180" s="351"/>
      <c r="H180" s="352"/>
      <c r="I180" s="351"/>
      <c r="J180" s="353"/>
      <c r="K180" s="354"/>
      <c r="L180" s="355"/>
      <c r="M180" s="355"/>
      <c r="N180" s="372"/>
      <c r="O180" s="356"/>
      <c r="P180" s="376"/>
      <c r="Q180" s="352"/>
      <c r="R180" s="352"/>
      <c r="S180" s="352"/>
      <c r="T180" s="357"/>
      <c r="U180" s="352"/>
      <c r="V180" s="352"/>
      <c r="W180" s="352"/>
      <c r="X180" s="352"/>
      <c r="Y180" s="352"/>
      <c r="Z180" s="352"/>
      <c r="AA180" s="352"/>
      <c r="AB180" s="352"/>
    </row>
    <row r="181" spans="1:28" ht="15.75" customHeight="1">
      <c r="A181" s="351"/>
      <c r="B181" s="351"/>
      <c r="C181" s="352"/>
      <c r="D181" s="372" t="str">
        <f>IFERROR(VLOOKUP(B181,[45]DSML!E:G,3,0),"")</f>
        <v/>
      </c>
      <c r="E181" s="372"/>
      <c r="F181" s="372"/>
      <c r="G181" s="351"/>
      <c r="H181" s="352"/>
      <c r="I181" s="351"/>
      <c r="J181" s="353"/>
      <c r="K181" s="354"/>
      <c r="L181" s="355"/>
      <c r="M181" s="355"/>
      <c r="N181" s="372"/>
      <c r="O181" s="356"/>
      <c r="P181" s="376"/>
      <c r="Q181" s="352"/>
      <c r="R181" s="352"/>
      <c r="S181" s="352"/>
      <c r="T181" s="357"/>
      <c r="U181" s="352"/>
      <c r="V181" s="352"/>
      <c r="W181" s="352"/>
      <c r="X181" s="352"/>
      <c r="Y181" s="352"/>
      <c r="Z181" s="352"/>
      <c r="AA181" s="352"/>
      <c r="AB181" s="352"/>
    </row>
    <row r="182" spans="1:28" ht="15.75" customHeight="1">
      <c r="A182" s="351"/>
      <c r="B182" s="351"/>
      <c r="C182" s="352"/>
      <c r="D182" s="372" t="str">
        <f>IFERROR(VLOOKUP(B182,[45]DSML!E:G,3,0),"")</f>
        <v/>
      </c>
      <c r="E182" s="372"/>
      <c r="F182" s="372"/>
      <c r="G182" s="351"/>
      <c r="H182" s="352"/>
      <c r="I182" s="351"/>
      <c r="J182" s="353"/>
      <c r="K182" s="354"/>
      <c r="L182" s="355"/>
      <c r="M182" s="355"/>
      <c r="N182" s="372"/>
      <c r="O182" s="356"/>
      <c r="P182" s="376"/>
      <c r="Q182" s="352"/>
      <c r="R182" s="352"/>
      <c r="S182" s="352"/>
      <c r="T182" s="357"/>
      <c r="U182" s="352"/>
      <c r="V182" s="352"/>
      <c r="W182" s="352"/>
      <c r="X182" s="352"/>
      <c r="Y182" s="352"/>
      <c r="Z182" s="352"/>
      <c r="AA182" s="352"/>
      <c r="AB182" s="352"/>
    </row>
    <row r="183" spans="1:28" ht="15.75" customHeight="1">
      <c r="A183" s="351"/>
      <c r="B183" s="351"/>
      <c r="C183" s="352"/>
      <c r="D183" s="372" t="str">
        <f>IFERROR(VLOOKUP(B183,[45]DSML!E:G,3,0),"")</f>
        <v/>
      </c>
      <c r="E183" s="372"/>
      <c r="F183" s="372"/>
      <c r="G183" s="351"/>
      <c r="H183" s="352"/>
      <c r="I183" s="351"/>
      <c r="J183" s="353"/>
      <c r="K183" s="354"/>
      <c r="L183" s="355"/>
      <c r="M183" s="355"/>
      <c r="N183" s="372"/>
      <c r="O183" s="356"/>
      <c r="P183" s="376"/>
      <c r="Q183" s="352"/>
      <c r="R183" s="352"/>
      <c r="S183" s="352"/>
      <c r="T183" s="357"/>
      <c r="U183" s="352"/>
      <c r="V183" s="352"/>
      <c r="W183" s="352"/>
      <c r="X183" s="352"/>
      <c r="Y183" s="352"/>
      <c r="Z183" s="352"/>
      <c r="AA183" s="352"/>
      <c r="AB183" s="352"/>
    </row>
    <row r="184" spans="1:28" ht="15.75" customHeight="1">
      <c r="A184" s="351"/>
      <c r="B184" s="351"/>
      <c r="C184" s="352"/>
      <c r="D184" s="372" t="str">
        <f>IFERROR(VLOOKUP(B184,[45]DSML!E:G,3,0),"")</f>
        <v/>
      </c>
      <c r="E184" s="372"/>
      <c r="F184" s="372"/>
      <c r="G184" s="351"/>
      <c r="H184" s="352"/>
      <c r="I184" s="351"/>
      <c r="J184" s="353"/>
      <c r="K184" s="354"/>
      <c r="L184" s="355"/>
      <c r="M184" s="355"/>
      <c r="N184" s="372"/>
      <c r="O184" s="356"/>
      <c r="P184" s="376"/>
      <c r="Q184" s="352"/>
      <c r="R184" s="352"/>
      <c r="S184" s="352"/>
      <c r="T184" s="357"/>
      <c r="U184" s="352"/>
      <c r="V184" s="352"/>
      <c r="W184" s="352"/>
      <c r="X184" s="352"/>
      <c r="Y184" s="352"/>
      <c r="Z184" s="352"/>
      <c r="AA184" s="352"/>
      <c r="AB184" s="352"/>
    </row>
    <row r="185" spans="1:28" ht="15.75" customHeight="1">
      <c r="A185" s="351"/>
      <c r="B185" s="351"/>
      <c r="C185" s="352"/>
      <c r="D185" s="372" t="str">
        <f>IFERROR(VLOOKUP(B185,[45]DSML!E:G,3,0),"")</f>
        <v/>
      </c>
      <c r="E185" s="372"/>
      <c r="F185" s="372"/>
      <c r="G185" s="351"/>
      <c r="H185" s="352"/>
      <c r="I185" s="351"/>
      <c r="J185" s="353"/>
      <c r="K185" s="354"/>
      <c r="L185" s="355"/>
      <c r="M185" s="355"/>
      <c r="N185" s="372"/>
      <c r="O185" s="356"/>
      <c r="P185" s="376"/>
      <c r="Q185" s="352"/>
      <c r="R185" s="352"/>
      <c r="S185" s="352"/>
      <c r="T185" s="357"/>
      <c r="U185" s="352"/>
      <c r="V185" s="352"/>
      <c r="W185" s="352"/>
      <c r="X185" s="352"/>
      <c r="Y185" s="352"/>
      <c r="Z185" s="352"/>
      <c r="AA185" s="352"/>
      <c r="AB185" s="352"/>
    </row>
    <row r="186" spans="1:28" ht="15.75" customHeight="1">
      <c r="A186" s="351"/>
      <c r="B186" s="351"/>
      <c r="C186" s="352"/>
      <c r="D186" s="372" t="str">
        <f>IFERROR(VLOOKUP(B186,[45]DSML!E:G,3,0),"")</f>
        <v/>
      </c>
      <c r="E186" s="372"/>
      <c r="F186" s="372"/>
      <c r="G186" s="351"/>
      <c r="H186" s="352"/>
      <c r="I186" s="351"/>
      <c r="J186" s="353"/>
      <c r="K186" s="354"/>
      <c r="L186" s="355"/>
      <c r="M186" s="355"/>
      <c r="N186" s="372"/>
      <c r="O186" s="356"/>
      <c r="P186" s="376"/>
      <c r="Q186" s="352"/>
      <c r="R186" s="352"/>
      <c r="S186" s="352"/>
      <c r="T186" s="357"/>
      <c r="U186" s="352"/>
      <c r="V186" s="352"/>
      <c r="W186" s="352"/>
      <c r="X186" s="352"/>
      <c r="Y186" s="352"/>
      <c r="Z186" s="352"/>
      <c r="AA186" s="352"/>
      <c r="AB186" s="352"/>
    </row>
    <row r="187" spans="1:28" ht="15.75" customHeight="1">
      <c r="A187" s="351"/>
      <c r="B187" s="351"/>
      <c r="C187" s="352"/>
      <c r="D187" s="372" t="str">
        <f>IFERROR(VLOOKUP(B187,[45]DSML!E:G,3,0),"")</f>
        <v/>
      </c>
      <c r="E187" s="372"/>
      <c r="F187" s="372"/>
      <c r="G187" s="351"/>
      <c r="H187" s="352"/>
      <c r="I187" s="351"/>
      <c r="J187" s="353"/>
      <c r="K187" s="354"/>
      <c r="L187" s="355"/>
      <c r="M187" s="355"/>
      <c r="N187" s="372"/>
      <c r="O187" s="356"/>
      <c r="P187" s="376"/>
      <c r="Q187" s="352"/>
      <c r="R187" s="352"/>
      <c r="S187" s="352"/>
      <c r="T187" s="357"/>
      <c r="U187" s="352"/>
      <c r="V187" s="352"/>
      <c r="W187" s="352"/>
      <c r="X187" s="352"/>
      <c r="Y187" s="352"/>
      <c r="Z187" s="352"/>
      <c r="AA187" s="352"/>
      <c r="AB187" s="352"/>
    </row>
    <row r="188" spans="1:28" ht="15.75" customHeight="1">
      <c r="A188" s="351"/>
      <c r="B188" s="351"/>
      <c r="C188" s="352"/>
      <c r="D188" s="372" t="str">
        <f>IFERROR(VLOOKUP(B188,[45]DSML!E:G,3,0),"")</f>
        <v/>
      </c>
      <c r="E188" s="372"/>
      <c r="F188" s="372"/>
      <c r="G188" s="351"/>
      <c r="H188" s="352"/>
      <c r="I188" s="351"/>
      <c r="J188" s="353"/>
      <c r="K188" s="354"/>
      <c r="L188" s="355"/>
      <c r="M188" s="355"/>
      <c r="N188" s="372"/>
      <c r="O188" s="356"/>
      <c r="P188" s="376"/>
      <c r="Q188" s="352"/>
      <c r="R188" s="352"/>
      <c r="S188" s="352"/>
      <c r="T188" s="357"/>
      <c r="U188" s="352"/>
      <c r="V188" s="352"/>
      <c r="W188" s="352"/>
      <c r="X188" s="352"/>
      <c r="Y188" s="352"/>
      <c r="Z188" s="352"/>
      <c r="AA188" s="352"/>
      <c r="AB188" s="352"/>
    </row>
    <row r="189" spans="1:28" ht="15.75" customHeight="1">
      <c r="A189" s="351"/>
      <c r="B189" s="351"/>
      <c r="C189" s="352"/>
      <c r="D189" s="372" t="str">
        <f>IFERROR(VLOOKUP(B189,[45]DSML!E:G,3,0),"")</f>
        <v/>
      </c>
      <c r="E189" s="372"/>
      <c r="F189" s="372"/>
      <c r="G189" s="351"/>
      <c r="H189" s="352"/>
      <c r="I189" s="351"/>
      <c r="J189" s="353"/>
      <c r="K189" s="354"/>
      <c r="L189" s="355"/>
      <c r="M189" s="355"/>
      <c r="N189" s="372"/>
      <c r="O189" s="356"/>
      <c r="P189" s="376"/>
      <c r="Q189" s="352"/>
      <c r="R189" s="352"/>
      <c r="S189" s="352"/>
      <c r="T189" s="357"/>
      <c r="U189" s="352"/>
      <c r="V189" s="352"/>
      <c r="W189" s="352"/>
      <c r="X189" s="352"/>
      <c r="Y189" s="352"/>
      <c r="Z189" s="352"/>
      <c r="AA189" s="352"/>
      <c r="AB189" s="352"/>
    </row>
    <row r="190" spans="1:28" ht="15.75" customHeight="1">
      <c r="A190" s="351"/>
      <c r="B190" s="351"/>
      <c r="C190" s="352"/>
      <c r="D190" s="372" t="str">
        <f>IFERROR(VLOOKUP(B190,[45]DSML!E:G,3,0),"")</f>
        <v/>
      </c>
      <c r="E190" s="372"/>
      <c r="F190" s="372"/>
      <c r="G190" s="351"/>
      <c r="H190" s="352"/>
      <c r="I190" s="351"/>
      <c r="J190" s="353"/>
      <c r="K190" s="354"/>
      <c r="L190" s="355"/>
      <c r="M190" s="355"/>
      <c r="N190" s="372"/>
      <c r="O190" s="356"/>
      <c r="P190" s="376"/>
      <c r="Q190" s="352"/>
      <c r="R190" s="352"/>
      <c r="S190" s="352"/>
      <c r="T190" s="357"/>
      <c r="U190" s="352"/>
      <c r="V190" s="352"/>
      <c r="W190" s="352"/>
      <c r="X190" s="352"/>
      <c r="Y190" s="352"/>
      <c r="Z190" s="352"/>
      <c r="AA190" s="352"/>
      <c r="AB190" s="352"/>
    </row>
    <row r="191" spans="1:28" ht="15.75" customHeight="1">
      <c r="A191" s="351"/>
      <c r="B191" s="351"/>
      <c r="C191" s="352"/>
      <c r="D191" s="372" t="str">
        <f>IFERROR(VLOOKUP(B191,[45]DSML!E:G,3,0),"")</f>
        <v/>
      </c>
      <c r="E191" s="372"/>
      <c r="F191" s="372"/>
      <c r="G191" s="351"/>
      <c r="H191" s="352"/>
      <c r="I191" s="351"/>
      <c r="J191" s="353"/>
      <c r="K191" s="354"/>
      <c r="L191" s="355"/>
      <c r="M191" s="355"/>
      <c r="N191" s="372"/>
      <c r="O191" s="356"/>
      <c r="P191" s="376"/>
      <c r="Q191" s="352"/>
      <c r="R191" s="352"/>
      <c r="S191" s="352"/>
      <c r="T191" s="357"/>
      <c r="U191" s="352"/>
      <c r="V191" s="352"/>
      <c r="W191" s="352"/>
      <c r="X191" s="352"/>
      <c r="Y191" s="352"/>
      <c r="Z191" s="352"/>
      <c r="AA191" s="352"/>
      <c r="AB191" s="352"/>
    </row>
    <row r="192" spans="1:28" ht="15.75" customHeight="1">
      <c r="A192" s="351"/>
      <c r="B192" s="351"/>
      <c r="C192" s="352"/>
      <c r="D192" s="372" t="str">
        <f>IFERROR(VLOOKUP(B192,[45]DSML!E:G,3,0),"")</f>
        <v/>
      </c>
      <c r="E192" s="372"/>
      <c r="F192" s="372"/>
      <c r="G192" s="351"/>
      <c r="H192" s="352"/>
      <c r="I192" s="351"/>
      <c r="J192" s="353"/>
      <c r="K192" s="354"/>
      <c r="L192" s="355"/>
      <c r="M192" s="355"/>
      <c r="N192" s="372"/>
      <c r="O192" s="356"/>
      <c r="P192" s="376"/>
      <c r="Q192" s="352"/>
      <c r="R192" s="352"/>
      <c r="S192" s="352"/>
      <c r="T192" s="357"/>
      <c r="U192" s="352"/>
      <c r="V192" s="352"/>
      <c r="W192" s="352"/>
      <c r="X192" s="352"/>
      <c r="Y192" s="352"/>
      <c r="Z192" s="352"/>
      <c r="AA192" s="352"/>
      <c r="AB192" s="352"/>
    </row>
    <row r="193" spans="1:28" ht="15.75" customHeight="1">
      <c r="A193" s="351"/>
      <c r="B193" s="351"/>
      <c r="C193" s="352"/>
      <c r="D193" s="372" t="str">
        <f>IFERROR(VLOOKUP(B193,[45]DSML!E:G,3,0),"")</f>
        <v/>
      </c>
      <c r="E193" s="372"/>
      <c r="F193" s="372"/>
      <c r="G193" s="351"/>
      <c r="H193" s="352"/>
      <c r="I193" s="351"/>
      <c r="J193" s="353"/>
      <c r="K193" s="354"/>
      <c r="L193" s="355"/>
      <c r="M193" s="355"/>
      <c r="N193" s="372"/>
      <c r="O193" s="356"/>
      <c r="P193" s="376"/>
      <c r="Q193" s="352"/>
      <c r="R193" s="352"/>
      <c r="S193" s="352"/>
      <c r="T193" s="357"/>
      <c r="U193" s="352"/>
      <c r="V193" s="352"/>
      <c r="W193" s="352"/>
      <c r="X193" s="352"/>
      <c r="Y193" s="352"/>
      <c r="Z193" s="352"/>
      <c r="AA193" s="352"/>
      <c r="AB193" s="352"/>
    </row>
    <row r="194" spans="1:28" ht="15.75" customHeight="1">
      <c r="A194" s="351"/>
      <c r="B194" s="351"/>
      <c r="C194" s="352"/>
      <c r="D194" s="372" t="str">
        <f>IFERROR(VLOOKUP(B194,[45]DSML!E:G,3,0),"")</f>
        <v/>
      </c>
      <c r="E194" s="372"/>
      <c r="F194" s="372"/>
      <c r="G194" s="351"/>
      <c r="H194" s="352"/>
      <c r="I194" s="351"/>
      <c r="J194" s="353"/>
      <c r="K194" s="354"/>
      <c r="L194" s="355"/>
      <c r="M194" s="355"/>
      <c r="N194" s="372"/>
      <c r="O194" s="356"/>
      <c r="P194" s="376"/>
      <c r="Q194" s="352"/>
      <c r="R194" s="352"/>
      <c r="S194" s="352"/>
      <c r="T194" s="357"/>
      <c r="U194" s="352"/>
      <c r="V194" s="352"/>
      <c r="W194" s="352"/>
      <c r="X194" s="352"/>
      <c r="Y194" s="352"/>
      <c r="Z194" s="352"/>
      <c r="AA194" s="352"/>
      <c r="AB194" s="352"/>
    </row>
    <row r="195" spans="1:28" ht="15.75" customHeight="1">
      <c r="A195" s="351"/>
      <c r="B195" s="351"/>
      <c r="C195" s="352"/>
      <c r="D195" s="372" t="str">
        <f>IFERROR(VLOOKUP(B195,[45]DSML!E:G,3,0),"")</f>
        <v/>
      </c>
      <c r="E195" s="372"/>
      <c r="F195" s="372"/>
      <c r="G195" s="351"/>
      <c r="H195" s="352"/>
      <c r="I195" s="351"/>
      <c r="J195" s="353"/>
      <c r="K195" s="354"/>
      <c r="L195" s="355"/>
      <c r="M195" s="355"/>
      <c r="N195" s="372"/>
      <c r="O195" s="356"/>
      <c r="P195" s="376"/>
      <c r="Q195" s="352"/>
      <c r="R195" s="352"/>
      <c r="S195" s="352"/>
      <c r="T195" s="357"/>
      <c r="U195" s="352"/>
      <c r="V195" s="352"/>
      <c r="W195" s="352"/>
      <c r="X195" s="352"/>
      <c r="Y195" s="352"/>
      <c r="Z195" s="352"/>
      <c r="AA195" s="352"/>
      <c r="AB195" s="352"/>
    </row>
    <row r="196" spans="1:28" ht="15.75" customHeight="1">
      <c r="A196" s="351"/>
      <c r="B196" s="351"/>
      <c r="C196" s="352"/>
      <c r="D196" s="372" t="str">
        <f>IFERROR(VLOOKUP(B196,[45]DSML!E:G,3,0),"")</f>
        <v/>
      </c>
      <c r="E196" s="372"/>
      <c r="F196" s="372"/>
      <c r="G196" s="351"/>
      <c r="H196" s="352"/>
      <c r="I196" s="351"/>
      <c r="J196" s="353"/>
      <c r="K196" s="354"/>
      <c r="L196" s="355"/>
      <c r="M196" s="355"/>
      <c r="N196" s="372"/>
      <c r="O196" s="356"/>
      <c r="P196" s="376"/>
      <c r="Q196" s="352"/>
      <c r="R196" s="352"/>
      <c r="S196" s="352"/>
      <c r="T196" s="357"/>
      <c r="U196" s="352"/>
      <c r="V196" s="352"/>
      <c r="W196" s="352"/>
      <c r="X196" s="352"/>
      <c r="Y196" s="352"/>
      <c r="Z196" s="352"/>
      <c r="AA196" s="352"/>
      <c r="AB196" s="352"/>
    </row>
    <row r="197" spans="1:28" ht="15.75" customHeight="1">
      <c r="A197" s="351"/>
      <c r="B197" s="351"/>
      <c r="C197" s="352"/>
      <c r="D197" s="372" t="str">
        <f>IFERROR(VLOOKUP(B197,[45]DSML!E:G,3,0),"")</f>
        <v/>
      </c>
      <c r="E197" s="372"/>
      <c r="F197" s="372"/>
      <c r="G197" s="351"/>
      <c r="H197" s="352"/>
      <c r="I197" s="351"/>
      <c r="J197" s="353"/>
      <c r="K197" s="354"/>
      <c r="L197" s="355"/>
      <c r="M197" s="355"/>
      <c r="N197" s="372"/>
      <c r="O197" s="356"/>
      <c r="P197" s="376"/>
      <c r="Q197" s="352"/>
      <c r="R197" s="352"/>
      <c r="S197" s="352"/>
      <c r="T197" s="357"/>
      <c r="U197" s="352"/>
      <c r="V197" s="352"/>
      <c r="W197" s="352"/>
      <c r="X197" s="352"/>
      <c r="Y197" s="352"/>
      <c r="Z197" s="352"/>
      <c r="AA197" s="352"/>
      <c r="AB197" s="352"/>
    </row>
    <row r="198" spans="1:28" ht="15.75" customHeight="1">
      <c r="A198" s="351"/>
      <c r="B198" s="351"/>
      <c r="C198" s="352"/>
      <c r="D198" s="372" t="str">
        <f>IFERROR(VLOOKUP(B198,[45]DSML!E:G,3,0),"")</f>
        <v/>
      </c>
      <c r="E198" s="372"/>
      <c r="F198" s="372"/>
      <c r="G198" s="351"/>
      <c r="H198" s="352"/>
      <c r="I198" s="351"/>
      <c r="J198" s="353"/>
      <c r="K198" s="354"/>
      <c r="L198" s="355"/>
      <c r="M198" s="355"/>
      <c r="N198" s="372"/>
      <c r="O198" s="356"/>
      <c r="P198" s="376"/>
      <c r="Q198" s="352"/>
      <c r="R198" s="352"/>
      <c r="S198" s="352"/>
      <c r="T198" s="357"/>
      <c r="U198" s="352"/>
      <c r="V198" s="352"/>
      <c r="W198" s="352"/>
      <c r="X198" s="352"/>
      <c r="Y198" s="352"/>
      <c r="Z198" s="352"/>
      <c r="AA198" s="352"/>
      <c r="AB198" s="352"/>
    </row>
    <row r="199" spans="1:28" ht="15.75" customHeight="1">
      <c r="A199" s="351"/>
      <c r="B199" s="351"/>
      <c r="C199" s="352"/>
      <c r="D199" s="372" t="str">
        <f>IFERROR(VLOOKUP(B199,[45]DSML!E:G,3,0),"")</f>
        <v/>
      </c>
      <c r="E199" s="372"/>
      <c r="F199" s="372"/>
      <c r="G199" s="351"/>
      <c r="H199" s="352"/>
      <c r="I199" s="351"/>
      <c r="J199" s="353"/>
      <c r="K199" s="354"/>
      <c r="L199" s="355"/>
      <c r="M199" s="355"/>
      <c r="N199" s="372"/>
      <c r="O199" s="356"/>
      <c r="P199" s="376"/>
      <c r="Q199" s="352"/>
      <c r="R199" s="352"/>
      <c r="S199" s="352"/>
      <c r="T199" s="357"/>
      <c r="U199" s="352"/>
      <c r="V199" s="352"/>
      <c r="W199" s="352"/>
      <c r="X199" s="352"/>
      <c r="Y199" s="352"/>
      <c r="Z199" s="352"/>
      <c r="AA199" s="352"/>
      <c r="AB199" s="352"/>
    </row>
    <row r="200" spans="1:28" ht="15.75" customHeight="1">
      <c r="A200" s="351"/>
      <c r="B200" s="351"/>
      <c r="C200" s="352"/>
      <c r="D200" s="372" t="str">
        <f>IFERROR(VLOOKUP(B200,[45]DSML!E:G,3,0),"")</f>
        <v/>
      </c>
      <c r="E200" s="372"/>
      <c r="F200" s="372"/>
      <c r="G200" s="351"/>
      <c r="H200" s="352"/>
      <c r="I200" s="351"/>
      <c r="J200" s="353"/>
      <c r="K200" s="354"/>
      <c r="L200" s="355"/>
      <c r="M200" s="355"/>
      <c r="N200" s="372"/>
      <c r="O200" s="356"/>
      <c r="P200" s="376"/>
      <c r="Q200" s="352"/>
      <c r="R200" s="352"/>
      <c r="S200" s="352"/>
      <c r="T200" s="357"/>
      <c r="U200" s="352"/>
      <c r="V200" s="352"/>
      <c r="W200" s="352"/>
      <c r="X200" s="352"/>
      <c r="Y200" s="352"/>
      <c r="Z200" s="352"/>
      <c r="AA200" s="352"/>
      <c r="AB200" s="352"/>
    </row>
    <row r="201" spans="1:28" ht="15.75" customHeight="1">
      <c r="A201" s="351"/>
      <c r="B201" s="351"/>
      <c r="C201" s="352"/>
      <c r="D201" s="372" t="str">
        <f>IFERROR(VLOOKUP(B201,[45]DSML!E:G,3,0),"")</f>
        <v/>
      </c>
      <c r="E201" s="372"/>
      <c r="F201" s="372"/>
      <c r="G201" s="351"/>
      <c r="H201" s="352"/>
      <c r="I201" s="351"/>
      <c r="J201" s="353"/>
      <c r="K201" s="354"/>
      <c r="L201" s="355"/>
      <c r="M201" s="355"/>
      <c r="N201" s="372"/>
      <c r="O201" s="356"/>
      <c r="P201" s="376"/>
      <c r="Q201" s="352"/>
      <c r="R201" s="352"/>
      <c r="S201" s="352"/>
      <c r="T201" s="357"/>
      <c r="U201" s="352"/>
      <c r="V201" s="352"/>
      <c r="W201" s="352"/>
      <c r="X201" s="352"/>
      <c r="Y201" s="352"/>
      <c r="Z201" s="352"/>
      <c r="AA201" s="352"/>
      <c r="AB201" s="352"/>
    </row>
    <row r="202" spans="1:28" ht="15.75" customHeight="1">
      <c r="A202" s="351"/>
      <c r="B202" s="351"/>
      <c r="C202" s="352"/>
      <c r="D202" s="372" t="str">
        <f>IFERROR(VLOOKUP(B202,[45]DSML!E:G,3,0),"")</f>
        <v/>
      </c>
      <c r="E202" s="372"/>
      <c r="F202" s="372"/>
      <c r="G202" s="351"/>
      <c r="H202" s="352"/>
      <c r="I202" s="351"/>
      <c r="J202" s="353"/>
      <c r="K202" s="354"/>
      <c r="L202" s="355"/>
      <c r="M202" s="355"/>
      <c r="N202" s="372"/>
      <c r="O202" s="356"/>
      <c r="P202" s="376"/>
      <c r="Q202" s="352"/>
      <c r="R202" s="352"/>
      <c r="S202" s="352"/>
      <c r="T202" s="357"/>
      <c r="U202" s="352"/>
      <c r="V202" s="352"/>
      <c r="W202" s="352"/>
      <c r="X202" s="352"/>
      <c r="Y202" s="352"/>
      <c r="Z202" s="352"/>
      <c r="AA202" s="352"/>
      <c r="AB202" s="352"/>
    </row>
    <row r="203" spans="1:28" ht="15.75" customHeight="1">
      <c r="A203" s="351"/>
      <c r="B203" s="351"/>
      <c r="C203" s="352"/>
      <c r="D203" s="372" t="str">
        <f>IFERROR(VLOOKUP(B203,[45]DSML!E:G,3,0),"")</f>
        <v/>
      </c>
      <c r="E203" s="372"/>
      <c r="F203" s="372"/>
      <c r="G203" s="351"/>
      <c r="H203" s="352"/>
      <c r="I203" s="351"/>
      <c r="J203" s="353"/>
      <c r="K203" s="354"/>
      <c r="L203" s="355"/>
      <c r="M203" s="355"/>
      <c r="N203" s="372"/>
      <c r="O203" s="356"/>
      <c r="P203" s="376"/>
      <c r="Q203" s="352"/>
      <c r="R203" s="352"/>
      <c r="S203" s="352"/>
      <c r="T203" s="357"/>
      <c r="U203" s="352"/>
      <c r="V203" s="352"/>
      <c r="W203" s="352"/>
      <c r="X203" s="352"/>
      <c r="Y203" s="352"/>
      <c r="Z203" s="352"/>
      <c r="AA203" s="352"/>
      <c r="AB203" s="352"/>
    </row>
    <row r="204" spans="1:28" ht="15.75" customHeight="1">
      <c r="A204" s="351"/>
      <c r="B204" s="351"/>
      <c r="C204" s="352"/>
      <c r="D204" s="372" t="str">
        <f>IFERROR(VLOOKUP(B204,[45]DSML!E:G,3,0),"")</f>
        <v/>
      </c>
      <c r="E204" s="372"/>
      <c r="F204" s="372"/>
      <c r="G204" s="351"/>
      <c r="H204" s="352"/>
      <c r="I204" s="351"/>
      <c r="J204" s="353"/>
      <c r="K204" s="354"/>
      <c r="L204" s="355"/>
      <c r="M204" s="355"/>
      <c r="N204" s="372"/>
      <c r="O204" s="356"/>
      <c r="P204" s="376"/>
      <c r="Q204" s="352"/>
      <c r="R204" s="352"/>
      <c r="S204" s="352"/>
      <c r="T204" s="357"/>
      <c r="U204" s="352"/>
      <c r="V204" s="352"/>
      <c r="W204" s="352"/>
      <c r="X204" s="352"/>
      <c r="Y204" s="352"/>
      <c r="Z204" s="352"/>
      <c r="AA204" s="352"/>
      <c r="AB204" s="352"/>
    </row>
    <row r="205" spans="1:28" ht="15.75" customHeight="1">
      <c r="A205" s="351"/>
      <c r="B205" s="351"/>
      <c r="C205" s="352"/>
      <c r="D205" s="372" t="str">
        <f>IFERROR(VLOOKUP(B205,[45]DSML!E:G,3,0),"")</f>
        <v/>
      </c>
      <c r="E205" s="372"/>
      <c r="F205" s="372"/>
      <c r="G205" s="351"/>
      <c r="H205" s="352"/>
      <c r="I205" s="351"/>
      <c r="J205" s="353"/>
      <c r="K205" s="354"/>
      <c r="L205" s="355"/>
      <c r="M205" s="355"/>
      <c r="N205" s="372"/>
      <c r="O205" s="356"/>
      <c r="P205" s="376"/>
      <c r="Q205" s="352"/>
      <c r="R205" s="352"/>
      <c r="S205" s="352"/>
      <c r="T205" s="357"/>
      <c r="U205" s="352"/>
      <c r="V205" s="352"/>
      <c r="W205" s="352"/>
      <c r="X205" s="352"/>
      <c r="Y205" s="352"/>
      <c r="Z205" s="352"/>
      <c r="AA205" s="352"/>
      <c r="AB205" s="352"/>
    </row>
    <row r="206" spans="1:28" ht="15.75" customHeight="1">
      <c r="A206" s="351"/>
      <c r="B206" s="351"/>
      <c r="C206" s="352"/>
      <c r="D206" s="372" t="str">
        <f>IFERROR(VLOOKUP(B206,[45]DSML!E:G,3,0),"")</f>
        <v/>
      </c>
      <c r="E206" s="372"/>
      <c r="F206" s="372"/>
      <c r="G206" s="351"/>
      <c r="H206" s="352"/>
      <c r="I206" s="351"/>
      <c r="J206" s="353"/>
      <c r="K206" s="354"/>
      <c r="L206" s="355"/>
      <c r="M206" s="355"/>
      <c r="N206" s="372"/>
      <c r="O206" s="356"/>
      <c r="P206" s="376"/>
      <c r="Q206" s="352"/>
      <c r="R206" s="352"/>
      <c r="S206" s="352"/>
      <c r="T206" s="357"/>
      <c r="U206" s="352"/>
      <c r="V206" s="352"/>
      <c r="W206" s="352"/>
      <c r="X206" s="352"/>
      <c r="Y206" s="352"/>
      <c r="Z206" s="352"/>
      <c r="AA206" s="352"/>
      <c r="AB206" s="352"/>
    </row>
    <row r="207" spans="1:28" ht="15.75" customHeight="1">
      <c r="A207" s="351"/>
      <c r="B207" s="351"/>
      <c r="C207" s="352"/>
      <c r="D207" s="372" t="str">
        <f>IFERROR(VLOOKUP(B207,[45]DSML!E:G,3,0),"")</f>
        <v/>
      </c>
      <c r="E207" s="372"/>
      <c r="F207" s="372"/>
      <c r="G207" s="351"/>
      <c r="H207" s="352"/>
      <c r="I207" s="351"/>
      <c r="J207" s="353"/>
      <c r="K207" s="354"/>
      <c r="L207" s="355"/>
      <c r="M207" s="355"/>
      <c r="N207" s="372"/>
      <c r="O207" s="356"/>
      <c r="P207" s="376"/>
      <c r="Q207" s="352"/>
      <c r="R207" s="352"/>
      <c r="S207" s="352"/>
      <c r="T207" s="357"/>
      <c r="U207" s="352"/>
      <c r="V207" s="352"/>
      <c r="W207" s="352"/>
      <c r="X207" s="352"/>
      <c r="Y207" s="352"/>
      <c r="Z207" s="352"/>
      <c r="AA207" s="352"/>
      <c r="AB207" s="352"/>
    </row>
    <row r="208" spans="1:28" ht="15.75" customHeight="1">
      <c r="A208" s="351"/>
      <c r="B208" s="351"/>
      <c r="C208" s="352"/>
      <c r="D208" s="372" t="str">
        <f>IFERROR(VLOOKUP(B208,[45]DSML!E:G,3,0),"")</f>
        <v/>
      </c>
      <c r="E208" s="372"/>
      <c r="F208" s="372"/>
      <c r="G208" s="351"/>
      <c r="H208" s="352"/>
      <c r="I208" s="351"/>
      <c r="J208" s="353"/>
      <c r="K208" s="354"/>
      <c r="L208" s="355"/>
      <c r="M208" s="355"/>
      <c r="N208" s="351"/>
      <c r="O208" s="356"/>
      <c r="P208" s="376"/>
      <c r="Q208" s="352"/>
      <c r="R208" s="352"/>
      <c r="S208" s="352"/>
      <c r="T208" s="357"/>
      <c r="U208" s="352"/>
      <c r="V208" s="352"/>
      <c r="W208" s="352"/>
      <c r="X208" s="352"/>
      <c r="Y208" s="352"/>
      <c r="Z208" s="352"/>
      <c r="AA208" s="352"/>
      <c r="AB208" s="352"/>
    </row>
    <row r="209" spans="1:28" ht="15.75" customHeight="1">
      <c r="A209" s="351"/>
      <c r="B209" s="351"/>
      <c r="C209" s="352"/>
      <c r="D209" s="372" t="str">
        <f>IFERROR(VLOOKUP(B209,[45]DSML!E:G,3,0),"")</f>
        <v/>
      </c>
      <c r="E209" s="372"/>
      <c r="F209" s="372"/>
      <c r="G209" s="351"/>
      <c r="H209" s="352"/>
      <c r="I209" s="351"/>
      <c r="J209" s="353"/>
      <c r="K209" s="354"/>
      <c r="L209" s="355"/>
      <c r="M209" s="355"/>
      <c r="N209" s="351"/>
      <c r="O209" s="356"/>
      <c r="P209" s="376"/>
      <c r="Q209" s="352"/>
      <c r="R209" s="352"/>
      <c r="S209" s="352"/>
      <c r="T209" s="357"/>
      <c r="U209" s="352"/>
      <c r="V209" s="352"/>
      <c r="W209" s="352"/>
      <c r="X209" s="352"/>
      <c r="Y209" s="352"/>
      <c r="Z209" s="352"/>
      <c r="AA209" s="352"/>
      <c r="AB209" s="352"/>
    </row>
    <row r="210" spans="1:28" ht="15.75" customHeight="1">
      <c r="A210" s="351"/>
      <c r="B210" s="351"/>
      <c r="C210" s="352"/>
      <c r="D210" s="372" t="str">
        <f>IFERROR(VLOOKUP(B210,[45]DSML!E:G,3,0),"")</f>
        <v/>
      </c>
      <c r="E210" s="372"/>
      <c r="F210" s="372"/>
      <c r="G210" s="351"/>
      <c r="H210" s="352"/>
      <c r="I210" s="351"/>
      <c r="J210" s="353"/>
      <c r="K210" s="354"/>
      <c r="L210" s="355"/>
      <c r="M210" s="355"/>
      <c r="N210" s="351"/>
      <c r="O210" s="356"/>
      <c r="P210" s="376"/>
      <c r="Q210" s="352"/>
      <c r="R210" s="352"/>
      <c r="S210" s="352"/>
      <c r="T210" s="357"/>
      <c r="U210" s="352"/>
      <c r="V210" s="352"/>
      <c r="W210" s="352"/>
      <c r="X210" s="352"/>
      <c r="Y210" s="352"/>
      <c r="Z210" s="352"/>
      <c r="AA210" s="352"/>
      <c r="AB210" s="352"/>
    </row>
    <row r="211" spans="1:28" ht="15.75" customHeight="1">
      <c r="A211" s="351"/>
      <c r="B211" s="351"/>
      <c r="C211" s="352"/>
      <c r="D211" s="372" t="str">
        <f>IFERROR(VLOOKUP(B211,[45]DSML!E:G,3,0),"")</f>
        <v/>
      </c>
      <c r="E211" s="372"/>
      <c r="F211" s="372"/>
      <c r="G211" s="351"/>
      <c r="H211" s="352"/>
      <c r="I211" s="351"/>
      <c r="J211" s="353"/>
      <c r="K211" s="354"/>
      <c r="L211" s="355"/>
      <c r="M211" s="355"/>
      <c r="N211" s="351"/>
      <c r="O211" s="356"/>
      <c r="P211" s="376"/>
      <c r="Q211" s="352"/>
      <c r="R211" s="352"/>
      <c r="S211" s="352"/>
      <c r="T211" s="357"/>
      <c r="U211" s="352"/>
      <c r="V211" s="352"/>
      <c r="W211" s="352"/>
      <c r="X211" s="352"/>
      <c r="Y211" s="352"/>
      <c r="Z211" s="352"/>
      <c r="AA211" s="352"/>
      <c r="AB211" s="352"/>
    </row>
    <row r="212" spans="1:28" ht="15.75" customHeight="1">
      <c r="A212" s="351"/>
      <c r="B212" s="351"/>
      <c r="C212" s="352"/>
      <c r="D212" s="372" t="str">
        <f>IFERROR(VLOOKUP(B212,[45]DSML!E:G,3,0),"")</f>
        <v/>
      </c>
      <c r="E212" s="372"/>
      <c r="F212" s="372"/>
      <c r="G212" s="351"/>
      <c r="H212" s="352"/>
      <c r="I212" s="351"/>
      <c r="J212" s="353"/>
      <c r="K212" s="354"/>
      <c r="L212" s="355"/>
      <c r="M212" s="355"/>
      <c r="N212" s="351"/>
      <c r="O212" s="356"/>
      <c r="P212" s="376"/>
      <c r="Q212" s="352"/>
      <c r="R212" s="352"/>
      <c r="S212" s="352"/>
      <c r="T212" s="357"/>
      <c r="U212" s="352"/>
      <c r="V212" s="352"/>
      <c r="W212" s="352"/>
      <c r="X212" s="352"/>
      <c r="Y212" s="352"/>
      <c r="Z212" s="352"/>
      <c r="AA212" s="352"/>
      <c r="AB212" s="352"/>
    </row>
    <row r="213" spans="1:28" ht="15.75" customHeight="1">
      <c r="A213" s="351"/>
      <c r="B213" s="351"/>
      <c r="C213" s="352"/>
      <c r="D213" s="372" t="str">
        <f>IFERROR(VLOOKUP(B213,[45]DSML!E:G,3,0),"")</f>
        <v/>
      </c>
      <c r="E213" s="372"/>
      <c r="F213" s="372"/>
      <c r="G213" s="351"/>
      <c r="H213" s="352"/>
      <c r="I213" s="351"/>
      <c r="J213" s="353"/>
      <c r="K213" s="354"/>
      <c r="L213" s="355"/>
      <c r="M213" s="355"/>
      <c r="N213" s="351"/>
      <c r="O213" s="356"/>
      <c r="P213" s="376"/>
      <c r="Q213" s="352"/>
      <c r="R213" s="352"/>
      <c r="S213" s="352"/>
      <c r="T213" s="357"/>
      <c r="U213" s="352"/>
      <c r="V213" s="352"/>
      <c r="W213" s="352"/>
      <c r="X213" s="352"/>
      <c r="Y213" s="352"/>
      <c r="Z213" s="352"/>
      <c r="AA213" s="352"/>
      <c r="AB213" s="352"/>
    </row>
    <row r="214" spans="1:28" ht="15.75" customHeight="1">
      <c r="A214" s="351"/>
      <c r="B214" s="351"/>
      <c r="C214" s="352"/>
      <c r="D214" s="372" t="str">
        <f>IFERROR(VLOOKUP(B214,[45]DSML!E:G,3,0),"")</f>
        <v/>
      </c>
      <c r="E214" s="372"/>
      <c r="F214" s="372"/>
      <c r="G214" s="351"/>
      <c r="H214" s="352"/>
      <c r="I214" s="351"/>
      <c r="J214" s="353"/>
      <c r="K214" s="354"/>
      <c r="L214" s="355"/>
      <c r="M214" s="355"/>
      <c r="N214" s="351"/>
      <c r="O214" s="356"/>
      <c r="P214" s="376"/>
      <c r="Q214" s="352"/>
      <c r="R214" s="352"/>
      <c r="S214" s="352"/>
      <c r="T214" s="357"/>
      <c r="U214" s="352"/>
      <c r="V214" s="352"/>
      <c r="W214" s="352"/>
      <c r="X214" s="352"/>
      <c r="Y214" s="352"/>
      <c r="Z214" s="352"/>
      <c r="AA214" s="352"/>
      <c r="AB214" s="352"/>
    </row>
    <row r="215" spans="1:28" ht="15.75" customHeight="1">
      <c r="A215" s="351"/>
      <c r="B215" s="351"/>
      <c r="C215" s="352"/>
      <c r="D215" s="372" t="str">
        <f>IFERROR(VLOOKUP(B215,[45]DSML!E:G,3,0),"")</f>
        <v/>
      </c>
      <c r="E215" s="372"/>
      <c r="F215" s="372"/>
      <c r="G215" s="351"/>
      <c r="H215" s="352"/>
      <c r="I215" s="351"/>
      <c r="J215" s="353"/>
      <c r="K215" s="354"/>
      <c r="L215" s="355"/>
      <c r="M215" s="355"/>
      <c r="N215" s="351"/>
      <c r="O215" s="356"/>
      <c r="P215" s="376"/>
      <c r="Q215" s="352"/>
      <c r="R215" s="352"/>
      <c r="S215" s="352"/>
      <c r="T215" s="357"/>
      <c r="U215" s="352"/>
      <c r="V215" s="352"/>
      <c r="W215" s="352"/>
      <c r="X215" s="352"/>
      <c r="Y215" s="352"/>
      <c r="Z215" s="352"/>
      <c r="AA215" s="352"/>
      <c r="AB215" s="352"/>
    </row>
    <row r="216" spans="1:28" ht="15.75" customHeight="1">
      <c r="A216" s="351"/>
      <c r="B216" s="351"/>
      <c r="C216" s="352"/>
      <c r="D216" s="372" t="str">
        <f>IFERROR(VLOOKUP(B216,[45]DSML!E:G,3,0),"")</f>
        <v/>
      </c>
      <c r="E216" s="372"/>
      <c r="F216" s="372"/>
      <c r="G216" s="351"/>
      <c r="H216" s="352"/>
      <c r="I216" s="351"/>
      <c r="J216" s="353"/>
      <c r="K216" s="354"/>
      <c r="L216" s="355"/>
      <c r="M216" s="355"/>
      <c r="N216" s="351"/>
      <c r="O216" s="356"/>
      <c r="P216" s="376"/>
      <c r="Q216" s="352"/>
      <c r="R216" s="352"/>
      <c r="S216" s="352"/>
      <c r="T216" s="357"/>
      <c r="U216" s="352"/>
      <c r="V216" s="352"/>
      <c r="W216" s="352"/>
      <c r="X216" s="352"/>
      <c r="Y216" s="352"/>
      <c r="Z216" s="352"/>
      <c r="AA216" s="352"/>
      <c r="AB216" s="352"/>
    </row>
    <row r="217" spans="1:28" ht="15.75" customHeight="1">
      <c r="A217" s="351"/>
      <c r="B217" s="351"/>
      <c r="C217" s="352"/>
      <c r="D217" s="372" t="str">
        <f>IFERROR(VLOOKUP(B217,[45]DSML!E:G,3,0),"")</f>
        <v/>
      </c>
      <c r="E217" s="372"/>
      <c r="F217" s="372"/>
      <c r="G217" s="351"/>
      <c r="H217" s="352"/>
      <c r="I217" s="351"/>
      <c r="J217" s="353"/>
      <c r="K217" s="354"/>
      <c r="L217" s="355"/>
      <c r="M217" s="355"/>
      <c r="N217" s="351"/>
      <c r="O217" s="356"/>
      <c r="P217" s="376"/>
      <c r="Q217" s="352"/>
      <c r="R217" s="352"/>
      <c r="S217" s="352"/>
      <c r="T217" s="357"/>
      <c r="U217" s="352"/>
      <c r="V217" s="352"/>
      <c r="W217" s="352"/>
      <c r="X217" s="352"/>
      <c r="Y217" s="352"/>
      <c r="Z217" s="352"/>
      <c r="AA217" s="352"/>
      <c r="AB217" s="352"/>
    </row>
    <row r="218" spans="1:28" ht="15.75" customHeight="1">
      <c r="A218" s="351"/>
      <c r="B218" s="351"/>
      <c r="C218" s="352"/>
      <c r="D218" s="372" t="str">
        <f>IFERROR(VLOOKUP(B218,[45]DSML!E:G,3,0),"")</f>
        <v/>
      </c>
      <c r="E218" s="372"/>
      <c r="F218" s="372"/>
      <c r="G218" s="351"/>
      <c r="H218" s="352"/>
      <c r="I218" s="351"/>
      <c r="J218" s="353"/>
      <c r="K218" s="354"/>
      <c r="L218" s="355"/>
      <c r="M218" s="355"/>
      <c r="N218" s="351"/>
      <c r="O218" s="356"/>
      <c r="P218" s="376"/>
      <c r="Q218" s="352"/>
      <c r="R218" s="352"/>
      <c r="S218" s="352"/>
      <c r="T218" s="357"/>
      <c r="U218" s="352"/>
      <c r="V218" s="352"/>
      <c r="W218" s="352"/>
      <c r="X218" s="352"/>
      <c r="Y218" s="352"/>
      <c r="Z218" s="352"/>
      <c r="AA218" s="352"/>
      <c r="AB218" s="352"/>
    </row>
    <row r="219" spans="1:28" ht="15.75" customHeight="1">
      <c r="A219" s="351"/>
      <c r="B219" s="351"/>
      <c r="C219" s="352"/>
      <c r="D219" s="372" t="str">
        <f>IFERROR(VLOOKUP(B219,[45]DSML!E:G,3,0),"")</f>
        <v/>
      </c>
      <c r="E219" s="372"/>
      <c r="F219" s="372"/>
      <c r="G219" s="351"/>
      <c r="H219" s="352"/>
      <c r="I219" s="351"/>
      <c r="J219" s="353"/>
      <c r="K219" s="354"/>
      <c r="L219" s="355"/>
      <c r="M219" s="355"/>
      <c r="N219" s="351"/>
      <c r="O219" s="356"/>
      <c r="P219" s="376"/>
      <c r="Q219" s="352"/>
      <c r="R219" s="352"/>
      <c r="S219" s="352"/>
      <c r="T219" s="357"/>
      <c r="U219" s="352"/>
      <c r="V219" s="352"/>
      <c r="W219" s="352"/>
      <c r="X219" s="352"/>
      <c r="Y219" s="352"/>
      <c r="Z219" s="352"/>
      <c r="AA219" s="352"/>
      <c r="AB219" s="352"/>
    </row>
    <row r="220" spans="1:28" ht="15.75" customHeight="1">
      <c r="A220" s="351"/>
      <c r="B220" s="351"/>
      <c r="C220" s="352"/>
      <c r="D220" s="372" t="str">
        <f>IFERROR(VLOOKUP(B220,[45]DSML!E:G,3,0),"")</f>
        <v/>
      </c>
      <c r="E220" s="372"/>
      <c r="F220" s="372"/>
      <c r="G220" s="351"/>
      <c r="H220" s="352"/>
      <c r="I220" s="351"/>
      <c r="J220" s="353"/>
      <c r="K220" s="354"/>
      <c r="L220" s="355"/>
      <c r="M220" s="355"/>
      <c r="N220" s="351"/>
      <c r="O220" s="356"/>
      <c r="P220" s="376"/>
      <c r="Q220" s="352"/>
      <c r="R220" s="352"/>
      <c r="S220" s="352"/>
      <c r="T220" s="357"/>
      <c r="U220" s="352"/>
      <c r="V220" s="352"/>
      <c r="W220" s="352"/>
      <c r="X220" s="352"/>
      <c r="Y220" s="352"/>
      <c r="Z220" s="352"/>
      <c r="AA220" s="352"/>
      <c r="AB220" s="352"/>
    </row>
    <row r="221" spans="1:28" ht="15.75" customHeight="1">
      <c r="A221" s="351"/>
      <c r="B221" s="351"/>
      <c r="C221" s="352"/>
      <c r="D221" s="372" t="str">
        <f>IFERROR(VLOOKUP(B221,[45]DSML!E:G,3,0),"")</f>
        <v/>
      </c>
      <c r="E221" s="372"/>
      <c r="F221" s="372"/>
      <c r="G221" s="351"/>
      <c r="H221" s="352"/>
      <c r="I221" s="351"/>
      <c r="J221" s="353"/>
      <c r="K221" s="354"/>
      <c r="L221" s="355"/>
      <c r="M221" s="355"/>
      <c r="N221" s="351"/>
      <c r="O221" s="356"/>
      <c r="P221" s="376"/>
      <c r="Q221" s="352"/>
      <c r="R221" s="352"/>
      <c r="S221" s="352"/>
      <c r="T221" s="357"/>
      <c r="U221" s="352"/>
      <c r="V221" s="352"/>
      <c r="W221" s="352"/>
      <c r="X221" s="352"/>
      <c r="Y221" s="352"/>
      <c r="Z221" s="352"/>
      <c r="AA221" s="352"/>
      <c r="AB221" s="352"/>
    </row>
    <row r="222" spans="1:28" ht="15.75" customHeight="1">
      <c r="A222" s="351"/>
      <c r="B222" s="351"/>
      <c r="C222" s="352"/>
      <c r="D222" s="372" t="str">
        <f>IFERROR(VLOOKUP(B222,[45]DSML!E:G,3,0),"")</f>
        <v/>
      </c>
      <c r="E222" s="372"/>
      <c r="F222" s="372"/>
      <c r="G222" s="351"/>
      <c r="H222" s="352"/>
      <c r="I222" s="351"/>
      <c r="J222" s="353"/>
      <c r="K222" s="354"/>
      <c r="L222" s="355"/>
      <c r="M222" s="355"/>
      <c r="N222" s="351"/>
      <c r="O222" s="356"/>
      <c r="P222" s="376"/>
      <c r="Q222" s="352"/>
      <c r="R222" s="352"/>
      <c r="S222" s="352"/>
      <c r="T222" s="357"/>
      <c r="U222" s="352"/>
      <c r="V222" s="352"/>
      <c r="W222" s="352"/>
      <c r="X222" s="352"/>
      <c r="Y222" s="352"/>
      <c r="Z222" s="352"/>
      <c r="AA222" s="352"/>
      <c r="AB222" s="352"/>
    </row>
    <row r="223" spans="1:28" ht="15.75" customHeight="1">
      <c r="A223" s="351"/>
      <c r="B223" s="351"/>
      <c r="C223" s="352"/>
      <c r="D223" s="372" t="str">
        <f>IFERROR(VLOOKUP(B223,[45]DSML!E:G,3,0),"")</f>
        <v/>
      </c>
      <c r="E223" s="372"/>
      <c r="F223" s="372"/>
      <c r="G223" s="351"/>
      <c r="H223" s="352"/>
      <c r="I223" s="351"/>
      <c r="J223" s="353"/>
      <c r="K223" s="354"/>
      <c r="L223" s="355"/>
      <c r="M223" s="355"/>
      <c r="N223" s="351"/>
      <c r="O223" s="356"/>
      <c r="P223" s="376"/>
      <c r="Q223" s="352"/>
      <c r="R223" s="352"/>
      <c r="S223" s="352"/>
      <c r="T223" s="357"/>
      <c r="U223" s="352"/>
      <c r="V223" s="352"/>
      <c r="W223" s="352"/>
      <c r="X223" s="352"/>
      <c r="Y223" s="352"/>
      <c r="Z223" s="352"/>
      <c r="AA223" s="352"/>
      <c r="AB223" s="352"/>
    </row>
    <row r="224" spans="1:28" ht="15.75" customHeight="1">
      <c r="A224" s="351"/>
      <c r="B224" s="351"/>
      <c r="C224" s="352"/>
      <c r="D224" s="372" t="str">
        <f>IFERROR(VLOOKUP(B224,[45]DSML!E:G,3,0),"")</f>
        <v/>
      </c>
      <c r="E224" s="372"/>
      <c r="F224" s="372"/>
      <c r="G224" s="351"/>
      <c r="H224" s="352"/>
      <c r="I224" s="351"/>
      <c r="J224" s="353"/>
      <c r="K224" s="354"/>
      <c r="L224" s="355"/>
      <c r="M224" s="355"/>
      <c r="N224" s="351"/>
      <c r="O224" s="356"/>
      <c r="P224" s="376"/>
      <c r="Q224" s="352"/>
      <c r="R224" s="352"/>
      <c r="S224" s="352"/>
      <c r="T224" s="357"/>
      <c r="U224" s="352"/>
      <c r="V224" s="352"/>
      <c r="W224" s="352"/>
      <c r="X224" s="352"/>
      <c r="Y224" s="352"/>
      <c r="Z224" s="352"/>
      <c r="AA224" s="352"/>
      <c r="AB224" s="352"/>
    </row>
    <row r="225" spans="1:28" ht="15.75" customHeight="1">
      <c r="A225" s="351"/>
      <c r="B225" s="351"/>
      <c r="C225" s="352"/>
      <c r="D225" s="372" t="str">
        <f>IFERROR(VLOOKUP(B225,[45]DSML!E:G,3,0),"")</f>
        <v/>
      </c>
      <c r="E225" s="372"/>
      <c r="F225" s="372"/>
      <c r="G225" s="351"/>
      <c r="H225" s="352"/>
      <c r="I225" s="351"/>
      <c r="J225" s="353"/>
      <c r="K225" s="354"/>
      <c r="L225" s="355"/>
      <c r="M225" s="355"/>
      <c r="N225" s="351"/>
      <c r="O225" s="356"/>
      <c r="P225" s="376"/>
      <c r="Q225" s="352"/>
      <c r="R225" s="352"/>
      <c r="S225" s="352"/>
      <c r="T225" s="357"/>
      <c r="U225" s="352"/>
      <c r="V225" s="352"/>
      <c r="W225" s="352"/>
      <c r="X225" s="352"/>
      <c r="Y225" s="352"/>
      <c r="Z225" s="352"/>
      <c r="AA225" s="352"/>
      <c r="AB225" s="352"/>
    </row>
    <row r="226" spans="1:28" ht="15.75" customHeight="1">
      <c r="A226" s="351"/>
      <c r="B226" s="351"/>
      <c r="C226" s="352"/>
      <c r="D226" s="372" t="str">
        <f>IFERROR(VLOOKUP(B226,[45]DSML!E:G,3,0),"")</f>
        <v/>
      </c>
      <c r="E226" s="372"/>
      <c r="F226" s="372"/>
      <c r="G226" s="351"/>
      <c r="H226" s="352"/>
      <c r="I226" s="351"/>
      <c r="J226" s="353"/>
      <c r="K226" s="354"/>
      <c r="L226" s="355"/>
      <c r="M226" s="355"/>
      <c r="N226" s="351"/>
      <c r="O226" s="356"/>
      <c r="P226" s="376"/>
      <c r="Q226" s="352"/>
      <c r="R226" s="352"/>
      <c r="S226" s="352"/>
      <c r="T226" s="357"/>
      <c r="U226" s="352"/>
      <c r="V226" s="352"/>
      <c r="W226" s="352"/>
      <c r="X226" s="352"/>
      <c r="Y226" s="352"/>
      <c r="Z226" s="352"/>
      <c r="AA226" s="352"/>
      <c r="AB226" s="352"/>
    </row>
    <row r="227" spans="1:28" ht="15.75" customHeight="1">
      <c r="A227" s="351"/>
      <c r="B227" s="351"/>
      <c r="C227" s="352"/>
      <c r="D227" s="372" t="str">
        <f>IFERROR(VLOOKUP(B227,[45]DSML!E:G,3,0),"")</f>
        <v/>
      </c>
      <c r="E227" s="372"/>
      <c r="F227" s="372"/>
      <c r="G227" s="351"/>
      <c r="H227" s="352"/>
      <c r="I227" s="351"/>
      <c r="J227" s="353"/>
      <c r="K227" s="354"/>
      <c r="L227" s="355"/>
      <c r="M227" s="355"/>
      <c r="N227" s="351"/>
      <c r="O227" s="356"/>
      <c r="P227" s="376"/>
      <c r="Q227" s="352"/>
      <c r="R227" s="352"/>
      <c r="S227" s="352"/>
      <c r="T227" s="357"/>
      <c r="U227" s="352"/>
      <c r="V227" s="352"/>
      <c r="W227" s="352"/>
      <c r="X227" s="352"/>
      <c r="Y227" s="352"/>
      <c r="Z227" s="352"/>
      <c r="AA227" s="352"/>
      <c r="AB227" s="352"/>
    </row>
    <row r="228" spans="1:28" ht="15.75" customHeight="1">
      <c r="A228" s="351"/>
      <c r="B228" s="351"/>
      <c r="C228" s="352"/>
      <c r="D228" s="372" t="str">
        <f>IFERROR(VLOOKUP(B228,[45]DSML!E:G,3,0),"")</f>
        <v/>
      </c>
      <c r="E228" s="372"/>
      <c r="F228" s="372"/>
      <c r="G228" s="351"/>
      <c r="H228" s="352"/>
      <c r="I228" s="351"/>
      <c r="J228" s="353"/>
      <c r="K228" s="354"/>
      <c r="L228" s="355"/>
      <c r="M228" s="355"/>
      <c r="N228" s="351"/>
      <c r="O228" s="356"/>
      <c r="P228" s="376"/>
      <c r="Q228" s="352"/>
      <c r="R228" s="352"/>
      <c r="S228" s="352"/>
      <c r="T228" s="357"/>
      <c r="U228" s="352"/>
      <c r="V228" s="352"/>
      <c r="W228" s="352"/>
      <c r="X228" s="352"/>
      <c r="Y228" s="352"/>
      <c r="Z228" s="352"/>
      <c r="AA228" s="352"/>
      <c r="AB228" s="352"/>
    </row>
    <row r="229" spans="1:28" ht="15.75" customHeight="1">
      <c r="A229" s="351"/>
      <c r="B229" s="351"/>
      <c r="C229" s="352"/>
      <c r="D229" s="372" t="str">
        <f>IFERROR(VLOOKUP(B229,[45]DSML!E:G,3,0),"")</f>
        <v/>
      </c>
      <c r="E229" s="372"/>
      <c r="F229" s="372"/>
      <c r="G229" s="351"/>
      <c r="H229" s="352"/>
      <c r="I229" s="351"/>
      <c r="J229" s="353"/>
      <c r="K229" s="354"/>
      <c r="L229" s="355"/>
      <c r="M229" s="355"/>
      <c r="N229" s="351"/>
      <c r="O229" s="356"/>
      <c r="P229" s="376"/>
      <c r="Q229" s="352"/>
      <c r="R229" s="352"/>
      <c r="S229" s="352"/>
      <c r="T229" s="357"/>
      <c r="U229" s="352"/>
      <c r="V229" s="352"/>
      <c r="W229" s="352"/>
      <c r="X229" s="352"/>
      <c r="Y229" s="352"/>
      <c r="Z229" s="352"/>
      <c r="AA229" s="352"/>
      <c r="AB229" s="352"/>
    </row>
    <row r="230" spans="1:28" ht="15.75" customHeight="1">
      <c r="A230" s="351"/>
      <c r="B230" s="351"/>
      <c r="C230" s="352"/>
      <c r="D230" s="372" t="str">
        <f>IFERROR(VLOOKUP(B230,[45]DSML!E:G,3,0),"")</f>
        <v/>
      </c>
      <c r="E230" s="372"/>
      <c r="F230" s="372"/>
      <c r="G230" s="351"/>
      <c r="H230" s="352"/>
      <c r="I230" s="351"/>
      <c r="J230" s="353"/>
      <c r="K230" s="354"/>
      <c r="L230" s="355"/>
      <c r="M230" s="355"/>
      <c r="N230" s="351"/>
      <c r="O230" s="356"/>
      <c r="P230" s="376"/>
      <c r="Q230" s="352"/>
      <c r="R230" s="352"/>
      <c r="S230" s="352"/>
      <c r="T230" s="357"/>
      <c r="U230" s="352"/>
      <c r="V230" s="352"/>
      <c r="W230" s="352"/>
      <c r="X230" s="352"/>
      <c r="Y230" s="352"/>
      <c r="Z230" s="352"/>
      <c r="AA230" s="352"/>
      <c r="AB230" s="352"/>
    </row>
    <row r="231" spans="1:28" ht="15.75" customHeight="1">
      <c r="A231" s="351"/>
      <c r="B231" s="351"/>
      <c r="C231" s="352"/>
      <c r="D231" s="372" t="str">
        <f>IFERROR(VLOOKUP(B231,[45]DSML!E:G,3,0),"")</f>
        <v/>
      </c>
      <c r="E231" s="372"/>
      <c r="F231" s="372"/>
      <c r="G231" s="351"/>
      <c r="H231" s="352"/>
      <c r="I231" s="351"/>
      <c r="J231" s="353"/>
      <c r="K231" s="354"/>
      <c r="L231" s="355"/>
      <c r="M231" s="355"/>
      <c r="N231" s="351"/>
      <c r="O231" s="356"/>
      <c r="P231" s="376"/>
      <c r="Q231" s="352"/>
      <c r="R231" s="352"/>
      <c r="S231" s="352"/>
      <c r="T231" s="357"/>
      <c r="U231" s="352"/>
      <c r="V231" s="352"/>
      <c r="W231" s="352"/>
      <c r="X231" s="352"/>
      <c r="Y231" s="352"/>
      <c r="Z231" s="352"/>
      <c r="AA231" s="352"/>
      <c r="AB231" s="352"/>
    </row>
    <row r="232" spans="1:28" ht="15.75" customHeight="1">
      <c r="A232" s="351"/>
      <c r="B232" s="351"/>
      <c r="C232" s="352"/>
      <c r="D232" s="372" t="str">
        <f>IFERROR(VLOOKUP(B232,[45]DSML!E:G,3,0),"")</f>
        <v/>
      </c>
      <c r="E232" s="372"/>
      <c r="F232" s="372"/>
      <c r="G232" s="351"/>
      <c r="H232" s="352"/>
      <c r="I232" s="351"/>
      <c r="J232" s="353"/>
      <c r="K232" s="354"/>
      <c r="L232" s="355"/>
      <c r="M232" s="355"/>
      <c r="N232" s="351"/>
      <c r="O232" s="356"/>
      <c r="P232" s="376"/>
      <c r="Q232" s="352"/>
      <c r="R232" s="352"/>
      <c r="S232" s="352"/>
      <c r="T232" s="357"/>
      <c r="U232" s="352"/>
      <c r="V232" s="352"/>
      <c r="W232" s="352"/>
      <c r="X232" s="352"/>
      <c r="Y232" s="352"/>
      <c r="Z232" s="352"/>
      <c r="AA232" s="352"/>
      <c r="AB232" s="352"/>
    </row>
    <row r="233" spans="1:28" ht="15.75" customHeight="1">
      <c r="A233" s="351"/>
      <c r="B233" s="351"/>
      <c r="C233" s="352"/>
      <c r="D233" s="372" t="str">
        <f>IFERROR(VLOOKUP(B233,[45]DSML!E:G,3,0),"")</f>
        <v/>
      </c>
      <c r="E233" s="372"/>
      <c r="F233" s="372"/>
      <c r="G233" s="351"/>
      <c r="H233" s="352"/>
      <c r="I233" s="351"/>
      <c r="J233" s="353"/>
      <c r="K233" s="354"/>
      <c r="L233" s="355"/>
      <c r="M233" s="355"/>
      <c r="N233" s="351"/>
      <c r="O233" s="356"/>
      <c r="P233" s="376"/>
      <c r="Q233" s="352"/>
      <c r="R233" s="352"/>
      <c r="S233" s="352"/>
      <c r="T233" s="357"/>
      <c r="U233" s="352"/>
      <c r="V233" s="352"/>
      <c r="W233" s="352"/>
      <c r="X233" s="352"/>
      <c r="Y233" s="352"/>
      <c r="Z233" s="352"/>
      <c r="AA233" s="352"/>
      <c r="AB233" s="352"/>
    </row>
    <row r="234" spans="1:28" ht="15.75" customHeight="1">
      <c r="A234" s="351"/>
      <c r="B234" s="351"/>
      <c r="C234" s="352"/>
      <c r="D234" s="372" t="str">
        <f>IFERROR(VLOOKUP(B234,[45]DSML!E:G,3,0),"")</f>
        <v/>
      </c>
      <c r="E234" s="372"/>
      <c r="F234" s="372"/>
      <c r="G234" s="351"/>
      <c r="H234" s="352"/>
      <c r="I234" s="351"/>
      <c r="J234" s="353"/>
      <c r="K234" s="354"/>
      <c r="L234" s="355"/>
      <c r="M234" s="355"/>
      <c r="N234" s="351"/>
      <c r="O234" s="356"/>
      <c r="P234" s="355"/>
      <c r="Q234" s="352"/>
      <c r="R234" s="352"/>
      <c r="S234" s="352"/>
      <c r="T234" s="357"/>
      <c r="U234" s="352"/>
      <c r="V234" s="352"/>
      <c r="W234" s="352"/>
      <c r="X234" s="352"/>
      <c r="Y234" s="352"/>
      <c r="Z234" s="352"/>
      <c r="AA234" s="352"/>
      <c r="AB234" s="352"/>
    </row>
    <row r="235" spans="1:28" ht="15.75" customHeight="1">
      <c r="A235" s="351"/>
      <c r="B235" s="351"/>
      <c r="C235" s="352"/>
      <c r="D235" s="372" t="str">
        <f>IFERROR(VLOOKUP(B235,[45]DSML!E:G,3,0),"")</f>
        <v/>
      </c>
      <c r="E235" s="372"/>
      <c r="F235" s="372"/>
      <c r="G235" s="351"/>
      <c r="H235" s="352"/>
      <c r="I235" s="351"/>
      <c r="J235" s="353"/>
      <c r="K235" s="354"/>
      <c r="L235" s="355"/>
      <c r="M235" s="355"/>
      <c r="N235" s="351"/>
      <c r="O235" s="356"/>
      <c r="P235" s="355"/>
      <c r="Q235" s="352"/>
      <c r="R235" s="352"/>
      <c r="S235" s="352"/>
      <c r="T235" s="357"/>
      <c r="U235" s="352"/>
      <c r="V235" s="352"/>
      <c r="W235" s="352"/>
      <c r="X235" s="352"/>
      <c r="Y235" s="352"/>
      <c r="Z235" s="352"/>
      <c r="AA235" s="352"/>
      <c r="AB235" s="352"/>
    </row>
    <row r="236" spans="1:28" ht="15.75" customHeight="1">
      <c r="A236" s="351"/>
      <c r="B236" s="351"/>
      <c r="C236" s="352"/>
      <c r="D236" s="372" t="str">
        <f>IFERROR(VLOOKUP(B236,[45]DSML!E:G,3,0),"")</f>
        <v/>
      </c>
      <c r="E236" s="372"/>
      <c r="F236" s="372"/>
      <c r="G236" s="351"/>
      <c r="H236" s="352"/>
      <c r="I236" s="351"/>
      <c r="J236" s="353"/>
      <c r="K236" s="354"/>
      <c r="L236" s="355"/>
      <c r="M236" s="355"/>
      <c r="N236" s="351"/>
      <c r="O236" s="356"/>
      <c r="P236" s="355"/>
      <c r="Q236" s="352"/>
      <c r="R236" s="352"/>
      <c r="S236" s="352"/>
      <c r="T236" s="357"/>
      <c r="U236" s="352"/>
      <c r="V236" s="352"/>
      <c r="W236" s="352"/>
      <c r="X236" s="352"/>
      <c r="Y236" s="352"/>
      <c r="Z236" s="352"/>
      <c r="AA236" s="352"/>
      <c r="AB236" s="352"/>
    </row>
    <row r="237" spans="1:28" ht="15.75" customHeight="1">
      <c r="A237" s="351"/>
      <c r="B237" s="351"/>
      <c r="C237" s="352"/>
      <c r="D237" s="372" t="str">
        <f>IFERROR(VLOOKUP(B237,[45]DSML!E:G,3,0),"")</f>
        <v/>
      </c>
      <c r="E237" s="372"/>
      <c r="F237" s="372"/>
      <c r="G237" s="351"/>
      <c r="H237" s="352"/>
      <c r="I237" s="351"/>
      <c r="J237" s="353"/>
      <c r="K237" s="354"/>
      <c r="L237" s="355"/>
      <c r="M237" s="355"/>
      <c r="N237" s="351"/>
      <c r="O237" s="356"/>
      <c r="P237" s="355"/>
      <c r="Q237" s="352"/>
      <c r="R237" s="352"/>
      <c r="S237" s="352"/>
      <c r="T237" s="357"/>
      <c r="U237" s="352"/>
      <c r="V237" s="352"/>
      <c r="W237" s="352"/>
      <c r="X237" s="352"/>
      <c r="Y237" s="352"/>
      <c r="Z237" s="352"/>
      <c r="AA237" s="352"/>
      <c r="AB237" s="352"/>
    </row>
    <row r="238" spans="1:28" ht="15.75" customHeight="1">
      <c r="A238" s="351"/>
      <c r="B238" s="351"/>
      <c r="C238" s="352"/>
      <c r="D238" s="372" t="str">
        <f>IFERROR(VLOOKUP(B238,[45]DSML!E:G,3,0),"")</f>
        <v/>
      </c>
      <c r="E238" s="372"/>
      <c r="F238" s="372"/>
      <c r="G238" s="351"/>
      <c r="H238" s="352"/>
      <c r="I238" s="351"/>
      <c r="J238" s="353"/>
      <c r="K238" s="354"/>
      <c r="L238" s="355"/>
      <c r="M238" s="355"/>
      <c r="N238" s="351"/>
      <c r="O238" s="356"/>
      <c r="P238" s="355"/>
      <c r="Q238" s="352"/>
      <c r="R238" s="352"/>
      <c r="S238" s="352"/>
      <c r="T238" s="357"/>
      <c r="U238" s="352"/>
      <c r="V238" s="352"/>
      <c r="W238" s="352"/>
      <c r="X238" s="352"/>
      <c r="Y238" s="352"/>
      <c r="Z238" s="352"/>
      <c r="AA238" s="352"/>
      <c r="AB238" s="352"/>
    </row>
    <row r="239" spans="1:28" ht="15.75" customHeight="1">
      <c r="A239" s="351"/>
      <c r="B239" s="351"/>
      <c r="C239" s="352"/>
      <c r="D239" s="372" t="str">
        <f>IFERROR(VLOOKUP(B239,[45]DSML!E:G,3,0),"")</f>
        <v/>
      </c>
      <c r="E239" s="372"/>
      <c r="F239" s="372"/>
      <c r="G239" s="351"/>
      <c r="H239" s="352"/>
      <c r="I239" s="351"/>
      <c r="J239" s="353"/>
      <c r="K239" s="354"/>
      <c r="L239" s="355"/>
      <c r="M239" s="355"/>
      <c r="N239" s="351"/>
      <c r="O239" s="356"/>
      <c r="P239" s="355"/>
      <c r="Q239" s="352"/>
      <c r="R239" s="352"/>
      <c r="S239" s="352"/>
      <c r="T239" s="357"/>
      <c r="U239" s="352"/>
      <c r="V239" s="352"/>
      <c r="W239" s="352"/>
      <c r="X239" s="352"/>
      <c r="Y239" s="352"/>
      <c r="Z239" s="352"/>
      <c r="AA239" s="352"/>
      <c r="AB239" s="352"/>
    </row>
    <row r="240" spans="1:28" ht="15.75" customHeight="1">
      <c r="A240" s="351"/>
      <c r="B240" s="351"/>
      <c r="C240" s="352"/>
      <c r="D240" s="372" t="str">
        <f>IFERROR(VLOOKUP(B240,[45]DSML!E:G,3,0),"")</f>
        <v/>
      </c>
      <c r="E240" s="372"/>
      <c r="F240" s="372"/>
      <c r="G240" s="351"/>
      <c r="H240" s="352"/>
      <c r="I240" s="351"/>
      <c r="J240" s="353"/>
      <c r="K240" s="354"/>
      <c r="L240" s="355"/>
      <c r="M240" s="355"/>
      <c r="N240" s="351"/>
      <c r="O240" s="356"/>
      <c r="P240" s="355"/>
      <c r="Q240" s="352"/>
      <c r="R240" s="352"/>
      <c r="S240" s="352"/>
      <c r="T240" s="357"/>
      <c r="U240" s="352"/>
      <c r="V240" s="352"/>
      <c r="W240" s="352"/>
      <c r="X240" s="352"/>
      <c r="Y240" s="352"/>
      <c r="Z240" s="352"/>
      <c r="AA240" s="352"/>
      <c r="AB240" s="352"/>
    </row>
    <row r="241" spans="1:28" ht="15.75" customHeight="1">
      <c r="A241" s="351"/>
      <c r="B241" s="351"/>
      <c r="C241" s="352"/>
      <c r="D241" s="372" t="str">
        <f>IFERROR(VLOOKUP(B241,[45]DSML!E:G,3,0),"")</f>
        <v/>
      </c>
      <c r="E241" s="372"/>
      <c r="F241" s="372"/>
      <c r="G241" s="351"/>
      <c r="H241" s="352"/>
      <c r="I241" s="351"/>
      <c r="J241" s="353"/>
      <c r="K241" s="354"/>
      <c r="L241" s="355"/>
      <c r="M241" s="355"/>
      <c r="N241" s="351"/>
      <c r="O241" s="356"/>
      <c r="P241" s="355"/>
      <c r="Q241" s="352"/>
      <c r="R241" s="352"/>
      <c r="S241" s="352"/>
      <c r="T241" s="357"/>
      <c r="U241" s="352"/>
      <c r="V241" s="352"/>
      <c r="W241" s="352"/>
      <c r="X241" s="352"/>
      <c r="Y241" s="352"/>
      <c r="Z241" s="352"/>
      <c r="AA241" s="352"/>
      <c r="AB241" s="352"/>
    </row>
    <row r="242" spans="1:28" ht="15.75" customHeight="1">
      <c r="A242" s="351"/>
      <c r="B242" s="351"/>
      <c r="C242" s="352"/>
      <c r="D242" s="372" t="str">
        <f>IFERROR(VLOOKUP(B242,[45]DSML!E:G,3,0),"")</f>
        <v/>
      </c>
      <c r="E242" s="372"/>
      <c r="F242" s="372"/>
      <c r="G242" s="351"/>
      <c r="H242" s="352"/>
      <c r="I242" s="351"/>
      <c r="J242" s="353"/>
      <c r="K242" s="354"/>
      <c r="L242" s="355"/>
      <c r="M242" s="355"/>
      <c r="N242" s="351"/>
      <c r="O242" s="356"/>
      <c r="P242" s="355"/>
      <c r="Q242" s="352"/>
      <c r="R242" s="352"/>
      <c r="S242" s="352"/>
      <c r="T242" s="357"/>
      <c r="U242" s="352"/>
      <c r="V242" s="352"/>
      <c r="W242" s="352"/>
      <c r="X242" s="352"/>
      <c r="Y242" s="352"/>
      <c r="Z242" s="352"/>
      <c r="AA242" s="352"/>
      <c r="AB242" s="352"/>
    </row>
    <row r="243" spans="1:28" ht="15.75" customHeight="1">
      <c r="A243" s="351"/>
      <c r="B243" s="351"/>
      <c r="C243" s="352"/>
      <c r="D243" s="372" t="str">
        <f>IFERROR(VLOOKUP(B243,[45]DSML!E:G,3,0),"")</f>
        <v/>
      </c>
      <c r="E243" s="372"/>
      <c r="F243" s="372"/>
      <c r="G243" s="351"/>
      <c r="H243" s="352"/>
      <c r="I243" s="351"/>
      <c r="J243" s="353"/>
      <c r="K243" s="354"/>
      <c r="L243" s="355"/>
      <c r="M243" s="355"/>
      <c r="N243" s="351"/>
      <c r="O243" s="356"/>
      <c r="P243" s="355"/>
      <c r="Q243" s="352"/>
      <c r="R243" s="352"/>
      <c r="S243" s="352"/>
      <c r="T243" s="357"/>
      <c r="U243" s="352"/>
      <c r="V243" s="352"/>
      <c r="W243" s="352"/>
      <c r="X243" s="352"/>
      <c r="Y243" s="352"/>
      <c r="Z243" s="352"/>
      <c r="AA243" s="352"/>
      <c r="AB243" s="352"/>
    </row>
    <row r="244" spans="1:28" ht="15.75" customHeight="1">
      <c r="A244" s="351"/>
      <c r="B244" s="351"/>
      <c r="C244" s="352"/>
      <c r="D244" s="372" t="str">
        <f>IFERROR(VLOOKUP(B244,[45]DSML!E:G,3,0),"")</f>
        <v/>
      </c>
      <c r="E244" s="372"/>
      <c r="F244" s="372"/>
      <c r="G244" s="351"/>
      <c r="H244" s="352"/>
      <c r="I244" s="351"/>
      <c r="J244" s="353"/>
      <c r="K244" s="354"/>
      <c r="L244" s="355"/>
      <c r="M244" s="355"/>
      <c r="N244" s="351"/>
      <c r="O244" s="356"/>
      <c r="P244" s="355"/>
      <c r="Q244" s="352"/>
      <c r="R244" s="352"/>
      <c r="S244" s="352"/>
      <c r="T244" s="357"/>
      <c r="U244" s="352"/>
      <c r="V244" s="352"/>
      <c r="W244" s="352"/>
      <c r="X244" s="352"/>
      <c r="Y244" s="352"/>
      <c r="Z244" s="352"/>
      <c r="AA244" s="352"/>
      <c r="AB244" s="352"/>
    </row>
    <row r="245" spans="1:28" ht="15.75" customHeight="1">
      <c r="A245" s="351"/>
      <c r="B245" s="351"/>
      <c r="C245" s="352"/>
      <c r="D245" s="372" t="str">
        <f>IFERROR(VLOOKUP(B245,[45]DSML!E:G,3,0),"")</f>
        <v/>
      </c>
      <c r="E245" s="372"/>
      <c r="F245" s="372"/>
      <c r="G245" s="351"/>
      <c r="H245" s="352"/>
      <c r="I245" s="351"/>
      <c r="J245" s="353"/>
      <c r="K245" s="354"/>
      <c r="L245" s="355"/>
      <c r="M245" s="355"/>
      <c r="N245" s="351"/>
      <c r="O245" s="356"/>
      <c r="P245" s="355"/>
      <c r="Q245" s="352"/>
      <c r="R245" s="352"/>
      <c r="S245" s="352"/>
      <c r="T245" s="357"/>
      <c r="U245" s="352"/>
      <c r="V245" s="352"/>
      <c r="W245" s="352"/>
      <c r="X245" s="352"/>
      <c r="Y245" s="352"/>
      <c r="Z245" s="352"/>
      <c r="AA245" s="352"/>
      <c r="AB245" s="352"/>
    </row>
    <row r="246" spans="1:28" ht="15.75" customHeight="1">
      <c r="A246" s="351"/>
      <c r="B246" s="351"/>
      <c r="C246" s="352"/>
      <c r="D246" s="372" t="str">
        <f>IFERROR(VLOOKUP(B246,[45]DSML!E:G,3,0),"")</f>
        <v/>
      </c>
      <c r="E246" s="372"/>
      <c r="F246" s="372"/>
      <c r="G246" s="351"/>
      <c r="H246" s="352"/>
      <c r="I246" s="351"/>
      <c r="J246" s="353"/>
      <c r="K246" s="354"/>
      <c r="L246" s="355"/>
      <c r="M246" s="355"/>
      <c r="N246" s="351"/>
      <c r="O246" s="356"/>
      <c r="P246" s="355"/>
      <c r="Q246" s="352"/>
      <c r="R246" s="352"/>
      <c r="S246" s="352"/>
      <c r="T246" s="357"/>
      <c r="U246" s="352"/>
      <c r="V246" s="352"/>
      <c r="W246" s="352"/>
      <c r="X246" s="352"/>
      <c r="Y246" s="352"/>
      <c r="Z246" s="352"/>
      <c r="AA246" s="352"/>
      <c r="AB246" s="352"/>
    </row>
    <row r="247" spans="1:28" ht="15.75" customHeight="1">
      <c r="A247" s="351"/>
      <c r="B247" s="351"/>
      <c r="C247" s="352"/>
      <c r="D247" s="372" t="str">
        <f>IFERROR(VLOOKUP(B247,[45]DSML!E:G,3,0),"")</f>
        <v/>
      </c>
      <c r="E247" s="372"/>
      <c r="F247" s="372"/>
      <c r="G247" s="351"/>
      <c r="H247" s="352"/>
      <c r="I247" s="351"/>
      <c r="J247" s="353"/>
      <c r="K247" s="354"/>
      <c r="L247" s="355"/>
      <c r="M247" s="355"/>
      <c r="N247" s="351"/>
      <c r="O247" s="356"/>
      <c r="P247" s="355"/>
      <c r="Q247" s="352"/>
      <c r="R247" s="352"/>
      <c r="S247" s="352"/>
      <c r="T247" s="357"/>
      <c r="U247" s="352"/>
      <c r="V247" s="352"/>
      <c r="W247" s="352"/>
      <c r="X247" s="352"/>
      <c r="Y247" s="352"/>
      <c r="Z247" s="352"/>
      <c r="AA247" s="352"/>
      <c r="AB247" s="352"/>
    </row>
    <row r="248" spans="1:28" ht="15.75" customHeight="1">
      <c r="A248" s="351"/>
      <c r="B248" s="351"/>
      <c r="C248" s="352"/>
      <c r="D248" s="372" t="str">
        <f>IFERROR(VLOOKUP(B248,[45]DSML!E:G,3,0),"")</f>
        <v/>
      </c>
      <c r="E248" s="372"/>
      <c r="F248" s="372"/>
      <c r="G248" s="351"/>
      <c r="H248" s="352"/>
      <c r="I248" s="351"/>
      <c r="J248" s="353"/>
      <c r="K248" s="354"/>
      <c r="L248" s="355"/>
      <c r="M248" s="355"/>
      <c r="N248" s="351"/>
      <c r="O248" s="356"/>
      <c r="P248" s="355"/>
      <c r="Q248" s="352"/>
      <c r="R248" s="352"/>
      <c r="S248" s="352"/>
      <c r="T248" s="357"/>
      <c r="U248" s="352"/>
      <c r="V248" s="352"/>
      <c r="W248" s="352"/>
      <c r="X248" s="352"/>
      <c r="Y248" s="352"/>
      <c r="Z248" s="352"/>
      <c r="AA248" s="352"/>
      <c r="AB248" s="352"/>
    </row>
    <row r="249" spans="1:28" ht="15.75" customHeight="1">
      <c r="A249" s="351"/>
      <c r="B249" s="351"/>
      <c r="C249" s="352"/>
      <c r="D249" s="372" t="str">
        <f>IFERROR(VLOOKUP(B249,[45]DSML!E:G,3,0),"")</f>
        <v/>
      </c>
      <c r="E249" s="372"/>
      <c r="F249" s="372"/>
      <c r="G249" s="351"/>
      <c r="H249" s="352"/>
      <c r="I249" s="351"/>
      <c r="J249" s="353"/>
      <c r="K249" s="354"/>
      <c r="L249" s="355"/>
      <c r="M249" s="355"/>
      <c r="N249" s="351"/>
      <c r="O249" s="356"/>
      <c r="P249" s="355"/>
      <c r="Q249" s="352"/>
      <c r="R249" s="352"/>
      <c r="S249" s="352"/>
      <c r="T249" s="357"/>
      <c r="U249" s="352"/>
      <c r="V249" s="352"/>
      <c r="W249" s="352"/>
      <c r="X249" s="352"/>
      <c r="Y249" s="352"/>
      <c r="Z249" s="352"/>
      <c r="AA249" s="352"/>
      <c r="AB249" s="352"/>
    </row>
    <row r="250" spans="1:28" ht="15.75" customHeight="1">
      <c r="A250" s="351"/>
      <c r="B250" s="351"/>
      <c r="C250" s="352"/>
      <c r="D250" s="372" t="str">
        <f>IFERROR(VLOOKUP(B250,[45]DSML!E:G,3,0),"")</f>
        <v/>
      </c>
      <c r="E250" s="372"/>
      <c r="F250" s="372"/>
      <c r="G250" s="351"/>
      <c r="H250" s="352"/>
      <c r="I250" s="351"/>
      <c r="J250" s="353"/>
      <c r="K250" s="354"/>
      <c r="L250" s="355"/>
      <c r="M250" s="355"/>
      <c r="N250" s="351"/>
      <c r="O250" s="356"/>
      <c r="P250" s="355"/>
      <c r="Q250" s="352"/>
      <c r="R250" s="352"/>
      <c r="S250" s="352"/>
      <c r="T250" s="357"/>
      <c r="U250" s="352"/>
      <c r="V250" s="352"/>
      <c r="W250" s="352"/>
      <c r="X250" s="352"/>
      <c r="Y250" s="352"/>
      <c r="Z250" s="352"/>
      <c r="AA250" s="352"/>
      <c r="AB250" s="352"/>
    </row>
    <row r="251" spans="1:28" ht="15.75" customHeight="1">
      <c r="A251" s="351"/>
      <c r="B251" s="351"/>
      <c r="C251" s="352"/>
      <c r="D251" s="372" t="str">
        <f>IFERROR(VLOOKUP(B251,[45]DSML!E:G,3,0),"")</f>
        <v/>
      </c>
      <c r="E251" s="372"/>
      <c r="F251" s="372"/>
      <c r="G251" s="351"/>
      <c r="H251" s="352"/>
      <c r="I251" s="351"/>
      <c r="J251" s="353"/>
      <c r="K251" s="354"/>
      <c r="L251" s="355"/>
      <c r="M251" s="355"/>
      <c r="N251" s="351"/>
      <c r="O251" s="356"/>
      <c r="P251" s="355"/>
      <c r="Q251" s="352"/>
      <c r="R251" s="352"/>
      <c r="S251" s="352"/>
      <c r="T251" s="357"/>
      <c r="U251" s="352"/>
      <c r="V251" s="352"/>
      <c r="W251" s="352"/>
      <c r="X251" s="352"/>
      <c r="Y251" s="352"/>
      <c r="Z251" s="352"/>
      <c r="AA251" s="352"/>
      <c r="AB251" s="352"/>
    </row>
    <row r="252" spans="1:28" ht="15.75" customHeight="1">
      <c r="A252" s="351"/>
      <c r="B252" s="351"/>
      <c r="C252" s="352"/>
      <c r="D252" s="372" t="str">
        <f>IFERROR(VLOOKUP(B252,[45]DSML!E:G,3,0),"")</f>
        <v/>
      </c>
      <c r="E252" s="372"/>
      <c r="F252" s="372"/>
      <c r="G252" s="351"/>
      <c r="H252" s="352"/>
      <c r="I252" s="351"/>
      <c r="J252" s="353"/>
      <c r="K252" s="354"/>
      <c r="L252" s="355"/>
      <c r="M252" s="355"/>
      <c r="N252" s="351"/>
      <c r="O252" s="356"/>
      <c r="P252" s="355"/>
      <c r="Q252" s="352"/>
      <c r="R252" s="352"/>
      <c r="S252" s="352"/>
      <c r="T252" s="357"/>
      <c r="U252" s="352"/>
      <c r="V252" s="352"/>
      <c r="W252" s="352"/>
      <c r="X252" s="352"/>
      <c r="Y252" s="352"/>
      <c r="Z252" s="352"/>
      <c r="AA252" s="352"/>
      <c r="AB252" s="352"/>
    </row>
    <row r="253" spans="1:28" ht="15.75" customHeight="1">
      <c r="A253" s="351"/>
      <c r="B253" s="351"/>
      <c r="C253" s="352"/>
      <c r="D253" s="372" t="str">
        <f>IFERROR(VLOOKUP(B253,[45]DSML!E:G,3,0),"")</f>
        <v/>
      </c>
      <c r="E253" s="372"/>
      <c r="F253" s="372"/>
      <c r="G253" s="351"/>
      <c r="H253" s="352"/>
      <c r="I253" s="351"/>
      <c r="J253" s="353"/>
      <c r="K253" s="354"/>
      <c r="L253" s="355"/>
      <c r="M253" s="355"/>
      <c r="N253" s="351"/>
      <c r="O253" s="356"/>
      <c r="P253" s="355"/>
      <c r="Q253" s="352"/>
      <c r="R253" s="352"/>
      <c r="S253" s="352"/>
      <c r="T253" s="357"/>
      <c r="U253" s="352"/>
      <c r="V253" s="352"/>
      <c r="W253" s="352"/>
      <c r="X253" s="352"/>
      <c r="Y253" s="352"/>
      <c r="Z253" s="352"/>
      <c r="AA253" s="352"/>
      <c r="AB253" s="352"/>
    </row>
    <row r="254" spans="1:28" ht="15.75" customHeight="1">
      <c r="A254" s="351"/>
      <c r="B254" s="351"/>
      <c r="C254" s="352"/>
      <c r="D254" s="372" t="str">
        <f>IFERROR(VLOOKUP(B254,[45]DSML!E:G,3,0),"")</f>
        <v/>
      </c>
      <c r="E254" s="372"/>
      <c r="F254" s="372"/>
      <c r="G254" s="351"/>
      <c r="H254" s="352"/>
      <c r="I254" s="351"/>
      <c r="J254" s="353"/>
      <c r="K254" s="354"/>
      <c r="L254" s="355"/>
      <c r="M254" s="355"/>
      <c r="N254" s="351"/>
      <c r="O254" s="356"/>
      <c r="P254" s="355"/>
      <c r="Q254" s="352"/>
      <c r="R254" s="352"/>
      <c r="S254" s="352"/>
      <c r="T254" s="357"/>
      <c r="U254" s="352"/>
      <c r="V254" s="352"/>
      <c r="W254" s="352"/>
      <c r="X254" s="352"/>
      <c r="Y254" s="352"/>
      <c r="Z254" s="352"/>
      <c r="AA254" s="352"/>
      <c r="AB254" s="352"/>
    </row>
    <row r="255" spans="1:28" ht="15.75" customHeight="1">
      <c r="A255" s="351"/>
      <c r="B255" s="351"/>
      <c r="C255" s="352"/>
      <c r="D255" s="372" t="str">
        <f>IFERROR(VLOOKUP(B255,[45]DSML!E:G,3,0),"")</f>
        <v/>
      </c>
      <c r="E255" s="372"/>
      <c r="F255" s="372"/>
      <c r="G255" s="351"/>
      <c r="H255" s="352"/>
      <c r="I255" s="351"/>
      <c r="J255" s="353"/>
      <c r="K255" s="354"/>
      <c r="L255" s="355"/>
      <c r="M255" s="355"/>
      <c r="N255" s="351"/>
      <c r="O255" s="356"/>
      <c r="P255" s="355"/>
      <c r="Q255" s="352"/>
      <c r="R255" s="352"/>
      <c r="S255" s="352"/>
      <c r="T255" s="357"/>
      <c r="U255" s="352"/>
      <c r="V255" s="352"/>
      <c r="W255" s="352"/>
      <c r="X255" s="352"/>
      <c r="Y255" s="352"/>
      <c r="Z255" s="352"/>
      <c r="AA255" s="352"/>
      <c r="AB255" s="352"/>
    </row>
    <row r="256" spans="1:28" ht="15.75" customHeight="1">
      <c r="A256" s="351"/>
      <c r="B256" s="351"/>
      <c r="C256" s="352"/>
      <c r="D256" s="372" t="str">
        <f>IFERROR(VLOOKUP(B256,[45]DSML!E:G,3,0),"")</f>
        <v/>
      </c>
      <c r="E256" s="372"/>
      <c r="F256" s="372"/>
      <c r="G256" s="351"/>
      <c r="H256" s="352"/>
      <c r="I256" s="351"/>
      <c r="J256" s="353"/>
      <c r="K256" s="354"/>
      <c r="L256" s="355"/>
      <c r="M256" s="355"/>
      <c r="N256" s="351"/>
      <c r="O256" s="356"/>
      <c r="P256" s="355"/>
      <c r="Q256" s="352"/>
      <c r="R256" s="352"/>
      <c r="S256" s="352"/>
      <c r="T256" s="357"/>
      <c r="U256" s="352"/>
      <c r="V256" s="352"/>
      <c r="W256" s="352"/>
      <c r="X256" s="352"/>
      <c r="Y256" s="352"/>
      <c r="Z256" s="352"/>
      <c r="AA256" s="352"/>
      <c r="AB256" s="352"/>
    </row>
    <row r="257" spans="1:28" ht="15.75" customHeight="1">
      <c r="A257" s="351"/>
      <c r="B257" s="351"/>
      <c r="C257" s="352"/>
      <c r="D257" s="372" t="str">
        <f>IFERROR(VLOOKUP(B257,[45]DSML!E:G,3,0),"")</f>
        <v/>
      </c>
      <c r="E257" s="372"/>
      <c r="F257" s="372"/>
      <c r="G257" s="351"/>
      <c r="H257" s="352"/>
      <c r="I257" s="351"/>
      <c r="J257" s="353"/>
      <c r="K257" s="354"/>
      <c r="L257" s="355"/>
      <c r="M257" s="355"/>
      <c r="N257" s="351"/>
      <c r="O257" s="356"/>
      <c r="P257" s="355"/>
      <c r="Q257" s="352"/>
      <c r="R257" s="352"/>
      <c r="S257" s="352"/>
      <c r="T257" s="357"/>
      <c r="U257" s="352"/>
      <c r="V257" s="352"/>
      <c r="W257" s="352"/>
      <c r="X257" s="352"/>
      <c r="Y257" s="352"/>
      <c r="Z257" s="352"/>
      <c r="AA257" s="352"/>
      <c r="AB257" s="352"/>
    </row>
    <row r="258" spans="1:28" ht="15.75" customHeight="1">
      <c r="A258" s="351"/>
      <c r="B258" s="351"/>
      <c r="C258" s="352"/>
      <c r="D258" s="372" t="str">
        <f>IFERROR(VLOOKUP(B258,[45]DSML!E:G,3,0),"")</f>
        <v/>
      </c>
      <c r="E258" s="372"/>
      <c r="F258" s="372"/>
      <c r="G258" s="351"/>
      <c r="H258" s="352"/>
      <c r="I258" s="351"/>
      <c r="J258" s="353"/>
      <c r="K258" s="354"/>
      <c r="L258" s="355"/>
      <c r="M258" s="355"/>
      <c r="N258" s="351"/>
      <c r="O258" s="356"/>
      <c r="P258" s="355"/>
      <c r="Q258" s="352"/>
      <c r="R258" s="352"/>
      <c r="S258" s="352"/>
      <c r="T258" s="357"/>
      <c r="U258" s="352"/>
      <c r="V258" s="352"/>
      <c r="W258" s="352"/>
      <c r="X258" s="352"/>
      <c r="Y258" s="352"/>
      <c r="Z258" s="352"/>
      <c r="AA258" s="352"/>
      <c r="AB258" s="352"/>
    </row>
    <row r="259" spans="1:28" ht="15.75" customHeight="1">
      <c r="A259" s="351"/>
      <c r="B259" s="351"/>
      <c r="C259" s="352"/>
      <c r="D259" s="372" t="str">
        <f>IFERROR(VLOOKUP(B259,[45]DSML!E:G,3,0),"")</f>
        <v/>
      </c>
      <c r="E259" s="372"/>
      <c r="F259" s="372"/>
      <c r="G259" s="351"/>
      <c r="H259" s="352"/>
      <c r="I259" s="351"/>
      <c r="J259" s="353"/>
      <c r="K259" s="354"/>
      <c r="L259" s="355"/>
      <c r="M259" s="355"/>
      <c r="N259" s="351"/>
      <c r="O259" s="356"/>
      <c r="P259" s="355"/>
      <c r="Q259" s="352"/>
      <c r="R259" s="352"/>
      <c r="S259" s="352"/>
      <c r="T259" s="357"/>
      <c r="U259" s="352"/>
      <c r="V259" s="352"/>
      <c r="W259" s="352"/>
      <c r="X259" s="352"/>
      <c r="Y259" s="352"/>
      <c r="Z259" s="352"/>
      <c r="AA259" s="352"/>
      <c r="AB259" s="352"/>
    </row>
    <row r="260" spans="1:28" ht="15.75" customHeight="1">
      <c r="A260" s="351"/>
      <c r="B260" s="351"/>
      <c r="C260" s="352"/>
      <c r="D260" s="372" t="str">
        <f>IFERROR(VLOOKUP(B260,[45]DSML!E:G,3,0),"")</f>
        <v/>
      </c>
      <c r="E260" s="372"/>
      <c r="F260" s="372"/>
      <c r="G260" s="351"/>
      <c r="H260" s="352"/>
      <c r="I260" s="351"/>
      <c r="J260" s="353"/>
      <c r="K260" s="354"/>
      <c r="L260" s="355"/>
      <c r="M260" s="355"/>
      <c r="N260" s="351"/>
      <c r="O260" s="356"/>
      <c r="P260" s="355"/>
      <c r="Q260" s="352"/>
      <c r="R260" s="352"/>
      <c r="S260" s="352"/>
      <c r="T260" s="357"/>
      <c r="U260" s="352"/>
      <c r="V260" s="352"/>
      <c r="W260" s="352"/>
      <c r="X260" s="352"/>
      <c r="Y260" s="352"/>
      <c r="Z260" s="352"/>
      <c r="AA260" s="352"/>
      <c r="AB260" s="352"/>
    </row>
    <row r="261" spans="1:28" ht="15.75" customHeight="1">
      <c r="A261" s="351"/>
      <c r="B261" s="351"/>
      <c r="C261" s="352"/>
      <c r="D261" s="372" t="str">
        <f>IFERROR(VLOOKUP(B261,[45]DSML!E:G,3,0),"")</f>
        <v/>
      </c>
      <c r="E261" s="372"/>
      <c r="F261" s="372"/>
      <c r="G261" s="351"/>
      <c r="H261" s="352"/>
      <c r="I261" s="351"/>
      <c r="J261" s="353"/>
      <c r="K261" s="354"/>
      <c r="L261" s="355"/>
      <c r="M261" s="355"/>
      <c r="N261" s="351"/>
      <c r="O261" s="356"/>
      <c r="P261" s="355"/>
      <c r="Q261" s="352"/>
      <c r="R261" s="352"/>
      <c r="S261" s="352"/>
      <c r="T261" s="357"/>
      <c r="U261" s="352"/>
      <c r="V261" s="352"/>
      <c r="W261" s="352"/>
      <c r="X261" s="352"/>
      <c r="Y261" s="352"/>
      <c r="Z261" s="352"/>
      <c r="AA261" s="352"/>
      <c r="AB261" s="352"/>
    </row>
    <row r="262" spans="1:28" ht="15.75" customHeight="1">
      <c r="A262" s="351"/>
      <c r="B262" s="351"/>
      <c r="C262" s="352"/>
      <c r="D262" s="372" t="str">
        <f>IFERROR(VLOOKUP(B262,[45]DSML!E:G,3,0),"")</f>
        <v/>
      </c>
      <c r="E262" s="372"/>
      <c r="F262" s="372"/>
      <c r="G262" s="351"/>
      <c r="H262" s="352"/>
      <c r="I262" s="351"/>
      <c r="J262" s="353"/>
      <c r="K262" s="354"/>
      <c r="L262" s="355"/>
      <c r="M262" s="355"/>
      <c r="N262" s="351"/>
      <c r="O262" s="356"/>
      <c r="P262" s="355"/>
      <c r="Q262" s="352"/>
      <c r="R262" s="352"/>
      <c r="S262" s="352"/>
      <c r="T262" s="357"/>
      <c r="U262" s="352"/>
      <c r="V262" s="352"/>
      <c r="W262" s="352"/>
      <c r="X262" s="352"/>
      <c r="Y262" s="352"/>
      <c r="Z262" s="352"/>
      <c r="AA262" s="352"/>
      <c r="AB262" s="352"/>
    </row>
    <row r="263" spans="1:28" ht="15.75" customHeight="1">
      <c r="A263" s="351"/>
      <c r="B263" s="351"/>
      <c r="C263" s="352"/>
      <c r="D263" s="372" t="str">
        <f>IFERROR(VLOOKUP(B263,[45]DSML!E:G,3,0),"")</f>
        <v/>
      </c>
      <c r="E263" s="372"/>
      <c r="F263" s="372"/>
      <c r="G263" s="351"/>
      <c r="H263" s="352"/>
      <c r="I263" s="351"/>
      <c r="J263" s="353"/>
      <c r="K263" s="354"/>
      <c r="L263" s="355"/>
      <c r="M263" s="355"/>
      <c r="N263" s="351"/>
      <c r="O263" s="356"/>
      <c r="P263" s="355"/>
      <c r="Q263" s="352"/>
      <c r="R263" s="352"/>
      <c r="S263" s="352"/>
      <c r="T263" s="357"/>
      <c r="U263" s="352"/>
      <c r="V263" s="352"/>
      <c r="W263" s="352"/>
      <c r="X263" s="352"/>
      <c r="Y263" s="352"/>
      <c r="Z263" s="352"/>
      <c r="AA263" s="352"/>
      <c r="AB263" s="352"/>
    </row>
    <row r="264" spans="1:28" ht="15.75" customHeight="1">
      <c r="A264" s="351"/>
      <c r="B264" s="351"/>
      <c r="C264" s="352"/>
      <c r="D264" s="372" t="str">
        <f>IFERROR(VLOOKUP(B264,[45]DSML!E:G,3,0),"")</f>
        <v/>
      </c>
      <c r="E264" s="372"/>
      <c r="F264" s="372"/>
      <c r="G264" s="351"/>
      <c r="H264" s="352"/>
      <c r="I264" s="351"/>
      <c r="J264" s="353"/>
      <c r="K264" s="354"/>
      <c r="L264" s="355"/>
      <c r="M264" s="355"/>
      <c r="N264" s="351"/>
      <c r="O264" s="356"/>
      <c r="P264" s="355"/>
      <c r="Q264" s="352"/>
      <c r="R264" s="352"/>
      <c r="S264" s="352"/>
      <c r="T264" s="357"/>
      <c r="U264" s="352"/>
      <c r="V264" s="352"/>
      <c r="W264" s="352"/>
      <c r="X264" s="352"/>
      <c r="Y264" s="352"/>
      <c r="Z264" s="352"/>
      <c r="AA264" s="352"/>
      <c r="AB264" s="352"/>
    </row>
    <row r="265" spans="1:28" ht="15.75" customHeight="1">
      <c r="A265" s="351"/>
      <c r="B265" s="351"/>
      <c r="C265" s="352"/>
      <c r="D265" s="372" t="str">
        <f>IFERROR(VLOOKUP(B265,[45]DSML!E:G,3,0),"")</f>
        <v/>
      </c>
      <c r="E265" s="372"/>
      <c r="F265" s="372"/>
      <c r="G265" s="351"/>
      <c r="H265" s="352"/>
      <c r="I265" s="351"/>
      <c r="J265" s="353"/>
      <c r="K265" s="354"/>
      <c r="L265" s="355"/>
      <c r="M265" s="355"/>
      <c r="N265" s="351"/>
      <c r="O265" s="356"/>
      <c r="P265" s="355"/>
      <c r="Q265" s="352"/>
      <c r="R265" s="352"/>
      <c r="S265" s="352"/>
      <c r="T265" s="357"/>
      <c r="U265" s="352"/>
      <c r="V265" s="352"/>
      <c r="W265" s="352"/>
      <c r="X265" s="352"/>
      <c r="Y265" s="352"/>
      <c r="Z265" s="352"/>
      <c r="AA265" s="352"/>
      <c r="AB265" s="352"/>
    </row>
    <row r="266" spans="1:28" ht="15.75" customHeight="1">
      <c r="A266" s="351"/>
      <c r="B266" s="351"/>
      <c r="C266" s="352"/>
      <c r="D266" s="372" t="str">
        <f>IFERROR(VLOOKUP(B266,[45]DSML!E:G,3,0),"")</f>
        <v/>
      </c>
      <c r="E266" s="372"/>
      <c r="F266" s="372"/>
      <c r="G266" s="351"/>
      <c r="H266" s="352"/>
      <c r="I266" s="351"/>
      <c r="J266" s="353"/>
      <c r="K266" s="354"/>
      <c r="L266" s="355"/>
      <c r="M266" s="355"/>
      <c r="N266" s="351"/>
      <c r="O266" s="356"/>
      <c r="P266" s="355"/>
      <c r="Q266" s="352"/>
      <c r="R266" s="352"/>
      <c r="S266" s="352"/>
      <c r="T266" s="357"/>
      <c r="U266" s="352"/>
      <c r="V266" s="352"/>
      <c r="W266" s="352"/>
      <c r="X266" s="352"/>
      <c r="Y266" s="352"/>
      <c r="Z266" s="352"/>
      <c r="AA266" s="352"/>
      <c r="AB266" s="352"/>
    </row>
    <row r="267" spans="1:28" ht="15.75" customHeight="1">
      <c r="A267" s="351"/>
      <c r="B267" s="351"/>
      <c r="C267" s="352"/>
      <c r="D267" s="372" t="str">
        <f>IFERROR(VLOOKUP(B267,[45]DSML!E:G,3,0),"")</f>
        <v/>
      </c>
      <c r="E267" s="372"/>
      <c r="F267" s="372"/>
      <c r="G267" s="351"/>
      <c r="H267" s="352"/>
      <c r="I267" s="351"/>
      <c r="J267" s="353"/>
      <c r="K267" s="354"/>
      <c r="L267" s="355"/>
      <c r="M267" s="355"/>
      <c r="N267" s="351"/>
      <c r="O267" s="356"/>
      <c r="P267" s="355"/>
      <c r="Q267" s="352"/>
      <c r="R267" s="352"/>
      <c r="S267" s="352"/>
      <c r="T267" s="357"/>
      <c r="U267" s="352"/>
      <c r="V267" s="352"/>
      <c r="W267" s="352"/>
      <c r="X267" s="352"/>
      <c r="Y267" s="352"/>
      <c r="Z267" s="352"/>
      <c r="AA267" s="352"/>
      <c r="AB267" s="352"/>
    </row>
    <row r="268" spans="1:28" ht="15.75" customHeight="1">
      <c r="A268" s="351"/>
      <c r="B268" s="351"/>
      <c r="C268" s="352"/>
      <c r="D268" s="372" t="str">
        <f>IFERROR(VLOOKUP(B268,[45]DSML!E:G,3,0),"")</f>
        <v/>
      </c>
      <c r="E268" s="372"/>
      <c r="F268" s="372"/>
      <c r="G268" s="351"/>
      <c r="H268" s="352"/>
      <c r="I268" s="351"/>
      <c r="J268" s="353"/>
      <c r="K268" s="354"/>
      <c r="L268" s="355"/>
      <c r="M268" s="355"/>
      <c r="N268" s="351"/>
      <c r="O268" s="356"/>
      <c r="P268" s="355"/>
      <c r="Q268" s="352"/>
      <c r="R268" s="352"/>
      <c r="S268" s="352"/>
      <c r="T268" s="357"/>
      <c r="U268" s="352"/>
      <c r="V268" s="352"/>
      <c r="W268" s="352"/>
      <c r="X268" s="352"/>
      <c r="Y268" s="352"/>
      <c r="Z268" s="352"/>
      <c r="AA268" s="352"/>
      <c r="AB268" s="352"/>
    </row>
    <row r="269" spans="1:28" ht="15.75" customHeight="1">
      <c r="A269" s="351"/>
      <c r="B269" s="351"/>
      <c r="C269" s="352"/>
      <c r="D269" s="372" t="str">
        <f>IFERROR(VLOOKUP(B269,[45]DSML!E:G,3,0),"")</f>
        <v/>
      </c>
      <c r="E269" s="372"/>
      <c r="F269" s="372"/>
      <c r="G269" s="351"/>
      <c r="H269" s="352"/>
      <c r="I269" s="351"/>
      <c r="J269" s="353"/>
      <c r="K269" s="354"/>
      <c r="L269" s="355"/>
      <c r="M269" s="355"/>
      <c r="N269" s="351"/>
      <c r="O269" s="356"/>
      <c r="P269" s="355"/>
      <c r="Q269" s="352"/>
      <c r="R269" s="352"/>
      <c r="S269" s="352"/>
      <c r="T269" s="357"/>
      <c r="U269" s="352"/>
      <c r="V269" s="352"/>
      <c r="W269" s="352"/>
      <c r="X269" s="352"/>
      <c r="Y269" s="352"/>
      <c r="Z269" s="352"/>
      <c r="AA269" s="352"/>
      <c r="AB269" s="352"/>
    </row>
    <row r="270" spans="1:28" ht="15.75" customHeight="1">
      <c r="A270" s="351"/>
      <c r="B270" s="351"/>
      <c r="C270" s="352"/>
      <c r="D270" s="372" t="str">
        <f>IFERROR(VLOOKUP(B270,[45]DSML!E:G,3,0),"")</f>
        <v/>
      </c>
      <c r="E270" s="372"/>
      <c r="F270" s="372"/>
      <c r="G270" s="351"/>
      <c r="H270" s="352"/>
      <c r="I270" s="351"/>
      <c r="J270" s="353"/>
      <c r="K270" s="354"/>
      <c r="L270" s="355"/>
      <c r="M270" s="355"/>
      <c r="N270" s="351"/>
      <c r="O270" s="356"/>
      <c r="P270" s="355"/>
      <c r="Q270" s="352"/>
      <c r="R270" s="352"/>
      <c r="S270" s="352"/>
      <c r="T270" s="357"/>
      <c r="U270" s="352"/>
      <c r="V270" s="352"/>
      <c r="W270" s="352"/>
      <c r="X270" s="352"/>
      <c r="Y270" s="352"/>
      <c r="Z270" s="352"/>
      <c r="AA270" s="352"/>
      <c r="AB270" s="352"/>
    </row>
    <row r="271" spans="1:28" ht="15.75" customHeight="1">
      <c r="A271" s="351"/>
      <c r="B271" s="351"/>
      <c r="C271" s="352"/>
      <c r="D271" s="372" t="str">
        <f>IFERROR(VLOOKUP(B271,[45]DSML!E:G,3,0),"")</f>
        <v/>
      </c>
      <c r="E271" s="372"/>
      <c r="F271" s="372"/>
      <c r="G271" s="351"/>
      <c r="H271" s="352"/>
      <c r="I271" s="351"/>
      <c r="J271" s="353"/>
      <c r="K271" s="354"/>
      <c r="L271" s="355"/>
      <c r="M271" s="355"/>
      <c r="N271" s="351"/>
      <c r="O271" s="356"/>
      <c r="P271" s="355"/>
      <c r="Q271" s="352"/>
      <c r="R271" s="352"/>
      <c r="S271" s="352"/>
      <c r="T271" s="357"/>
      <c r="U271" s="352"/>
      <c r="V271" s="352"/>
      <c r="W271" s="352"/>
      <c r="X271" s="352"/>
      <c r="Y271" s="352"/>
      <c r="Z271" s="352"/>
      <c r="AA271" s="352"/>
      <c r="AB271" s="352"/>
    </row>
    <row r="272" spans="1:28" ht="15.75" customHeight="1">
      <c r="A272" s="351"/>
      <c r="B272" s="351"/>
      <c r="C272" s="352"/>
      <c r="D272" s="372" t="str">
        <f>IFERROR(VLOOKUP(B272,[45]DSML!E:G,3,0),"")</f>
        <v/>
      </c>
      <c r="E272" s="372"/>
      <c r="F272" s="372"/>
      <c r="G272" s="351"/>
      <c r="H272" s="352"/>
      <c r="I272" s="351"/>
      <c r="J272" s="353"/>
      <c r="K272" s="354"/>
      <c r="L272" s="355"/>
      <c r="M272" s="355"/>
      <c r="N272" s="351"/>
      <c r="O272" s="356"/>
      <c r="P272" s="355"/>
      <c r="Q272" s="352"/>
      <c r="R272" s="352"/>
      <c r="S272" s="352"/>
      <c r="T272" s="357"/>
      <c r="U272" s="352"/>
      <c r="V272" s="352"/>
      <c r="W272" s="352"/>
      <c r="X272" s="352"/>
      <c r="Y272" s="352"/>
      <c r="Z272" s="352"/>
      <c r="AA272" s="352"/>
      <c r="AB272" s="352"/>
    </row>
    <row r="273" spans="1:28" ht="15.75" customHeight="1">
      <c r="A273" s="351"/>
      <c r="B273" s="351"/>
      <c r="C273" s="352"/>
      <c r="D273" s="372" t="str">
        <f>IFERROR(VLOOKUP(B273,[45]DSML!E:G,3,0),"")</f>
        <v/>
      </c>
      <c r="E273" s="372"/>
      <c r="F273" s="372"/>
      <c r="G273" s="351"/>
      <c r="H273" s="352"/>
      <c r="I273" s="351"/>
      <c r="J273" s="353"/>
      <c r="K273" s="354"/>
      <c r="L273" s="355"/>
      <c r="M273" s="355"/>
      <c r="N273" s="351"/>
      <c r="O273" s="356"/>
      <c r="P273" s="355"/>
      <c r="Q273" s="352"/>
      <c r="R273" s="352"/>
      <c r="S273" s="352"/>
      <c r="T273" s="357"/>
      <c r="U273" s="352"/>
      <c r="V273" s="352"/>
      <c r="W273" s="352"/>
      <c r="X273" s="352"/>
      <c r="Y273" s="352"/>
      <c r="Z273" s="352"/>
      <c r="AA273" s="352"/>
      <c r="AB273" s="352"/>
    </row>
    <row r="274" spans="1:28" ht="15.75" customHeight="1">
      <c r="A274" s="351"/>
      <c r="B274" s="351"/>
      <c r="C274" s="352"/>
      <c r="D274" s="372" t="str">
        <f>IFERROR(VLOOKUP(B274,[45]DSML!E:G,3,0),"")</f>
        <v/>
      </c>
      <c r="E274" s="372"/>
      <c r="F274" s="372"/>
      <c r="G274" s="351"/>
      <c r="H274" s="352"/>
      <c r="I274" s="351"/>
      <c r="J274" s="353"/>
      <c r="K274" s="354"/>
      <c r="L274" s="355"/>
      <c r="M274" s="355"/>
      <c r="N274" s="351"/>
      <c r="O274" s="356"/>
      <c r="P274" s="355"/>
      <c r="Q274" s="352"/>
      <c r="R274" s="352"/>
      <c r="S274" s="352"/>
      <c r="T274" s="357"/>
      <c r="U274" s="352"/>
      <c r="V274" s="352"/>
      <c r="W274" s="352"/>
      <c r="X274" s="352"/>
      <c r="Y274" s="352"/>
      <c r="Z274" s="352"/>
      <c r="AA274" s="352"/>
      <c r="AB274" s="352"/>
    </row>
    <row r="275" spans="1:28" ht="15.75" customHeight="1">
      <c r="A275" s="351"/>
      <c r="B275" s="351"/>
      <c r="C275" s="352"/>
      <c r="D275" s="372" t="str">
        <f>IFERROR(VLOOKUP(B275,[45]DSML!E:G,3,0),"")</f>
        <v/>
      </c>
      <c r="E275" s="372"/>
      <c r="F275" s="372"/>
      <c r="G275" s="351"/>
      <c r="H275" s="352"/>
      <c r="I275" s="351"/>
      <c r="J275" s="353"/>
      <c r="K275" s="354"/>
      <c r="L275" s="355"/>
      <c r="M275" s="355"/>
      <c r="N275" s="351"/>
      <c r="O275" s="356"/>
      <c r="P275" s="355"/>
      <c r="Q275" s="352"/>
      <c r="R275" s="352"/>
      <c r="S275" s="352"/>
      <c r="T275" s="357"/>
      <c r="U275" s="352"/>
      <c r="V275" s="352"/>
      <c r="W275" s="352"/>
      <c r="X275" s="352"/>
      <c r="Y275" s="352"/>
      <c r="Z275" s="352"/>
      <c r="AA275" s="352"/>
      <c r="AB275" s="352"/>
    </row>
    <row r="276" spans="1:28" ht="15.75" customHeight="1">
      <c r="A276" s="351"/>
      <c r="B276" s="351"/>
      <c r="C276" s="352"/>
      <c r="D276" s="372" t="str">
        <f>IFERROR(VLOOKUP(B276,[45]DSML!E:G,3,0),"")</f>
        <v/>
      </c>
      <c r="E276" s="372"/>
      <c r="F276" s="372"/>
      <c r="G276" s="351"/>
      <c r="H276" s="352"/>
      <c r="I276" s="351"/>
      <c r="J276" s="353"/>
      <c r="K276" s="354"/>
      <c r="L276" s="355"/>
      <c r="M276" s="355"/>
      <c r="N276" s="351"/>
      <c r="O276" s="356"/>
      <c r="P276" s="355"/>
      <c r="Q276" s="352"/>
      <c r="R276" s="352"/>
      <c r="S276" s="352"/>
      <c r="T276" s="357"/>
      <c r="U276" s="352"/>
      <c r="V276" s="352"/>
      <c r="W276" s="352"/>
      <c r="X276" s="352"/>
      <c r="Y276" s="352"/>
      <c r="Z276" s="352"/>
      <c r="AA276" s="352"/>
      <c r="AB276" s="352"/>
    </row>
    <row r="277" spans="1:28" ht="15.75" customHeight="1">
      <c r="A277" s="351"/>
      <c r="B277" s="351"/>
      <c r="C277" s="352"/>
      <c r="D277" s="372" t="str">
        <f>IFERROR(VLOOKUP(B277,[45]DSML!E:G,3,0),"")</f>
        <v/>
      </c>
      <c r="E277" s="372"/>
      <c r="F277" s="372"/>
      <c r="G277" s="351"/>
      <c r="H277" s="352"/>
      <c r="I277" s="351"/>
      <c r="J277" s="353"/>
      <c r="K277" s="354"/>
      <c r="L277" s="355"/>
      <c r="M277" s="355"/>
      <c r="N277" s="351"/>
      <c r="O277" s="356"/>
      <c r="P277" s="355"/>
      <c r="Q277" s="352"/>
      <c r="R277" s="352"/>
      <c r="S277" s="352"/>
      <c r="T277" s="357"/>
      <c r="U277" s="352"/>
      <c r="V277" s="352"/>
      <c r="W277" s="352"/>
      <c r="X277" s="352"/>
      <c r="Y277" s="352"/>
      <c r="Z277" s="352"/>
      <c r="AA277" s="352"/>
      <c r="AB277" s="352"/>
    </row>
    <row r="278" spans="1:28" ht="15.75" customHeight="1">
      <c r="A278" s="351"/>
      <c r="B278" s="351"/>
      <c r="C278" s="352"/>
      <c r="D278" s="372" t="str">
        <f>IFERROR(VLOOKUP(B278,[45]DSML!E:G,3,0),"")</f>
        <v/>
      </c>
      <c r="E278" s="372"/>
      <c r="F278" s="372"/>
      <c r="G278" s="351"/>
      <c r="H278" s="352"/>
      <c r="I278" s="351"/>
      <c r="J278" s="353"/>
      <c r="K278" s="354"/>
      <c r="L278" s="355"/>
      <c r="M278" s="355"/>
      <c r="N278" s="351"/>
      <c r="O278" s="356"/>
      <c r="P278" s="355"/>
      <c r="Q278" s="352"/>
      <c r="R278" s="352"/>
      <c r="S278" s="352"/>
      <c r="T278" s="357"/>
      <c r="U278" s="352"/>
      <c r="V278" s="352"/>
      <c r="W278" s="352"/>
      <c r="X278" s="352"/>
      <c r="Y278" s="352"/>
      <c r="Z278" s="352"/>
      <c r="AA278" s="352"/>
      <c r="AB278" s="352"/>
    </row>
    <row r="279" spans="1:28" ht="15.75" customHeight="1">
      <c r="A279" s="351"/>
      <c r="B279" s="351"/>
      <c r="C279" s="352"/>
      <c r="D279" s="372" t="str">
        <f>IFERROR(VLOOKUP(B279,[45]DSML!E:G,3,0),"")</f>
        <v/>
      </c>
      <c r="E279" s="372"/>
      <c r="F279" s="372"/>
      <c r="G279" s="351"/>
      <c r="H279" s="352"/>
      <c r="I279" s="351"/>
      <c r="J279" s="353"/>
      <c r="K279" s="354"/>
      <c r="L279" s="355"/>
      <c r="M279" s="355"/>
      <c r="N279" s="351"/>
      <c r="O279" s="356"/>
      <c r="P279" s="355"/>
      <c r="Q279" s="352"/>
      <c r="R279" s="352"/>
      <c r="S279" s="352"/>
      <c r="T279" s="357"/>
      <c r="U279" s="352"/>
      <c r="V279" s="352"/>
      <c r="W279" s="352"/>
      <c r="X279" s="352"/>
      <c r="Y279" s="352"/>
      <c r="Z279" s="352"/>
      <c r="AA279" s="352"/>
      <c r="AB279" s="352"/>
    </row>
    <row r="280" spans="1:28" ht="15.75" customHeight="1">
      <c r="A280" s="351"/>
      <c r="B280" s="351"/>
      <c r="C280" s="352"/>
      <c r="D280" s="372" t="str">
        <f>IFERROR(VLOOKUP(B280,[45]DSML!E:G,3,0),"")</f>
        <v/>
      </c>
      <c r="E280" s="372"/>
      <c r="F280" s="372"/>
      <c r="G280" s="351"/>
      <c r="H280" s="352"/>
      <c r="I280" s="351"/>
      <c r="J280" s="353"/>
      <c r="K280" s="354"/>
      <c r="L280" s="355"/>
      <c r="M280" s="355"/>
      <c r="N280" s="351"/>
      <c r="O280" s="356"/>
      <c r="P280" s="355"/>
      <c r="Q280" s="352"/>
      <c r="R280" s="352"/>
      <c r="S280" s="352"/>
      <c r="T280" s="357"/>
      <c r="U280" s="352"/>
      <c r="V280" s="352"/>
      <c r="W280" s="352"/>
      <c r="X280" s="352"/>
      <c r="Y280" s="352"/>
      <c r="Z280" s="352"/>
      <c r="AA280" s="352"/>
      <c r="AB280" s="352"/>
    </row>
    <row r="281" spans="1:28" ht="15.75" customHeight="1">
      <c r="A281" s="351"/>
      <c r="B281" s="351"/>
      <c r="C281" s="352"/>
      <c r="D281" s="372" t="str">
        <f>IFERROR(VLOOKUP(B281,[45]DSML!E:G,3,0),"")</f>
        <v/>
      </c>
      <c r="E281" s="372"/>
      <c r="F281" s="372"/>
      <c r="G281" s="351"/>
      <c r="H281" s="352"/>
      <c r="I281" s="351"/>
      <c r="J281" s="353"/>
      <c r="K281" s="354"/>
      <c r="L281" s="355"/>
      <c r="M281" s="355"/>
      <c r="N281" s="351"/>
      <c r="O281" s="356"/>
      <c r="P281" s="355"/>
      <c r="Q281" s="352"/>
      <c r="R281" s="352"/>
      <c r="S281" s="352"/>
      <c r="T281" s="357"/>
      <c r="U281" s="352"/>
      <c r="V281" s="352"/>
      <c r="W281" s="352"/>
      <c r="X281" s="352"/>
      <c r="Y281" s="352"/>
      <c r="Z281" s="352"/>
      <c r="AA281" s="352"/>
      <c r="AB281" s="352"/>
    </row>
    <row r="282" spans="1:28" ht="15.75" customHeight="1">
      <c r="A282" s="351"/>
      <c r="B282" s="351"/>
      <c r="C282" s="352"/>
      <c r="D282" s="372" t="str">
        <f>IFERROR(VLOOKUP(B282,[45]DSML!E:G,3,0),"")</f>
        <v/>
      </c>
      <c r="E282" s="372"/>
      <c r="F282" s="372"/>
      <c r="G282" s="351"/>
      <c r="H282" s="352"/>
      <c r="I282" s="351"/>
      <c r="J282" s="353"/>
      <c r="K282" s="354"/>
      <c r="L282" s="355"/>
      <c r="M282" s="355"/>
      <c r="N282" s="351"/>
      <c r="O282" s="356"/>
      <c r="P282" s="355"/>
      <c r="Q282" s="352"/>
      <c r="R282" s="352"/>
      <c r="S282" s="352"/>
      <c r="T282" s="357"/>
      <c r="U282" s="352"/>
      <c r="V282" s="352"/>
      <c r="W282" s="352"/>
      <c r="X282" s="352"/>
      <c r="Y282" s="352"/>
      <c r="Z282" s="352"/>
      <c r="AA282" s="352"/>
      <c r="AB282" s="352"/>
    </row>
    <row r="283" spans="1:28" ht="15.75" customHeight="1">
      <c r="A283" s="351"/>
      <c r="B283" s="351"/>
      <c r="C283" s="352"/>
      <c r="D283" s="372" t="str">
        <f>IFERROR(VLOOKUP(B283,[45]DSML!E:G,3,0),"")</f>
        <v/>
      </c>
      <c r="E283" s="372"/>
      <c r="F283" s="372"/>
      <c r="G283" s="351"/>
      <c r="H283" s="352"/>
      <c r="I283" s="351"/>
      <c r="J283" s="353"/>
      <c r="K283" s="354"/>
      <c r="L283" s="355"/>
      <c r="M283" s="355"/>
      <c r="N283" s="351"/>
      <c r="O283" s="356"/>
      <c r="P283" s="355"/>
      <c r="Q283" s="352"/>
      <c r="R283" s="352"/>
      <c r="S283" s="352"/>
      <c r="T283" s="357"/>
      <c r="U283" s="352"/>
      <c r="V283" s="352"/>
      <c r="W283" s="352"/>
      <c r="X283" s="352"/>
      <c r="Y283" s="352"/>
      <c r="Z283" s="352"/>
      <c r="AA283" s="352"/>
      <c r="AB283" s="352"/>
    </row>
    <row r="284" spans="1:28" ht="15.75" customHeight="1">
      <c r="A284" s="351"/>
      <c r="B284" s="351"/>
      <c r="C284" s="352"/>
      <c r="D284" s="372" t="str">
        <f>IFERROR(VLOOKUP(B284,[45]DSML!E:G,3,0),"")</f>
        <v/>
      </c>
      <c r="E284" s="372"/>
      <c r="F284" s="372"/>
      <c r="G284" s="351"/>
      <c r="H284" s="352"/>
      <c r="I284" s="351"/>
      <c r="J284" s="353"/>
      <c r="K284" s="354"/>
      <c r="L284" s="355"/>
      <c r="M284" s="355"/>
      <c r="N284" s="351"/>
      <c r="O284" s="356"/>
      <c r="P284" s="355"/>
      <c r="Q284" s="352"/>
      <c r="R284" s="352"/>
      <c r="S284" s="352"/>
      <c r="T284" s="357"/>
      <c r="U284" s="352"/>
      <c r="V284" s="352"/>
      <c r="W284" s="352"/>
      <c r="X284" s="352"/>
      <c r="Y284" s="352"/>
      <c r="Z284" s="352"/>
      <c r="AA284" s="352"/>
      <c r="AB284" s="352"/>
    </row>
    <row r="285" spans="1:28" ht="15.75" customHeight="1">
      <c r="A285" s="351"/>
      <c r="B285" s="351"/>
      <c r="C285" s="352"/>
      <c r="D285" s="372" t="str">
        <f>IFERROR(VLOOKUP(B285,[45]DSML!E:G,3,0),"")</f>
        <v/>
      </c>
      <c r="E285" s="372"/>
      <c r="F285" s="372"/>
      <c r="G285" s="351"/>
      <c r="H285" s="352"/>
      <c r="I285" s="351"/>
      <c r="J285" s="353"/>
      <c r="K285" s="354"/>
      <c r="L285" s="355"/>
      <c r="M285" s="355"/>
      <c r="N285" s="351"/>
      <c r="O285" s="356"/>
      <c r="P285" s="355"/>
      <c r="Q285" s="352"/>
      <c r="R285" s="352"/>
      <c r="S285" s="352"/>
      <c r="T285" s="357"/>
      <c r="U285" s="352"/>
      <c r="V285" s="352"/>
      <c r="W285" s="352"/>
      <c r="X285" s="352"/>
      <c r="Y285" s="352"/>
      <c r="Z285" s="352"/>
      <c r="AA285" s="352"/>
      <c r="AB285" s="352"/>
    </row>
    <row r="286" spans="1:28" ht="15.75" customHeight="1">
      <c r="A286" s="351"/>
      <c r="B286" s="351"/>
      <c r="C286" s="352"/>
      <c r="D286" s="352"/>
      <c r="E286" s="352"/>
      <c r="F286" s="352"/>
      <c r="G286" s="351"/>
      <c r="H286" s="352"/>
      <c r="I286" s="351"/>
      <c r="J286" s="353"/>
      <c r="K286" s="354"/>
      <c r="L286" s="355"/>
      <c r="M286" s="355"/>
      <c r="N286" s="351"/>
      <c r="O286" s="356"/>
      <c r="P286" s="355"/>
      <c r="Q286" s="352"/>
      <c r="R286" s="352"/>
      <c r="S286" s="352"/>
      <c r="T286" s="357"/>
      <c r="U286" s="352"/>
      <c r="V286" s="352"/>
      <c r="W286" s="352"/>
      <c r="X286" s="352"/>
      <c r="Y286" s="352"/>
      <c r="Z286" s="352"/>
      <c r="AA286" s="352"/>
      <c r="AB286" s="352"/>
    </row>
    <row r="287" spans="1:28" ht="15.75" customHeight="1">
      <c r="A287" s="351"/>
      <c r="B287" s="351"/>
      <c r="C287" s="352"/>
      <c r="D287" s="352"/>
      <c r="E287" s="352"/>
      <c r="F287" s="352"/>
      <c r="G287" s="351"/>
      <c r="H287" s="352"/>
      <c r="I287" s="351"/>
      <c r="J287" s="353"/>
      <c r="K287" s="354"/>
      <c r="L287" s="355"/>
      <c r="M287" s="355"/>
      <c r="N287" s="351"/>
      <c r="O287" s="356"/>
      <c r="P287" s="355"/>
      <c r="Q287" s="352"/>
      <c r="R287" s="352"/>
      <c r="S287" s="352"/>
      <c r="T287" s="357"/>
      <c r="U287" s="352"/>
      <c r="V287" s="352"/>
      <c r="W287" s="352"/>
      <c r="X287" s="352"/>
      <c r="Y287" s="352"/>
      <c r="Z287" s="352"/>
      <c r="AA287" s="352"/>
      <c r="AB287" s="352"/>
    </row>
    <row r="288" spans="1:28" ht="15.75" customHeight="1">
      <c r="A288" s="351"/>
      <c r="B288" s="351"/>
      <c r="C288" s="352"/>
      <c r="D288" s="352"/>
      <c r="E288" s="352"/>
      <c r="F288" s="352"/>
      <c r="G288" s="351"/>
      <c r="H288" s="352"/>
      <c r="I288" s="351"/>
      <c r="J288" s="353"/>
      <c r="K288" s="354"/>
      <c r="L288" s="355"/>
      <c r="M288" s="355"/>
      <c r="N288" s="351"/>
      <c r="O288" s="356"/>
      <c r="P288" s="355"/>
      <c r="Q288" s="352"/>
      <c r="R288" s="352"/>
      <c r="S288" s="352"/>
      <c r="T288" s="357"/>
      <c r="U288" s="352"/>
      <c r="V288" s="352"/>
      <c r="W288" s="352"/>
      <c r="X288" s="352"/>
      <c r="Y288" s="352"/>
      <c r="Z288" s="352"/>
      <c r="AA288" s="352"/>
      <c r="AB288" s="352"/>
    </row>
    <row r="289" spans="1:28" ht="15.75" customHeight="1">
      <c r="A289" s="351"/>
      <c r="B289" s="351"/>
      <c r="C289" s="352"/>
      <c r="D289" s="352"/>
      <c r="E289" s="352"/>
      <c r="F289" s="352"/>
      <c r="G289" s="351"/>
      <c r="H289" s="352"/>
      <c r="I289" s="351"/>
      <c r="J289" s="353"/>
      <c r="K289" s="354"/>
      <c r="L289" s="355"/>
      <c r="M289" s="355"/>
      <c r="N289" s="351"/>
      <c r="O289" s="356"/>
      <c r="P289" s="355"/>
      <c r="Q289" s="352"/>
      <c r="R289" s="352"/>
      <c r="S289" s="352"/>
      <c r="T289" s="357"/>
      <c r="U289" s="352"/>
      <c r="V289" s="352"/>
      <c r="W289" s="352"/>
      <c r="X289" s="352"/>
      <c r="Y289" s="352"/>
      <c r="Z289" s="352"/>
      <c r="AA289" s="352"/>
      <c r="AB289" s="352"/>
    </row>
    <row r="290" spans="1:28" ht="15.75" customHeight="1">
      <c r="A290" s="351"/>
      <c r="B290" s="351"/>
      <c r="C290" s="352"/>
      <c r="D290" s="352"/>
      <c r="E290" s="352"/>
      <c r="F290" s="352"/>
      <c r="G290" s="351"/>
      <c r="H290" s="352"/>
      <c r="I290" s="351"/>
      <c r="J290" s="353"/>
      <c r="K290" s="354"/>
      <c r="L290" s="355"/>
      <c r="M290" s="355"/>
      <c r="N290" s="351"/>
      <c r="O290" s="356"/>
      <c r="P290" s="355"/>
      <c r="Q290" s="352"/>
      <c r="R290" s="352"/>
      <c r="S290" s="352"/>
      <c r="T290" s="357"/>
      <c r="U290" s="352"/>
      <c r="V290" s="352"/>
      <c r="W290" s="352"/>
      <c r="X290" s="352"/>
      <c r="Y290" s="352"/>
      <c r="Z290" s="352"/>
      <c r="AA290" s="352"/>
      <c r="AB290" s="352"/>
    </row>
    <row r="291" spans="1:28" ht="15.75" customHeight="1">
      <c r="A291" s="351"/>
      <c r="B291" s="351"/>
      <c r="C291" s="352"/>
      <c r="D291" s="352"/>
      <c r="E291" s="352"/>
      <c r="F291" s="352"/>
      <c r="G291" s="351"/>
      <c r="H291" s="352"/>
      <c r="I291" s="351"/>
      <c r="J291" s="353"/>
      <c r="K291" s="354"/>
      <c r="L291" s="355"/>
      <c r="M291" s="355"/>
      <c r="N291" s="351"/>
      <c r="O291" s="356"/>
      <c r="P291" s="355"/>
      <c r="Q291" s="352"/>
      <c r="R291" s="352"/>
      <c r="S291" s="352"/>
      <c r="T291" s="357"/>
      <c r="U291" s="352"/>
      <c r="V291" s="352"/>
      <c r="W291" s="352"/>
      <c r="X291" s="352"/>
      <c r="Y291" s="352"/>
      <c r="Z291" s="352"/>
      <c r="AA291" s="352"/>
      <c r="AB291" s="352"/>
    </row>
    <row r="292" spans="1:28" ht="15.75" customHeight="1">
      <c r="A292" s="351"/>
      <c r="B292" s="351"/>
      <c r="C292" s="352"/>
      <c r="D292" s="352"/>
      <c r="E292" s="352"/>
      <c r="F292" s="352"/>
      <c r="G292" s="351"/>
      <c r="H292" s="352"/>
      <c r="I292" s="351"/>
      <c r="J292" s="353"/>
      <c r="K292" s="354"/>
      <c r="L292" s="355"/>
      <c r="M292" s="355"/>
      <c r="N292" s="351"/>
      <c r="O292" s="356"/>
      <c r="P292" s="355"/>
      <c r="Q292" s="352"/>
      <c r="R292" s="352"/>
      <c r="S292" s="352"/>
      <c r="T292" s="357"/>
      <c r="U292" s="352"/>
      <c r="V292" s="352"/>
      <c r="W292" s="352"/>
      <c r="X292" s="352"/>
      <c r="Y292" s="352"/>
      <c r="Z292" s="352"/>
      <c r="AA292" s="352"/>
      <c r="AB292" s="352"/>
    </row>
    <row r="293" spans="1:28" ht="15.75" customHeight="1">
      <c r="A293" s="351"/>
      <c r="B293" s="351"/>
      <c r="C293" s="352"/>
      <c r="D293" s="352"/>
      <c r="E293" s="352"/>
      <c r="F293" s="352"/>
      <c r="G293" s="351"/>
      <c r="H293" s="352"/>
      <c r="I293" s="351"/>
      <c r="J293" s="353"/>
      <c r="K293" s="354"/>
      <c r="L293" s="355"/>
      <c r="M293" s="355"/>
      <c r="N293" s="351"/>
      <c r="O293" s="356"/>
      <c r="P293" s="355"/>
      <c r="Q293" s="352"/>
      <c r="R293" s="352"/>
      <c r="S293" s="352"/>
      <c r="T293" s="357"/>
      <c r="U293" s="352"/>
      <c r="V293" s="352"/>
      <c r="W293" s="352"/>
      <c r="X293" s="352"/>
      <c r="Y293" s="352"/>
      <c r="Z293" s="352"/>
      <c r="AA293" s="352"/>
      <c r="AB293" s="352"/>
    </row>
    <row r="294" spans="1:28" ht="15.75" customHeight="1">
      <c r="A294" s="351"/>
      <c r="B294" s="351"/>
      <c r="C294" s="352"/>
      <c r="D294" s="352"/>
      <c r="E294" s="352"/>
      <c r="F294" s="352"/>
      <c r="G294" s="351"/>
      <c r="H294" s="352"/>
      <c r="I294" s="351"/>
      <c r="J294" s="353"/>
      <c r="K294" s="354"/>
      <c r="L294" s="355"/>
      <c r="M294" s="355"/>
      <c r="N294" s="351"/>
      <c r="O294" s="356"/>
      <c r="P294" s="355"/>
      <c r="Q294" s="352"/>
      <c r="R294" s="352"/>
      <c r="S294" s="352"/>
      <c r="T294" s="357"/>
      <c r="U294" s="352"/>
      <c r="V294" s="352"/>
      <c r="W294" s="352"/>
      <c r="X294" s="352"/>
      <c r="Y294" s="352"/>
      <c r="Z294" s="352"/>
      <c r="AA294" s="352"/>
      <c r="AB294" s="352"/>
    </row>
    <row r="295" spans="1:28" ht="15.75" customHeight="1">
      <c r="A295" s="351"/>
      <c r="B295" s="351"/>
      <c r="C295" s="352"/>
      <c r="D295" s="352"/>
      <c r="E295" s="352"/>
      <c r="F295" s="352"/>
      <c r="G295" s="351"/>
      <c r="H295" s="352"/>
      <c r="I295" s="351"/>
      <c r="J295" s="353"/>
      <c r="K295" s="354"/>
      <c r="L295" s="355"/>
      <c r="M295" s="355"/>
      <c r="N295" s="351"/>
      <c r="O295" s="356"/>
      <c r="P295" s="355"/>
      <c r="Q295" s="352"/>
      <c r="R295" s="352"/>
      <c r="S295" s="352"/>
      <c r="T295" s="357"/>
      <c r="U295" s="352"/>
      <c r="V295" s="352"/>
      <c r="W295" s="352"/>
      <c r="X295" s="352"/>
      <c r="Y295" s="352"/>
      <c r="Z295" s="352"/>
      <c r="AA295" s="352"/>
      <c r="AB295" s="352"/>
    </row>
    <row r="296" spans="1:28" ht="15.75" customHeight="1">
      <c r="A296" s="351"/>
      <c r="B296" s="351"/>
      <c r="C296" s="352"/>
      <c r="D296" s="352"/>
      <c r="E296" s="352"/>
      <c r="F296" s="352"/>
      <c r="G296" s="351"/>
      <c r="H296" s="352"/>
      <c r="I296" s="351"/>
      <c r="J296" s="353"/>
      <c r="K296" s="354"/>
      <c r="L296" s="355"/>
      <c r="M296" s="355"/>
      <c r="N296" s="351"/>
      <c r="O296" s="356"/>
      <c r="P296" s="355"/>
      <c r="Q296" s="352"/>
      <c r="R296" s="352"/>
      <c r="S296" s="352"/>
      <c r="T296" s="357"/>
      <c r="U296" s="352"/>
      <c r="V296" s="352"/>
      <c r="W296" s="352"/>
      <c r="X296" s="352"/>
      <c r="Y296" s="352"/>
      <c r="Z296" s="352"/>
      <c r="AA296" s="352"/>
      <c r="AB296" s="352"/>
    </row>
    <row r="297" spans="1:28" ht="15.75" customHeight="1">
      <c r="A297" s="351"/>
      <c r="B297" s="351"/>
      <c r="C297" s="352"/>
      <c r="D297" s="352"/>
      <c r="E297" s="352"/>
      <c r="F297" s="352"/>
      <c r="G297" s="351"/>
      <c r="H297" s="352"/>
      <c r="I297" s="351"/>
      <c r="J297" s="353"/>
      <c r="K297" s="354"/>
      <c r="L297" s="355"/>
      <c r="M297" s="355"/>
      <c r="N297" s="351"/>
      <c r="O297" s="356"/>
      <c r="P297" s="355"/>
      <c r="Q297" s="352"/>
      <c r="R297" s="352"/>
      <c r="S297" s="352"/>
      <c r="T297" s="357"/>
      <c r="U297" s="352"/>
      <c r="V297" s="352"/>
      <c r="W297" s="352"/>
      <c r="X297" s="352"/>
      <c r="Y297" s="352"/>
      <c r="Z297" s="352"/>
      <c r="AA297" s="352"/>
      <c r="AB297" s="352"/>
    </row>
    <row r="298" spans="1:28" ht="15.75" customHeight="1">
      <c r="A298" s="351"/>
      <c r="B298" s="351"/>
      <c r="C298" s="352"/>
      <c r="D298" s="352"/>
      <c r="E298" s="352"/>
      <c r="F298" s="352"/>
      <c r="G298" s="351"/>
      <c r="H298" s="352"/>
      <c r="I298" s="351"/>
      <c r="J298" s="353"/>
      <c r="K298" s="354"/>
      <c r="L298" s="355"/>
      <c r="M298" s="355"/>
      <c r="N298" s="351"/>
      <c r="O298" s="356"/>
      <c r="P298" s="355"/>
      <c r="Q298" s="352"/>
      <c r="R298" s="352"/>
      <c r="S298" s="352"/>
      <c r="T298" s="357"/>
      <c r="U298" s="352"/>
      <c r="V298" s="352"/>
      <c r="W298" s="352"/>
      <c r="X298" s="352"/>
      <c r="Y298" s="352"/>
      <c r="Z298" s="352"/>
      <c r="AA298" s="352"/>
      <c r="AB298" s="352"/>
    </row>
    <row r="299" spans="1:28" ht="15.75" customHeight="1">
      <c r="A299" s="351"/>
      <c r="B299" s="351"/>
      <c r="C299" s="352"/>
      <c r="D299" s="352"/>
      <c r="E299" s="352"/>
      <c r="F299" s="352"/>
      <c r="G299" s="351"/>
      <c r="H299" s="352"/>
      <c r="I299" s="351"/>
      <c r="J299" s="353"/>
      <c r="K299" s="354"/>
      <c r="L299" s="355"/>
      <c r="M299" s="355"/>
      <c r="N299" s="351"/>
      <c r="O299" s="356"/>
      <c r="P299" s="355"/>
      <c r="Q299" s="352"/>
      <c r="R299" s="352"/>
      <c r="S299" s="352"/>
      <c r="T299" s="357"/>
      <c r="U299" s="352"/>
      <c r="V299" s="352"/>
      <c r="W299" s="352"/>
      <c r="X299" s="352"/>
      <c r="Y299" s="352"/>
      <c r="Z299" s="352"/>
      <c r="AA299" s="352"/>
      <c r="AB299" s="352"/>
    </row>
    <row r="300" spans="1:28" ht="15.75" customHeight="1">
      <c r="A300" s="351"/>
      <c r="B300" s="351"/>
      <c r="C300" s="352"/>
      <c r="D300" s="352"/>
      <c r="E300" s="352"/>
      <c r="F300" s="352"/>
      <c r="G300" s="351"/>
      <c r="H300" s="352"/>
      <c r="I300" s="351"/>
      <c r="J300" s="353"/>
      <c r="K300" s="354"/>
      <c r="L300" s="355"/>
      <c r="M300" s="355"/>
      <c r="N300" s="351"/>
      <c r="O300" s="356"/>
      <c r="P300" s="355"/>
      <c r="Q300" s="352"/>
      <c r="R300" s="352"/>
      <c r="S300" s="352"/>
      <c r="T300" s="357"/>
      <c r="U300" s="352"/>
      <c r="V300" s="352"/>
      <c r="W300" s="352"/>
      <c r="X300" s="352"/>
      <c r="Y300" s="352"/>
      <c r="Z300" s="352"/>
      <c r="AA300" s="352"/>
      <c r="AB300" s="352"/>
    </row>
    <row r="301" spans="1:28" ht="15.75" customHeight="1">
      <c r="A301" s="351"/>
      <c r="B301" s="351"/>
      <c r="C301" s="352"/>
      <c r="D301" s="352"/>
      <c r="E301" s="352"/>
      <c r="F301" s="352"/>
      <c r="G301" s="351"/>
      <c r="H301" s="352"/>
      <c r="I301" s="351"/>
      <c r="J301" s="353"/>
      <c r="K301" s="354"/>
      <c r="L301" s="355"/>
      <c r="M301" s="355"/>
      <c r="N301" s="351"/>
      <c r="O301" s="356"/>
      <c r="P301" s="355"/>
      <c r="Q301" s="352"/>
      <c r="R301" s="352"/>
      <c r="S301" s="352"/>
      <c r="T301" s="357"/>
      <c r="U301" s="352"/>
      <c r="V301" s="352"/>
      <c r="W301" s="352"/>
      <c r="X301" s="352"/>
      <c r="Y301" s="352"/>
      <c r="Z301" s="352"/>
      <c r="AA301" s="352"/>
      <c r="AB301" s="352"/>
    </row>
    <row r="302" spans="1:28" ht="15.75" customHeight="1">
      <c r="A302" s="351"/>
      <c r="B302" s="351"/>
      <c r="C302" s="352"/>
      <c r="D302" s="352"/>
      <c r="E302" s="352"/>
      <c r="F302" s="352"/>
      <c r="G302" s="351"/>
      <c r="H302" s="352"/>
      <c r="I302" s="351"/>
      <c r="J302" s="353"/>
      <c r="K302" s="354"/>
      <c r="L302" s="355"/>
      <c r="M302" s="355"/>
      <c r="N302" s="351"/>
      <c r="O302" s="356"/>
      <c r="P302" s="355"/>
      <c r="Q302" s="352"/>
      <c r="R302" s="352"/>
      <c r="S302" s="352"/>
      <c r="T302" s="357"/>
      <c r="U302" s="352"/>
      <c r="V302" s="352"/>
      <c r="W302" s="352"/>
      <c r="X302" s="352"/>
      <c r="Y302" s="352"/>
      <c r="Z302" s="352"/>
      <c r="AA302" s="352"/>
      <c r="AB302" s="352"/>
    </row>
    <row r="303" spans="1:28" ht="15.75" customHeight="1">
      <c r="A303" s="351"/>
      <c r="B303" s="351"/>
      <c r="C303" s="352"/>
      <c r="D303" s="352"/>
      <c r="E303" s="352"/>
      <c r="F303" s="352"/>
      <c r="G303" s="351"/>
      <c r="H303" s="352"/>
      <c r="I303" s="351"/>
      <c r="J303" s="353"/>
      <c r="K303" s="354"/>
      <c r="L303" s="355"/>
      <c r="M303" s="355"/>
      <c r="N303" s="351"/>
      <c r="O303" s="356"/>
      <c r="P303" s="355"/>
      <c r="Q303" s="352"/>
      <c r="R303" s="352"/>
      <c r="S303" s="352"/>
      <c r="T303" s="357"/>
      <c r="U303" s="352"/>
      <c r="V303" s="352"/>
      <c r="W303" s="352"/>
      <c r="X303" s="352"/>
      <c r="Y303" s="352"/>
      <c r="Z303" s="352"/>
      <c r="AA303" s="352"/>
      <c r="AB303" s="352"/>
    </row>
    <row r="304" spans="1:28" ht="15.75" customHeight="1">
      <c r="A304" s="351"/>
      <c r="B304" s="351"/>
      <c r="C304" s="352"/>
      <c r="D304" s="352"/>
      <c r="E304" s="352"/>
      <c r="F304" s="352"/>
      <c r="G304" s="351"/>
      <c r="H304" s="352"/>
      <c r="I304" s="351"/>
      <c r="J304" s="353"/>
      <c r="K304" s="354"/>
      <c r="L304" s="355"/>
      <c r="M304" s="355"/>
      <c r="N304" s="351"/>
      <c r="O304" s="356"/>
      <c r="P304" s="355"/>
      <c r="Q304" s="352"/>
      <c r="R304" s="352"/>
      <c r="S304" s="352"/>
      <c r="T304" s="357"/>
      <c r="U304" s="352"/>
      <c r="V304" s="352"/>
      <c r="W304" s="352"/>
      <c r="X304" s="352"/>
      <c r="Y304" s="352"/>
      <c r="Z304" s="352"/>
      <c r="AA304" s="352"/>
      <c r="AB304" s="352"/>
    </row>
    <row r="305" spans="1:28" ht="15.75" customHeight="1">
      <c r="A305" s="351"/>
      <c r="B305" s="351"/>
      <c r="C305" s="352"/>
      <c r="D305" s="352"/>
      <c r="E305" s="352"/>
      <c r="F305" s="352"/>
      <c r="G305" s="351"/>
      <c r="H305" s="352"/>
      <c r="I305" s="351"/>
      <c r="J305" s="353"/>
      <c r="K305" s="354"/>
      <c r="L305" s="355"/>
      <c r="M305" s="355"/>
      <c r="N305" s="351"/>
      <c r="O305" s="356"/>
      <c r="P305" s="355"/>
      <c r="Q305" s="352"/>
      <c r="R305" s="352"/>
      <c r="S305" s="352"/>
      <c r="T305" s="357"/>
      <c r="U305" s="352"/>
      <c r="V305" s="352"/>
      <c r="W305" s="352"/>
      <c r="X305" s="352"/>
      <c r="Y305" s="352"/>
      <c r="Z305" s="352"/>
      <c r="AA305" s="352"/>
      <c r="AB305" s="352"/>
    </row>
    <row r="306" spans="1:28" ht="15.75" customHeight="1">
      <c r="A306" s="351"/>
      <c r="B306" s="351"/>
      <c r="C306" s="352"/>
      <c r="D306" s="352"/>
      <c r="E306" s="352"/>
      <c r="F306" s="352"/>
      <c r="G306" s="351"/>
      <c r="H306" s="352"/>
      <c r="I306" s="351"/>
      <c r="J306" s="353"/>
      <c r="K306" s="354"/>
      <c r="L306" s="355"/>
      <c r="M306" s="355"/>
      <c r="N306" s="351"/>
      <c r="O306" s="356"/>
      <c r="P306" s="355"/>
      <c r="Q306" s="352"/>
      <c r="R306" s="352"/>
      <c r="S306" s="352"/>
      <c r="T306" s="357"/>
      <c r="U306" s="352"/>
      <c r="V306" s="352"/>
      <c r="W306" s="352"/>
      <c r="X306" s="352"/>
      <c r="Y306" s="352"/>
      <c r="Z306" s="352"/>
      <c r="AA306" s="352"/>
      <c r="AB306" s="352"/>
    </row>
    <row r="307" spans="1:28" ht="15.75" customHeight="1">
      <c r="A307" s="351"/>
      <c r="B307" s="351"/>
      <c r="C307" s="352"/>
      <c r="D307" s="352"/>
      <c r="E307" s="352"/>
      <c r="F307" s="352"/>
      <c r="G307" s="351"/>
      <c r="H307" s="352"/>
      <c r="I307" s="351"/>
      <c r="J307" s="353"/>
      <c r="K307" s="354"/>
      <c r="L307" s="355"/>
      <c r="M307" s="355"/>
      <c r="N307" s="351"/>
      <c r="O307" s="356"/>
      <c r="P307" s="355"/>
      <c r="Q307" s="352"/>
      <c r="R307" s="352"/>
      <c r="S307" s="352"/>
      <c r="T307" s="357"/>
      <c r="U307" s="352"/>
      <c r="V307" s="352"/>
      <c r="W307" s="352"/>
      <c r="X307" s="352"/>
      <c r="Y307" s="352"/>
      <c r="Z307" s="352"/>
      <c r="AA307" s="352"/>
      <c r="AB307" s="352"/>
    </row>
    <row r="308" spans="1:28" ht="15.75" customHeight="1">
      <c r="A308" s="351"/>
      <c r="B308" s="351"/>
      <c r="C308" s="352"/>
      <c r="D308" s="352"/>
      <c r="E308" s="352"/>
      <c r="F308" s="352"/>
      <c r="G308" s="351"/>
      <c r="H308" s="352"/>
      <c r="I308" s="351"/>
      <c r="J308" s="353"/>
      <c r="K308" s="354"/>
      <c r="L308" s="355"/>
      <c r="M308" s="355"/>
      <c r="N308" s="351"/>
      <c r="O308" s="356"/>
      <c r="P308" s="355"/>
      <c r="Q308" s="352"/>
      <c r="R308" s="352"/>
      <c r="S308" s="352"/>
      <c r="T308" s="357"/>
      <c r="U308" s="352"/>
      <c r="V308" s="352"/>
      <c r="W308" s="352"/>
      <c r="X308" s="352"/>
      <c r="Y308" s="352"/>
      <c r="Z308" s="352"/>
      <c r="AA308" s="352"/>
      <c r="AB308" s="352"/>
    </row>
    <row r="309" spans="1:28" ht="15.75" customHeight="1">
      <c r="A309" s="351"/>
      <c r="B309" s="351"/>
      <c r="C309" s="352"/>
      <c r="D309" s="352"/>
      <c r="E309" s="352"/>
      <c r="F309" s="352"/>
      <c r="G309" s="351"/>
      <c r="H309" s="352"/>
      <c r="I309" s="351"/>
      <c r="J309" s="353"/>
      <c r="K309" s="354"/>
      <c r="L309" s="355"/>
      <c r="M309" s="355"/>
      <c r="N309" s="351"/>
      <c r="O309" s="356"/>
      <c r="P309" s="355"/>
      <c r="Q309" s="352"/>
      <c r="R309" s="352"/>
      <c r="S309" s="352"/>
      <c r="T309" s="357"/>
      <c r="U309" s="352"/>
      <c r="V309" s="352"/>
      <c r="W309" s="352"/>
      <c r="X309" s="352"/>
      <c r="Y309" s="352"/>
      <c r="Z309" s="352"/>
      <c r="AA309" s="352"/>
      <c r="AB309" s="352"/>
    </row>
    <row r="310" spans="1:28" ht="15.75" customHeight="1">
      <c r="A310" s="351"/>
      <c r="B310" s="351"/>
      <c r="C310" s="352"/>
      <c r="D310" s="352"/>
      <c r="E310" s="352"/>
      <c r="F310" s="352"/>
      <c r="G310" s="351"/>
      <c r="H310" s="352"/>
      <c r="I310" s="351"/>
      <c r="J310" s="353"/>
      <c r="K310" s="354"/>
      <c r="L310" s="355"/>
      <c r="M310" s="355"/>
      <c r="N310" s="351"/>
      <c r="O310" s="356"/>
      <c r="P310" s="355"/>
      <c r="Q310" s="352"/>
      <c r="R310" s="352"/>
      <c r="S310" s="352"/>
      <c r="T310" s="357"/>
      <c r="U310" s="352"/>
      <c r="V310" s="352"/>
      <c r="W310" s="352"/>
      <c r="X310" s="352"/>
      <c r="Y310" s="352"/>
      <c r="Z310" s="352"/>
      <c r="AA310" s="352"/>
      <c r="AB310" s="352"/>
    </row>
    <row r="311" spans="1:28" ht="15.75" customHeight="1">
      <c r="A311" s="351"/>
      <c r="B311" s="351"/>
      <c r="C311" s="352"/>
      <c r="D311" s="352"/>
      <c r="E311" s="352"/>
      <c r="F311" s="352"/>
      <c r="G311" s="351"/>
      <c r="H311" s="352"/>
      <c r="I311" s="351"/>
      <c r="J311" s="353"/>
      <c r="K311" s="354"/>
      <c r="L311" s="355"/>
      <c r="M311" s="355"/>
      <c r="N311" s="351"/>
      <c r="O311" s="356"/>
      <c r="P311" s="355"/>
      <c r="Q311" s="352"/>
      <c r="R311" s="352"/>
      <c r="S311" s="352"/>
      <c r="T311" s="357"/>
      <c r="U311" s="352"/>
      <c r="V311" s="352"/>
      <c r="W311" s="352"/>
      <c r="X311" s="352"/>
      <c r="Y311" s="352"/>
      <c r="Z311" s="352"/>
      <c r="AA311" s="352"/>
      <c r="AB311" s="352"/>
    </row>
    <row r="312" spans="1:28" ht="15.75" customHeight="1">
      <c r="A312" s="351"/>
      <c r="B312" s="351"/>
      <c r="C312" s="352"/>
      <c r="D312" s="352"/>
      <c r="E312" s="352"/>
      <c r="F312" s="352"/>
      <c r="G312" s="351"/>
      <c r="H312" s="352"/>
      <c r="I312" s="351"/>
      <c r="J312" s="353"/>
      <c r="K312" s="354"/>
      <c r="L312" s="355"/>
      <c r="M312" s="355"/>
      <c r="N312" s="351"/>
      <c r="O312" s="356"/>
      <c r="P312" s="355"/>
      <c r="Q312" s="352"/>
      <c r="R312" s="352"/>
      <c r="S312" s="352"/>
      <c r="T312" s="357"/>
      <c r="U312" s="352"/>
      <c r="V312" s="352"/>
      <c r="W312" s="352"/>
      <c r="X312" s="352"/>
      <c r="Y312" s="352"/>
      <c r="Z312" s="352"/>
      <c r="AA312" s="352"/>
      <c r="AB312" s="352"/>
    </row>
    <row r="313" spans="1:28" ht="15.75" customHeight="1">
      <c r="A313" s="351"/>
      <c r="B313" s="351"/>
      <c r="C313" s="352"/>
      <c r="D313" s="352"/>
      <c r="E313" s="352"/>
      <c r="F313" s="352"/>
      <c r="G313" s="351"/>
      <c r="H313" s="352"/>
      <c r="I313" s="351"/>
      <c r="J313" s="353"/>
      <c r="K313" s="354"/>
      <c r="L313" s="355"/>
      <c r="M313" s="355"/>
      <c r="N313" s="351"/>
      <c r="O313" s="356"/>
      <c r="P313" s="355"/>
      <c r="Q313" s="352"/>
      <c r="R313" s="352"/>
      <c r="S313" s="352"/>
      <c r="T313" s="357"/>
      <c r="U313" s="352"/>
      <c r="V313" s="352"/>
      <c r="W313" s="352"/>
      <c r="X313" s="352"/>
      <c r="Y313" s="352"/>
      <c r="Z313" s="352"/>
      <c r="AA313" s="352"/>
      <c r="AB313" s="352"/>
    </row>
    <row r="314" spans="1:28" ht="15.75" customHeight="1">
      <c r="A314" s="351"/>
      <c r="B314" s="351"/>
      <c r="C314" s="352"/>
      <c r="D314" s="352"/>
      <c r="E314" s="352"/>
      <c r="F314" s="352"/>
      <c r="G314" s="351"/>
      <c r="H314" s="352"/>
      <c r="I314" s="351"/>
      <c r="J314" s="353"/>
      <c r="K314" s="354"/>
      <c r="L314" s="355"/>
      <c r="M314" s="355"/>
      <c r="N314" s="351"/>
      <c r="O314" s="356"/>
      <c r="P314" s="355"/>
      <c r="Q314" s="352"/>
      <c r="R314" s="352"/>
      <c r="S314" s="352"/>
      <c r="T314" s="357"/>
      <c r="U314" s="352"/>
      <c r="V314" s="352"/>
      <c r="W314" s="352"/>
      <c r="X314" s="352"/>
      <c r="Y314" s="352"/>
      <c r="Z314" s="352"/>
      <c r="AA314" s="352"/>
      <c r="AB314" s="352"/>
    </row>
    <row r="315" spans="1:28" ht="15.75" customHeight="1">
      <c r="A315" s="351"/>
      <c r="B315" s="351"/>
      <c r="C315" s="352"/>
      <c r="D315" s="352"/>
      <c r="E315" s="352"/>
      <c r="F315" s="352"/>
      <c r="G315" s="351"/>
      <c r="H315" s="352"/>
      <c r="I315" s="351"/>
      <c r="J315" s="353"/>
      <c r="K315" s="354"/>
      <c r="L315" s="355"/>
      <c r="M315" s="355"/>
      <c r="N315" s="351"/>
      <c r="O315" s="356"/>
      <c r="P315" s="355"/>
      <c r="Q315" s="352"/>
      <c r="R315" s="352"/>
      <c r="S315" s="352"/>
      <c r="T315" s="357"/>
      <c r="U315" s="352"/>
      <c r="V315" s="352"/>
      <c r="W315" s="352"/>
      <c r="X315" s="352"/>
      <c r="Y315" s="352"/>
      <c r="Z315" s="352"/>
      <c r="AA315" s="352"/>
      <c r="AB315" s="352"/>
    </row>
    <row r="316" spans="1:28" ht="15.75" customHeight="1">
      <c r="A316" s="351"/>
      <c r="B316" s="351"/>
      <c r="C316" s="352"/>
      <c r="D316" s="352"/>
      <c r="E316" s="352"/>
      <c r="F316" s="352"/>
      <c r="G316" s="351"/>
      <c r="H316" s="352"/>
      <c r="I316" s="351"/>
      <c r="J316" s="353"/>
      <c r="K316" s="354"/>
      <c r="L316" s="355"/>
      <c r="M316" s="355"/>
      <c r="N316" s="351"/>
      <c r="O316" s="356"/>
      <c r="P316" s="355"/>
      <c r="Q316" s="352"/>
      <c r="R316" s="352"/>
      <c r="S316" s="352"/>
      <c r="T316" s="357"/>
      <c r="U316" s="352"/>
      <c r="V316" s="352"/>
      <c r="W316" s="352"/>
      <c r="X316" s="352"/>
      <c r="Y316" s="352"/>
      <c r="Z316" s="352"/>
      <c r="AA316" s="352"/>
      <c r="AB316" s="352"/>
    </row>
    <row r="317" spans="1:28" ht="15.75" customHeight="1">
      <c r="A317" s="351"/>
      <c r="B317" s="351"/>
      <c r="C317" s="352"/>
      <c r="D317" s="352"/>
      <c r="E317" s="352"/>
      <c r="F317" s="352"/>
      <c r="G317" s="351"/>
      <c r="H317" s="352"/>
      <c r="I317" s="351"/>
      <c r="J317" s="353"/>
      <c r="K317" s="354"/>
      <c r="L317" s="355"/>
      <c r="M317" s="355"/>
      <c r="N317" s="351"/>
      <c r="O317" s="356"/>
      <c r="P317" s="355"/>
      <c r="Q317" s="352"/>
      <c r="R317" s="352"/>
      <c r="S317" s="352"/>
      <c r="T317" s="357"/>
      <c r="U317" s="352"/>
      <c r="V317" s="352"/>
      <c r="W317" s="352"/>
      <c r="X317" s="352"/>
      <c r="Y317" s="352"/>
      <c r="Z317" s="352"/>
      <c r="AA317" s="352"/>
      <c r="AB317" s="352"/>
    </row>
    <row r="318" spans="1:28" ht="15.75" customHeight="1">
      <c r="A318" s="351"/>
      <c r="B318" s="351"/>
      <c r="C318" s="352"/>
      <c r="D318" s="352"/>
      <c r="E318" s="352"/>
      <c r="F318" s="352"/>
      <c r="G318" s="351"/>
      <c r="H318" s="352"/>
      <c r="I318" s="351"/>
      <c r="J318" s="353"/>
      <c r="K318" s="354"/>
      <c r="L318" s="355"/>
      <c r="M318" s="355"/>
      <c r="N318" s="351"/>
      <c r="O318" s="356"/>
      <c r="P318" s="355"/>
      <c r="Q318" s="352"/>
      <c r="R318" s="352"/>
      <c r="S318" s="352"/>
      <c r="T318" s="357"/>
      <c r="U318" s="352"/>
      <c r="V318" s="352"/>
      <c r="W318" s="352"/>
      <c r="X318" s="352"/>
      <c r="Y318" s="352"/>
      <c r="Z318" s="352"/>
      <c r="AA318" s="352"/>
      <c r="AB318" s="352"/>
    </row>
    <row r="319" spans="1:28" ht="15.75" customHeight="1">
      <c r="A319" s="351"/>
      <c r="B319" s="351"/>
      <c r="C319" s="352"/>
      <c r="D319" s="352"/>
      <c r="E319" s="352"/>
      <c r="F319" s="352"/>
      <c r="G319" s="351"/>
      <c r="H319" s="352"/>
      <c r="I319" s="351"/>
      <c r="J319" s="353"/>
      <c r="K319" s="354"/>
      <c r="L319" s="355"/>
      <c r="M319" s="355"/>
      <c r="N319" s="351"/>
      <c r="O319" s="356"/>
      <c r="P319" s="355"/>
      <c r="Q319" s="352"/>
      <c r="R319" s="352"/>
      <c r="S319" s="352"/>
      <c r="T319" s="357"/>
      <c r="U319" s="352"/>
      <c r="V319" s="352"/>
      <c r="W319" s="352"/>
      <c r="X319" s="352"/>
      <c r="Y319" s="352"/>
      <c r="Z319" s="352"/>
      <c r="AA319" s="352"/>
      <c r="AB319" s="352"/>
    </row>
    <row r="320" spans="1:28" ht="15.75" customHeight="1">
      <c r="A320" s="351"/>
      <c r="B320" s="351"/>
      <c r="C320" s="352"/>
      <c r="D320" s="352"/>
      <c r="E320" s="352"/>
      <c r="F320" s="352"/>
      <c r="G320" s="351"/>
      <c r="H320" s="352"/>
      <c r="I320" s="351"/>
      <c r="J320" s="353"/>
      <c r="K320" s="354"/>
      <c r="L320" s="355"/>
      <c r="M320" s="355"/>
      <c r="N320" s="351"/>
      <c r="O320" s="356"/>
      <c r="P320" s="355"/>
      <c r="Q320" s="352"/>
      <c r="R320" s="352"/>
      <c r="S320" s="352"/>
      <c r="T320" s="357"/>
      <c r="U320" s="352"/>
      <c r="V320" s="352"/>
      <c r="W320" s="352"/>
      <c r="X320" s="352"/>
      <c r="Y320" s="352"/>
      <c r="Z320" s="352"/>
      <c r="AA320" s="352"/>
      <c r="AB320" s="352"/>
    </row>
    <row r="321" spans="1:28" ht="15.75" customHeight="1">
      <c r="A321" s="351"/>
      <c r="B321" s="351"/>
      <c r="C321" s="352"/>
      <c r="D321" s="352"/>
      <c r="E321" s="352"/>
      <c r="F321" s="352"/>
      <c r="G321" s="351"/>
      <c r="H321" s="352"/>
      <c r="I321" s="351"/>
      <c r="J321" s="353"/>
      <c r="K321" s="354"/>
      <c r="L321" s="355"/>
      <c r="M321" s="355"/>
      <c r="N321" s="351"/>
      <c r="O321" s="356"/>
      <c r="P321" s="355"/>
      <c r="Q321" s="352"/>
      <c r="R321" s="352"/>
      <c r="S321" s="352"/>
      <c r="T321" s="357"/>
      <c r="U321" s="352"/>
      <c r="V321" s="352"/>
      <c r="W321" s="352"/>
      <c r="X321" s="352"/>
      <c r="Y321" s="352"/>
      <c r="Z321" s="352"/>
      <c r="AA321" s="352"/>
      <c r="AB321" s="352"/>
    </row>
    <row r="322" spans="1:28" ht="15.75" customHeight="1">
      <c r="A322" s="351"/>
      <c r="B322" s="351"/>
      <c r="C322" s="352"/>
      <c r="D322" s="352"/>
      <c r="E322" s="352"/>
      <c r="F322" s="352"/>
      <c r="G322" s="351"/>
      <c r="H322" s="352"/>
      <c r="I322" s="351"/>
      <c r="J322" s="353"/>
      <c r="K322" s="354"/>
      <c r="L322" s="355"/>
      <c r="M322" s="355"/>
      <c r="N322" s="351"/>
      <c r="O322" s="356"/>
      <c r="P322" s="355"/>
      <c r="Q322" s="352"/>
      <c r="R322" s="352"/>
      <c r="S322" s="352"/>
      <c r="T322" s="357"/>
      <c r="U322" s="352"/>
      <c r="V322" s="352"/>
      <c r="W322" s="352"/>
      <c r="X322" s="352"/>
      <c r="Y322" s="352"/>
      <c r="Z322" s="352"/>
      <c r="AA322" s="352"/>
      <c r="AB322" s="352"/>
    </row>
    <row r="323" spans="1:28" ht="15.75" customHeight="1">
      <c r="A323" s="351"/>
      <c r="B323" s="351"/>
      <c r="C323" s="352"/>
      <c r="D323" s="352"/>
      <c r="E323" s="352"/>
      <c r="F323" s="352"/>
      <c r="G323" s="351"/>
      <c r="H323" s="352"/>
      <c r="I323" s="351"/>
      <c r="J323" s="353"/>
      <c r="K323" s="354"/>
      <c r="L323" s="355"/>
      <c r="M323" s="355"/>
      <c r="N323" s="351"/>
      <c r="O323" s="356"/>
      <c r="P323" s="355"/>
      <c r="Q323" s="352"/>
      <c r="R323" s="352"/>
      <c r="S323" s="352"/>
      <c r="T323" s="357"/>
      <c r="U323" s="352"/>
      <c r="V323" s="352"/>
      <c r="W323" s="352"/>
      <c r="X323" s="352"/>
      <c r="Y323" s="352"/>
      <c r="Z323" s="352"/>
      <c r="AA323" s="352"/>
      <c r="AB323" s="352"/>
    </row>
    <row r="324" spans="1:28" ht="15.75" customHeight="1">
      <c r="A324" s="351"/>
      <c r="B324" s="351"/>
      <c r="C324" s="352"/>
      <c r="D324" s="352"/>
      <c r="E324" s="352"/>
      <c r="F324" s="352"/>
      <c r="G324" s="351"/>
      <c r="H324" s="352"/>
      <c r="I324" s="351"/>
      <c r="J324" s="353"/>
      <c r="K324" s="354"/>
      <c r="L324" s="355"/>
      <c r="M324" s="355"/>
      <c r="N324" s="351"/>
      <c r="O324" s="356"/>
      <c r="P324" s="355"/>
      <c r="Q324" s="352"/>
      <c r="R324" s="352"/>
      <c r="S324" s="352"/>
      <c r="T324" s="357"/>
      <c r="U324" s="352"/>
      <c r="V324" s="352"/>
      <c r="W324" s="352"/>
      <c r="X324" s="352"/>
      <c r="Y324" s="352"/>
      <c r="Z324" s="352"/>
      <c r="AA324" s="352"/>
      <c r="AB324" s="352"/>
    </row>
    <row r="325" spans="1:28" ht="15.75" customHeight="1">
      <c r="A325" s="351"/>
      <c r="B325" s="351"/>
      <c r="C325" s="352"/>
      <c r="D325" s="352"/>
      <c r="E325" s="352"/>
      <c r="F325" s="352"/>
      <c r="G325" s="351"/>
      <c r="H325" s="352"/>
      <c r="I325" s="351"/>
      <c r="J325" s="353"/>
      <c r="K325" s="354"/>
      <c r="L325" s="355"/>
      <c r="M325" s="355"/>
      <c r="N325" s="351"/>
      <c r="O325" s="356"/>
      <c r="P325" s="355"/>
      <c r="Q325" s="352"/>
      <c r="R325" s="352"/>
      <c r="S325" s="352"/>
      <c r="T325" s="357"/>
      <c r="U325" s="352"/>
      <c r="V325" s="352"/>
      <c r="W325" s="352"/>
      <c r="X325" s="352"/>
      <c r="Y325" s="352"/>
      <c r="Z325" s="352"/>
      <c r="AA325" s="352"/>
      <c r="AB325" s="352"/>
    </row>
    <row r="326" spans="1:28" ht="15.75" customHeight="1">
      <c r="A326" s="351"/>
      <c r="B326" s="351"/>
      <c r="C326" s="352"/>
      <c r="D326" s="352"/>
      <c r="E326" s="352"/>
      <c r="F326" s="352"/>
      <c r="G326" s="351"/>
      <c r="H326" s="352"/>
      <c r="I326" s="351"/>
      <c r="J326" s="353"/>
      <c r="K326" s="354"/>
      <c r="L326" s="355"/>
      <c r="M326" s="355"/>
      <c r="N326" s="351"/>
      <c r="O326" s="356"/>
      <c r="P326" s="355"/>
      <c r="Q326" s="352"/>
      <c r="R326" s="352"/>
      <c r="S326" s="352"/>
      <c r="T326" s="357"/>
      <c r="U326" s="352"/>
      <c r="V326" s="352"/>
      <c r="W326" s="352"/>
      <c r="X326" s="352"/>
      <c r="Y326" s="352"/>
      <c r="Z326" s="352"/>
      <c r="AA326" s="352"/>
      <c r="AB326" s="352"/>
    </row>
    <row r="327" spans="1:28" ht="15.75" customHeight="1">
      <c r="A327" s="351"/>
      <c r="B327" s="351"/>
      <c r="C327" s="352"/>
      <c r="D327" s="352"/>
      <c r="E327" s="352"/>
      <c r="F327" s="352"/>
      <c r="G327" s="351"/>
      <c r="H327" s="352"/>
      <c r="I327" s="351"/>
      <c r="J327" s="353"/>
      <c r="K327" s="354"/>
      <c r="L327" s="355"/>
      <c r="M327" s="355"/>
      <c r="N327" s="351"/>
      <c r="O327" s="356"/>
      <c r="P327" s="355"/>
      <c r="Q327" s="352"/>
      <c r="R327" s="352"/>
      <c r="S327" s="352"/>
      <c r="T327" s="357"/>
      <c r="U327" s="352"/>
      <c r="V327" s="352"/>
      <c r="W327" s="352"/>
      <c r="X327" s="352"/>
      <c r="Y327" s="352"/>
      <c r="Z327" s="352"/>
      <c r="AA327" s="352"/>
      <c r="AB327" s="352"/>
    </row>
    <row r="328" spans="1:28" ht="15.75" customHeight="1">
      <c r="A328" s="351"/>
      <c r="B328" s="351"/>
      <c r="C328" s="352"/>
      <c r="D328" s="352"/>
      <c r="E328" s="352"/>
      <c r="F328" s="352"/>
      <c r="G328" s="351"/>
      <c r="H328" s="352"/>
      <c r="I328" s="351"/>
      <c r="J328" s="353"/>
      <c r="K328" s="354"/>
      <c r="L328" s="355"/>
      <c r="M328" s="355"/>
      <c r="N328" s="351"/>
      <c r="O328" s="356"/>
      <c r="P328" s="355"/>
      <c r="Q328" s="352"/>
      <c r="R328" s="352"/>
      <c r="S328" s="352"/>
      <c r="T328" s="357"/>
      <c r="U328" s="352"/>
      <c r="V328" s="352"/>
      <c r="W328" s="352"/>
      <c r="X328" s="352"/>
      <c r="Y328" s="352"/>
      <c r="Z328" s="352"/>
      <c r="AA328" s="352"/>
      <c r="AB328" s="352"/>
    </row>
    <row r="329" spans="1:28" ht="15.75" customHeight="1">
      <c r="A329" s="351"/>
      <c r="B329" s="351"/>
      <c r="C329" s="352"/>
      <c r="D329" s="352"/>
      <c r="E329" s="352"/>
      <c r="F329" s="352"/>
      <c r="G329" s="351"/>
      <c r="H329" s="352"/>
      <c r="I329" s="351"/>
      <c r="J329" s="353"/>
      <c r="K329" s="354"/>
      <c r="L329" s="355"/>
      <c r="M329" s="355"/>
      <c r="N329" s="351"/>
      <c r="O329" s="356"/>
      <c r="P329" s="355"/>
      <c r="Q329" s="352"/>
      <c r="R329" s="352"/>
      <c r="S329" s="352"/>
      <c r="T329" s="357"/>
      <c r="U329" s="352"/>
      <c r="V329" s="352"/>
      <c r="W329" s="352"/>
      <c r="X329" s="352"/>
      <c r="Y329" s="352"/>
      <c r="Z329" s="352"/>
      <c r="AA329" s="352"/>
      <c r="AB329" s="352"/>
    </row>
    <row r="330" spans="1:28" ht="15.75" customHeight="1">
      <c r="A330" s="351"/>
      <c r="B330" s="351"/>
      <c r="C330" s="352"/>
      <c r="D330" s="352"/>
      <c r="E330" s="352"/>
      <c r="F330" s="352"/>
      <c r="G330" s="351"/>
      <c r="H330" s="352"/>
      <c r="I330" s="351"/>
      <c r="J330" s="353"/>
      <c r="K330" s="354"/>
      <c r="L330" s="355"/>
      <c r="M330" s="355"/>
      <c r="N330" s="351"/>
      <c r="O330" s="356"/>
      <c r="P330" s="355"/>
      <c r="Q330" s="352"/>
      <c r="R330" s="352"/>
      <c r="S330" s="352"/>
      <c r="T330" s="357"/>
      <c r="U330" s="352"/>
      <c r="V330" s="352"/>
      <c r="W330" s="352"/>
      <c r="X330" s="352"/>
      <c r="Y330" s="352"/>
      <c r="Z330" s="352"/>
      <c r="AA330" s="352"/>
      <c r="AB330" s="352"/>
    </row>
    <row r="331" spans="1:28" ht="15.75" customHeight="1">
      <c r="A331" s="351"/>
      <c r="B331" s="351"/>
      <c r="C331" s="352"/>
      <c r="D331" s="352"/>
      <c r="E331" s="352"/>
      <c r="F331" s="352"/>
      <c r="G331" s="351"/>
      <c r="H331" s="352"/>
      <c r="I331" s="351"/>
      <c r="J331" s="353"/>
      <c r="K331" s="354"/>
      <c r="L331" s="355"/>
      <c r="M331" s="355"/>
      <c r="N331" s="351"/>
      <c r="O331" s="356"/>
      <c r="P331" s="355"/>
      <c r="Q331" s="352"/>
      <c r="R331" s="352"/>
      <c r="S331" s="352"/>
      <c r="T331" s="357"/>
      <c r="U331" s="352"/>
      <c r="V331" s="352"/>
      <c r="W331" s="352"/>
      <c r="X331" s="352"/>
      <c r="Y331" s="352"/>
      <c r="Z331" s="352"/>
      <c r="AA331" s="352"/>
      <c r="AB331" s="352"/>
    </row>
    <row r="332" spans="1:28" ht="15.75" customHeight="1">
      <c r="A332" s="351"/>
      <c r="B332" s="351"/>
      <c r="C332" s="352"/>
      <c r="D332" s="352"/>
      <c r="E332" s="352"/>
      <c r="F332" s="352"/>
      <c r="G332" s="351"/>
      <c r="H332" s="352"/>
      <c r="I332" s="351"/>
      <c r="J332" s="353"/>
      <c r="K332" s="354"/>
      <c r="L332" s="355"/>
      <c r="M332" s="355"/>
      <c r="N332" s="351"/>
      <c r="O332" s="356"/>
      <c r="P332" s="355"/>
      <c r="Q332" s="352"/>
      <c r="R332" s="352"/>
      <c r="S332" s="352"/>
      <c r="T332" s="357"/>
      <c r="U332" s="352"/>
      <c r="V332" s="352"/>
      <c r="W332" s="352"/>
      <c r="X332" s="352"/>
      <c r="Y332" s="352"/>
      <c r="Z332" s="352"/>
      <c r="AA332" s="352"/>
      <c r="AB332" s="352"/>
    </row>
    <row r="333" spans="1:28" ht="15.75" customHeight="1">
      <c r="A333" s="351"/>
      <c r="B333" s="351"/>
      <c r="C333" s="352"/>
      <c r="D333" s="352"/>
      <c r="E333" s="352"/>
      <c r="F333" s="352"/>
      <c r="G333" s="351"/>
      <c r="H333" s="352"/>
      <c r="I333" s="351"/>
      <c r="J333" s="353"/>
      <c r="K333" s="354"/>
      <c r="L333" s="355"/>
      <c r="M333" s="355"/>
      <c r="N333" s="351"/>
      <c r="O333" s="356"/>
      <c r="P333" s="355"/>
      <c r="Q333" s="352"/>
      <c r="R333" s="352"/>
      <c r="S333" s="352"/>
      <c r="T333" s="357"/>
      <c r="U333" s="352"/>
      <c r="V333" s="352"/>
      <c r="W333" s="352"/>
      <c r="X333" s="352"/>
      <c r="Y333" s="352"/>
      <c r="Z333" s="352"/>
      <c r="AA333" s="352"/>
      <c r="AB333" s="352"/>
    </row>
    <row r="334" spans="1:28" ht="15.75" customHeight="1">
      <c r="A334" s="351"/>
      <c r="B334" s="351"/>
      <c r="C334" s="352"/>
      <c r="D334" s="352"/>
      <c r="E334" s="352"/>
      <c r="F334" s="352"/>
      <c r="G334" s="351"/>
      <c r="H334" s="352"/>
      <c r="I334" s="351"/>
      <c r="J334" s="353"/>
      <c r="K334" s="354"/>
      <c r="L334" s="355"/>
      <c r="M334" s="355"/>
      <c r="N334" s="351"/>
      <c r="O334" s="356"/>
      <c r="P334" s="355"/>
      <c r="Q334" s="352"/>
      <c r="R334" s="352"/>
      <c r="S334" s="352"/>
      <c r="T334" s="357"/>
      <c r="U334" s="352"/>
      <c r="V334" s="352"/>
      <c r="W334" s="352"/>
      <c r="X334" s="352"/>
      <c r="Y334" s="352"/>
      <c r="Z334" s="352"/>
      <c r="AA334" s="352"/>
      <c r="AB334" s="352"/>
    </row>
    <row r="335" spans="1:28" ht="15.75" customHeight="1">
      <c r="A335" s="351"/>
      <c r="B335" s="351"/>
      <c r="C335" s="352"/>
      <c r="D335" s="352"/>
      <c r="E335" s="352"/>
      <c r="F335" s="352"/>
      <c r="G335" s="351"/>
      <c r="H335" s="352"/>
      <c r="I335" s="351"/>
      <c r="J335" s="353"/>
      <c r="K335" s="354"/>
      <c r="L335" s="355"/>
      <c r="M335" s="355"/>
      <c r="N335" s="351"/>
      <c r="O335" s="356"/>
      <c r="P335" s="355"/>
      <c r="Q335" s="352"/>
      <c r="R335" s="352"/>
      <c r="S335" s="352"/>
      <c r="T335" s="357"/>
      <c r="U335" s="352"/>
      <c r="V335" s="352"/>
      <c r="W335" s="352"/>
      <c r="X335" s="352"/>
      <c r="Y335" s="352"/>
      <c r="Z335" s="352"/>
      <c r="AA335" s="352"/>
      <c r="AB335" s="352"/>
    </row>
    <row r="336" spans="1:28" ht="15.75" customHeight="1">
      <c r="A336" s="351"/>
      <c r="B336" s="351"/>
      <c r="C336" s="352"/>
      <c r="D336" s="352"/>
      <c r="E336" s="352"/>
      <c r="F336" s="352"/>
      <c r="G336" s="351"/>
      <c r="H336" s="352"/>
      <c r="I336" s="351"/>
      <c r="J336" s="353"/>
      <c r="K336" s="354"/>
      <c r="L336" s="355"/>
      <c r="M336" s="355"/>
      <c r="N336" s="351"/>
      <c r="O336" s="356"/>
      <c r="P336" s="355"/>
      <c r="Q336" s="352"/>
      <c r="R336" s="352"/>
      <c r="S336" s="352"/>
      <c r="T336" s="357"/>
      <c r="U336" s="352"/>
      <c r="V336" s="352"/>
      <c r="W336" s="352"/>
      <c r="X336" s="352"/>
      <c r="Y336" s="352"/>
      <c r="Z336" s="352"/>
      <c r="AA336" s="352"/>
      <c r="AB336" s="352"/>
    </row>
    <row r="337" spans="1:28" ht="15.75" customHeight="1">
      <c r="A337" s="351"/>
      <c r="B337" s="351"/>
      <c r="C337" s="352"/>
      <c r="D337" s="352"/>
      <c r="E337" s="352"/>
      <c r="F337" s="352"/>
      <c r="G337" s="351"/>
      <c r="H337" s="352"/>
      <c r="I337" s="351"/>
      <c r="J337" s="353"/>
      <c r="K337" s="354"/>
      <c r="L337" s="355"/>
      <c r="M337" s="355"/>
      <c r="N337" s="351"/>
      <c r="O337" s="356"/>
      <c r="P337" s="355"/>
      <c r="Q337" s="352"/>
      <c r="R337" s="352"/>
      <c r="S337" s="352"/>
      <c r="T337" s="357"/>
      <c r="U337" s="352"/>
      <c r="V337" s="352"/>
      <c r="W337" s="352"/>
      <c r="X337" s="352"/>
      <c r="Y337" s="352"/>
      <c r="Z337" s="352"/>
      <c r="AA337" s="352"/>
      <c r="AB337" s="352"/>
    </row>
    <row r="338" spans="1:28" ht="15.75" customHeight="1">
      <c r="A338" s="351"/>
      <c r="B338" s="351"/>
      <c r="C338" s="352"/>
      <c r="D338" s="352"/>
      <c r="E338" s="352"/>
      <c r="F338" s="352"/>
      <c r="G338" s="351"/>
      <c r="H338" s="352"/>
      <c r="I338" s="351"/>
      <c r="J338" s="353"/>
      <c r="K338" s="354"/>
      <c r="L338" s="355"/>
      <c r="M338" s="355"/>
      <c r="N338" s="351"/>
      <c r="O338" s="356"/>
      <c r="P338" s="355"/>
      <c r="Q338" s="352"/>
      <c r="R338" s="352"/>
      <c r="S338" s="352"/>
      <c r="T338" s="357"/>
      <c r="U338" s="352"/>
      <c r="V338" s="352"/>
      <c r="W338" s="352"/>
      <c r="X338" s="352"/>
      <c r="Y338" s="352"/>
      <c r="Z338" s="352"/>
      <c r="AA338" s="352"/>
      <c r="AB338" s="352"/>
    </row>
    <row r="339" spans="1:28" ht="15.75" customHeight="1">
      <c r="A339" s="351"/>
      <c r="B339" s="351"/>
      <c r="C339" s="352"/>
      <c r="D339" s="352"/>
      <c r="E339" s="352"/>
      <c r="F339" s="352"/>
      <c r="G339" s="351"/>
      <c r="H339" s="352"/>
      <c r="I339" s="351"/>
      <c r="J339" s="353"/>
      <c r="K339" s="354"/>
      <c r="L339" s="355"/>
      <c r="M339" s="355"/>
      <c r="N339" s="351"/>
      <c r="O339" s="356"/>
      <c r="P339" s="355"/>
      <c r="Q339" s="352"/>
      <c r="R339" s="352"/>
      <c r="S339" s="352"/>
      <c r="T339" s="357"/>
      <c r="U339" s="352"/>
      <c r="V339" s="352"/>
      <c r="W339" s="352"/>
      <c r="X339" s="352"/>
      <c r="Y339" s="352"/>
      <c r="Z339" s="352"/>
      <c r="AA339" s="352"/>
      <c r="AB339" s="352"/>
    </row>
    <row r="340" spans="1:28" ht="15.75" customHeight="1">
      <c r="A340" s="351"/>
      <c r="B340" s="351"/>
      <c r="C340" s="352"/>
      <c r="D340" s="352"/>
      <c r="E340" s="352"/>
      <c r="F340" s="352"/>
      <c r="G340" s="351"/>
      <c r="H340" s="352"/>
      <c r="I340" s="351"/>
      <c r="J340" s="353"/>
      <c r="K340" s="354"/>
      <c r="L340" s="355"/>
      <c r="M340" s="355"/>
      <c r="N340" s="351"/>
      <c r="O340" s="356"/>
      <c r="P340" s="355"/>
      <c r="Q340" s="352"/>
      <c r="R340" s="352"/>
      <c r="S340" s="352"/>
      <c r="T340" s="357"/>
      <c r="U340" s="352"/>
      <c r="V340" s="352"/>
      <c r="W340" s="352"/>
      <c r="X340" s="352"/>
      <c r="Y340" s="352"/>
      <c r="Z340" s="352"/>
      <c r="AA340" s="352"/>
      <c r="AB340" s="352"/>
    </row>
    <row r="341" spans="1:28" ht="15.75" customHeight="1">
      <c r="A341" s="351"/>
      <c r="B341" s="351"/>
      <c r="C341" s="352"/>
      <c r="D341" s="352"/>
      <c r="E341" s="352"/>
      <c r="F341" s="352"/>
      <c r="G341" s="351"/>
      <c r="H341" s="352"/>
      <c r="I341" s="351"/>
      <c r="J341" s="353"/>
      <c r="K341" s="354"/>
      <c r="L341" s="355"/>
      <c r="M341" s="355"/>
      <c r="N341" s="351"/>
      <c r="O341" s="356"/>
      <c r="P341" s="355"/>
      <c r="Q341" s="352"/>
      <c r="R341" s="352"/>
      <c r="S341" s="352"/>
      <c r="T341" s="357"/>
      <c r="U341" s="352"/>
      <c r="V341" s="352"/>
      <c r="W341" s="352"/>
      <c r="X341" s="352"/>
      <c r="Y341" s="352"/>
      <c r="Z341" s="352"/>
      <c r="AA341" s="352"/>
      <c r="AB341" s="352"/>
    </row>
    <row r="342" spans="1:28" ht="15.75" customHeight="1">
      <c r="A342" s="351"/>
      <c r="B342" s="351"/>
      <c r="C342" s="352"/>
      <c r="D342" s="352"/>
      <c r="E342" s="352"/>
      <c r="F342" s="352"/>
      <c r="G342" s="351"/>
      <c r="H342" s="352"/>
      <c r="I342" s="351"/>
      <c r="J342" s="353"/>
      <c r="K342" s="354"/>
      <c r="L342" s="355"/>
      <c r="M342" s="355"/>
      <c r="N342" s="351"/>
      <c r="O342" s="356"/>
      <c r="P342" s="355"/>
      <c r="Q342" s="352"/>
      <c r="R342" s="352"/>
      <c r="S342" s="352"/>
      <c r="T342" s="357"/>
      <c r="U342" s="352"/>
      <c r="V342" s="352"/>
      <c r="W342" s="352"/>
      <c r="X342" s="352"/>
      <c r="Y342" s="352"/>
      <c r="Z342" s="352"/>
      <c r="AA342" s="352"/>
      <c r="AB342" s="352"/>
    </row>
    <row r="343" spans="1:28" ht="15.75" customHeight="1">
      <c r="A343" s="351"/>
      <c r="B343" s="351"/>
      <c r="C343" s="352"/>
      <c r="D343" s="352"/>
      <c r="E343" s="352"/>
      <c r="F343" s="352"/>
      <c r="G343" s="351"/>
      <c r="H343" s="352"/>
      <c r="I343" s="351"/>
      <c r="J343" s="353"/>
      <c r="K343" s="354"/>
      <c r="L343" s="355"/>
      <c r="M343" s="355"/>
      <c r="N343" s="351"/>
      <c r="O343" s="356"/>
      <c r="P343" s="355"/>
      <c r="Q343" s="352"/>
      <c r="R343" s="352"/>
      <c r="S343" s="352"/>
      <c r="T343" s="357"/>
      <c r="U343" s="352"/>
      <c r="V343" s="352"/>
      <c r="W343" s="352"/>
      <c r="X343" s="352"/>
      <c r="Y343" s="352"/>
      <c r="Z343" s="352"/>
      <c r="AA343" s="352"/>
      <c r="AB343" s="352"/>
    </row>
    <row r="344" spans="1:28" ht="15.75" customHeight="1">
      <c r="A344" s="351"/>
      <c r="B344" s="351"/>
      <c r="C344" s="352"/>
      <c r="D344" s="352"/>
      <c r="E344" s="352"/>
      <c r="F344" s="352"/>
      <c r="G344" s="351"/>
      <c r="H344" s="352"/>
      <c r="I344" s="351"/>
      <c r="J344" s="353"/>
      <c r="K344" s="354"/>
      <c r="L344" s="355"/>
      <c r="M344" s="355"/>
      <c r="N344" s="351"/>
      <c r="O344" s="356"/>
      <c r="P344" s="355"/>
      <c r="Q344" s="352"/>
      <c r="R344" s="352"/>
      <c r="S344" s="352"/>
      <c r="T344" s="357"/>
      <c r="U344" s="352"/>
      <c r="V344" s="352"/>
      <c r="W344" s="352"/>
      <c r="X344" s="352"/>
      <c r="Y344" s="352"/>
      <c r="Z344" s="352"/>
      <c r="AA344" s="352"/>
      <c r="AB344" s="352"/>
    </row>
    <row r="345" spans="1:28" ht="15.75" customHeight="1">
      <c r="A345" s="351"/>
      <c r="B345" s="351"/>
      <c r="C345" s="352"/>
      <c r="D345" s="352"/>
      <c r="E345" s="352"/>
      <c r="F345" s="352"/>
      <c r="G345" s="351"/>
      <c r="H345" s="352"/>
      <c r="I345" s="351"/>
      <c r="J345" s="353"/>
      <c r="K345" s="354"/>
      <c r="L345" s="355"/>
      <c r="M345" s="355"/>
      <c r="N345" s="351"/>
      <c r="O345" s="356"/>
      <c r="P345" s="355"/>
      <c r="Q345" s="352"/>
      <c r="R345" s="352"/>
      <c r="S345" s="352"/>
      <c r="T345" s="357"/>
      <c r="U345" s="352"/>
      <c r="V345" s="352"/>
      <c r="W345" s="352"/>
      <c r="X345" s="352"/>
      <c r="Y345" s="352"/>
      <c r="Z345" s="352"/>
      <c r="AA345" s="352"/>
      <c r="AB345" s="352"/>
    </row>
    <row r="346" spans="1:28" ht="15.75" customHeight="1">
      <c r="A346" s="351"/>
      <c r="B346" s="351"/>
      <c r="C346" s="352"/>
      <c r="D346" s="352"/>
      <c r="E346" s="352"/>
      <c r="F346" s="352"/>
      <c r="G346" s="351"/>
      <c r="H346" s="352"/>
      <c r="I346" s="351"/>
      <c r="J346" s="353"/>
      <c r="K346" s="354"/>
      <c r="L346" s="355"/>
      <c r="M346" s="355"/>
      <c r="N346" s="351"/>
      <c r="O346" s="356"/>
      <c r="P346" s="355"/>
      <c r="Q346" s="352"/>
      <c r="R346" s="352"/>
      <c r="S346" s="352"/>
      <c r="T346" s="357"/>
      <c r="U346" s="352"/>
      <c r="V346" s="352"/>
      <c r="W346" s="352"/>
      <c r="X346" s="352"/>
      <c r="Y346" s="352"/>
      <c r="Z346" s="352"/>
      <c r="AA346" s="352"/>
      <c r="AB346" s="352"/>
    </row>
    <row r="347" spans="1:28" ht="15.75" customHeight="1">
      <c r="A347" s="351"/>
      <c r="B347" s="351"/>
      <c r="C347" s="352"/>
      <c r="D347" s="352"/>
      <c r="E347" s="352"/>
      <c r="F347" s="352"/>
      <c r="G347" s="351"/>
      <c r="H347" s="352"/>
      <c r="I347" s="351"/>
      <c r="J347" s="353"/>
      <c r="K347" s="354"/>
      <c r="L347" s="355"/>
      <c r="M347" s="355"/>
      <c r="N347" s="351"/>
      <c r="O347" s="356"/>
      <c r="P347" s="355"/>
      <c r="Q347" s="352"/>
      <c r="R347" s="352"/>
      <c r="S347" s="352"/>
      <c r="T347" s="357"/>
      <c r="U347" s="352"/>
      <c r="V347" s="352"/>
      <c r="W347" s="352"/>
      <c r="X347" s="352"/>
      <c r="Y347" s="352"/>
      <c r="Z347" s="352"/>
      <c r="AA347" s="352"/>
      <c r="AB347" s="352"/>
    </row>
    <row r="348" spans="1:28" ht="15.75" customHeight="1">
      <c r="A348" s="351"/>
      <c r="B348" s="351"/>
      <c r="C348" s="352"/>
      <c r="D348" s="352"/>
      <c r="E348" s="352"/>
      <c r="F348" s="352"/>
      <c r="G348" s="351"/>
      <c r="H348" s="352"/>
      <c r="I348" s="351"/>
      <c r="J348" s="353"/>
      <c r="K348" s="354"/>
      <c r="L348" s="355"/>
      <c r="M348" s="355"/>
      <c r="N348" s="351"/>
      <c r="O348" s="356"/>
      <c r="P348" s="355"/>
      <c r="Q348" s="352"/>
      <c r="R348" s="352"/>
      <c r="S348" s="352"/>
      <c r="T348" s="357"/>
      <c r="U348" s="352"/>
      <c r="V348" s="352"/>
      <c r="W348" s="352"/>
      <c r="X348" s="352"/>
      <c r="Y348" s="352"/>
      <c r="Z348" s="352"/>
      <c r="AA348" s="352"/>
      <c r="AB348" s="352"/>
    </row>
    <row r="349" spans="1:28" ht="15.75" customHeight="1">
      <c r="A349" s="351"/>
      <c r="B349" s="351"/>
      <c r="C349" s="352"/>
      <c r="D349" s="352"/>
      <c r="E349" s="352"/>
      <c r="F349" s="352"/>
      <c r="G349" s="351"/>
      <c r="H349" s="352"/>
      <c r="I349" s="351"/>
      <c r="J349" s="353"/>
      <c r="K349" s="354"/>
      <c r="L349" s="355"/>
      <c r="M349" s="355"/>
      <c r="N349" s="351"/>
      <c r="O349" s="356"/>
      <c r="P349" s="355"/>
      <c r="Q349" s="352"/>
      <c r="R349" s="352"/>
      <c r="S349" s="352"/>
      <c r="T349" s="357"/>
      <c r="U349" s="352"/>
      <c r="V349" s="352"/>
      <c r="W349" s="352"/>
      <c r="X349" s="352"/>
      <c r="Y349" s="352"/>
      <c r="Z349" s="352"/>
      <c r="AA349" s="352"/>
      <c r="AB349" s="352"/>
    </row>
    <row r="350" spans="1:28" ht="15.75" customHeight="1">
      <c r="A350" s="351"/>
      <c r="B350" s="351"/>
      <c r="C350" s="352"/>
      <c r="D350" s="352"/>
      <c r="E350" s="352"/>
      <c r="F350" s="352"/>
      <c r="G350" s="351"/>
      <c r="H350" s="352"/>
      <c r="I350" s="351"/>
      <c r="J350" s="353"/>
      <c r="K350" s="354"/>
      <c r="L350" s="355"/>
      <c r="M350" s="355"/>
      <c r="N350" s="351"/>
      <c r="O350" s="356"/>
      <c r="P350" s="355"/>
      <c r="Q350" s="352"/>
      <c r="R350" s="352"/>
      <c r="S350" s="352"/>
      <c r="T350" s="357"/>
      <c r="U350" s="352"/>
      <c r="V350" s="352"/>
      <c r="W350" s="352"/>
      <c r="X350" s="352"/>
      <c r="Y350" s="352"/>
      <c r="Z350" s="352"/>
      <c r="AA350" s="352"/>
      <c r="AB350" s="352"/>
    </row>
    <row r="351" spans="1:28" ht="15.75" customHeight="1">
      <c r="A351" s="351"/>
      <c r="B351" s="351"/>
      <c r="C351" s="352"/>
      <c r="D351" s="352"/>
      <c r="E351" s="352"/>
      <c r="F351" s="352"/>
      <c r="G351" s="351"/>
      <c r="H351" s="352"/>
      <c r="I351" s="351"/>
      <c r="J351" s="353"/>
      <c r="K351" s="354"/>
      <c r="L351" s="355"/>
      <c r="M351" s="355"/>
      <c r="N351" s="351"/>
      <c r="O351" s="356"/>
      <c r="P351" s="355"/>
      <c r="Q351" s="352"/>
      <c r="R351" s="352"/>
      <c r="S351" s="352"/>
      <c r="T351" s="357"/>
      <c r="U351" s="352"/>
      <c r="V351" s="352"/>
      <c r="W351" s="352"/>
      <c r="X351" s="352"/>
      <c r="Y351" s="352"/>
      <c r="Z351" s="352"/>
      <c r="AA351" s="352"/>
      <c r="AB351" s="352"/>
    </row>
    <row r="352" spans="1:28" ht="15.75" customHeight="1">
      <c r="A352" s="351"/>
      <c r="B352" s="351"/>
      <c r="C352" s="352"/>
      <c r="D352" s="352"/>
      <c r="E352" s="352"/>
      <c r="F352" s="352"/>
      <c r="G352" s="351"/>
      <c r="H352" s="352"/>
      <c r="I352" s="351"/>
      <c r="J352" s="353"/>
      <c r="K352" s="354"/>
      <c r="L352" s="355"/>
      <c r="M352" s="355"/>
      <c r="N352" s="351"/>
      <c r="O352" s="356"/>
      <c r="P352" s="355"/>
      <c r="Q352" s="352"/>
      <c r="R352" s="352"/>
      <c r="S352" s="352"/>
      <c r="T352" s="357"/>
      <c r="U352" s="352"/>
      <c r="V352" s="352"/>
      <c r="W352" s="352"/>
      <c r="X352" s="352"/>
      <c r="Y352" s="352"/>
      <c r="Z352" s="352"/>
      <c r="AA352" s="352"/>
      <c r="AB352" s="352"/>
    </row>
    <row r="353" spans="1:28" ht="15.75" customHeight="1">
      <c r="A353" s="351"/>
      <c r="B353" s="351"/>
      <c r="C353" s="352"/>
      <c r="D353" s="352"/>
      <c r="E353" s="352"/>
      <c r="F353" s="352"/>
      <c r="G353" s="351"/>
      <c r="H353" s="352"/>
      <c r="I353" s="351"/>
      <c r="J353" s="353"/>
      <c r="K353" s="354"/>
      <c r="L353" s="355"/>
      <c r="M353" s="355"/>
      <c r="N353" s="351"/>
      <c r="O353" s="356"/>
      <c r="P353" s="355"/>
      <c r="Q353" s="352"/>
      <c r="R353" s="352"/>
      <c r="S353" s="352"/>
      <c r="T353" s="357"/>
      <c r="U353" s="352"/>
      <c r="V353" s="352"/>
      <c r="W353" s="352"/>
      <c r="X353" s="352"/>
      <c r="Y353" s="352"/>
      <c r="Z353" s="352"/>
      <c r="AA353" s="352"/>
      <c r="AB353" s="352"/>
    </row>
    <row r="354" spans="1:28" ht="15.75" customHeight="1">
      <c r="A354" s="351"/>
      <c r="B354" s="351"/>
      <c r="C354" s="352"/>
      <c r="D354" s="352"/>
      <c r="E354" s="352"/>
      <c r="F354" s="352"/>
      <c r="G354" s="351"/>
      <c r="H354" s="352"/>
      <c r="I354" s="351"/>
      <c r="J354" s="353"/>
      <c r="K354" s="354"/>
      <c r="L354" s="355"/>
      <c r="M354" s="355"/>
      <c r="N354" s="351"/>
      <c r="O354" s="356"/>
      <c r="P354" s="355"/>
      <c r="Q354" s="352"/>
      <c r="R354" s="352"/>
      <c r="S354" s="352"/>
      <c r="T354" s="357"/>
      <c r="U354" s="352"/>
      <c r="V354" s="352"/>
      <c r="W354" s="352"/>
      <c r="X354" s="352"/>
      <c r="Y354" s="352"/>
      <c r="Z354" s="352"/>
      <c r="AA354" s="352"/>
      <c r="AB354" s="352"/>
    </row>
    <row r="355" spans="1:28" ht="15.75" customHeight="1">
      <c r="A355" s="351"/>
      <c r="B355" s="351"/>
      <c r="C355" s="352"/>
      <c r="D355" s="352"/>
      <c r="E355" s="352"/>
      <c r="F355" s="352"/>
      <c r="G355" s="351"/>
      <c r="H355" s="352"/>
      <c r="I355" s="351"/>
      <c r="J355" s="353"/>
      <c r="K355" s="354"/>
      <c r="L355" s="355"/>
      <c r="M355" s="355"/>
      <c r="N355" s="351"/>
      <c r="O355" s="356"/>
      <c r="P355" s="355"/>
      <c r="Q355" s="352"/>
      <c r="R355" s="352"/>
      <c r="S355" s="352"/>
      <c r="T355" s="357"/>
      <c r="U355" s="352"/>
      <c r="V355" s="352"/>
      <c r="W355" s="352"/>
      <c r="X355" s="352"/>
      <c r="Y355" s="352"/>
      <c r="Z355" s="352"/>
      <c r="AA355" s="352"/>
      <c r="AB355" s="352"/>
    </row>
    <row r="356" spans="1:28" ht="15.75" customHeight="1">
      <c r="A356" s="351"/>
      <c r="B356" s="351"/>
      <c r="C356" s="352"/>
      <c r="D356" s="352"/>
      <c r="E356" s="352"/>
      <c r="F356" s="352"/>
      <c r="G356" s="351"/>
      <c r="H356" s="352"/>
      <c r="I356" s="351"/>
      <c r="J356" s="353"/>
      <c r="K356" s="354"/>
      <c r="L356" s="355"/>
      <c r="M356" s="355"/>
      <c r="N356" s="351"/>
      <c r="O356" s="356"/>
      <c r="P356" s="355"/>
      <c r="Q356" s="352"/>
      <c r="R356" s="352"/>
      <c r="S356" s="352"/>
      <c r="T356" s="357"/>
      <c r="U356" s="352"/>
      <c r="V356" s="352"/>
      <c r="W356" s="352"/>
      <c r="X356" s="352"/>
      <c r="Y356" s="352"/>
      <c r="Z356" s="352"/>
      <c r="AA356" s="352"/>
      <c r="AB356" s="352"/>
    </row>
    <row r="357" spans="1:28" ht="15.75" customHeight="1">
      <c r="A357" s="351"/>
      <c r="B357" s="351"/>
      <c r="C357" s="352"/>
      <c r="D357" s="352"/>
      <c r="E357" s="352"/>
      <c r="F357" s="352"/>
      <c r="G357" s="351"/>
      <c r="H357" s="352"/>
      <c r="I357" s="351"/>
      <c r="J357" s="353"/>
      <c r="K357" s="354"/>
      <c r="L357" s="355"/>
      <c r="M357" s="355"/>
      <c r="N357" s="351"/>
      <c r="O357" s="356"/>
      <c r="P357" s="355"/>
      <c r="Q357" s="352"/>
      <c r="R357" s="352"/>
      <c r="S357" s="352"/>
      <c r="T357" s="357"/>
      <c r="U357" s="352"/>
      <c r="V357" s="352"/>
      <c r="W357" s="352"/>
      <c r="X357" s="352"/>
      <c r="Y357" s="352"/>
      <c r="Z357" s="352"/>
      <c r="AA357" s="352"/>
      <c r="AB357" s="352"/>
    </row>
    <row r="358" spans="1:28" ht="15.75" customHeight="1">
      <c r="A358" s="351"/>
      <c r="B358" s="351"/>
      <c r="C358" s="352"/>
      <c r="D358" s="352"/>
      <c r="E358" s="352"/>
      <c r="F358" s="352"/>
      <c r="G358" s="351"/>
      <c r="H358" s="352"/>
      <c r="I358" s="351"/>
      <c r="J358" s="353"/>
      <c r="K358" s="354"/>
      <c r="L358" s="355"/>
      <c r="M358" s="355"/>
      <c r="N358" s="351"/>
      <c r="O358" s="356"/>
      <c r="P358" s="355"/>
      <c r="Q358" s="352"/>
      <c r="R358" s="352"/>
      <c r="S358" s="352"/>
      <c r="T358" s="357"/>
      <c r="U358" s="352"/>
      <c r="V358" s="352"/>
      <c r="W358" s="352"/>
      <c r="X358" s="352"/>
      <c r="Y358" s="352"/>
      <c r="Z358" s="352"/>
      <c r="AA358" s="352"/>
      <c r="AB358" s="352"/>
    </row>
    <row r="359" spans="1:28" ht="15.75" customHeight="1">
      <c r="A359" s="351"/>
      <c r="B359" s="351"/>
      <c r="C359" s="352"/>
      <c r="D359" s="352"/>
      <c r="E359" s="352"/>
      <c r="F359" s="352"/>
      <c r="G359" s="351"/>
      <c r="H359" s="352"/>
      <c r="I359" s="351"/>
      <c r="J359" s="353"/>
      <c r="K359" s="354"/>
      <c r="L359" s="355"/>
      <c r="M359" s="355"/>
      <c r="N359" s="351"/>
      <c r="O359" s="356"/>
      <c r="P359" s="355"/>
      <c r="Q359" s="352"/>
      <c r="R359" s="352"/>
      <c r="S359" s="352"/>
      <c r="T359" s="357"/>
      <c r="U359" s="352"/>
      <c r="V359" s="352"/>
      <c r="W359" s="352"/>
      <c r="X359" s="352"/>
      <c r="Y359" s="352"/>
      <c r="Z359" s="352"/>
      <c r="AA359" s="352"/>
      <c r="AB359" s="352"/>
    </row>
    <row r="360" spans="1:28" ht="15.75" customHeight="1">
      <c r="A360" s="351"/>
      <c r="B360" s="351"/>
      <c r="C360" s="352"/>
      <c r="D360" s="352"/>
      <c r="E360" s="352"/>
      <c r="F360" s="352"/>
      <c r="G360" s="351"/>
      <c r="H360" s="352"/>
      <c r="I360" s="351"/>
      <c r="J360" s="353"/>
      <c r="K360" s="354"/>
      <c r="L360" s="355"/>
      <c r="M360" s="355"/>
      <c r="N360" s="351"/>
      <c r="O360" s="356"/>
      <c r="P360" s="355"/>
      <c r="Q360" s="352"/>
      <c r="R360" s="352"/>
      <c r="S360" s="352"/>
      <c r="T360" s="357"/>
      <c r="U360" s="352"/>
      <c r="V360" s="352"/>
      <c r="W360" s="352"/>
      <c r="X360" s="352"/>
      <c r="Y360" s="352"/>
      <c r="Z360" s="352"/>
      <c r="AA360" s="352"/>
      <c r="AB360" s="352"/>
    </row>
    <row r="361" spans="1:28" ht="15.75" customHeight="1">
      <c r="A361" s="351"/>
      <c r="B361" s="351"/>
      <c r="C361" s="352"/>
      <c r="D361" s="352"/>
      <c r="E361" s="352"/>
      <c r="F361" s="352"/>
      <c r="G361" s="351"/>
      <c r="H361" s="352"/>
      <c r="I361" s="351"/>
      <c r="J361" s="353"/>
      <c r="K361" s="354"/>
      <c r="L361" s="355"/>
      <c r="M361" s="355"/>
      <c r="N361" s="351"/>
      <c r="O361" s="356"/>
      <c r="P361" s="355"/>
      <c r="Q361" s="352"/>
      <c r="R361" s="352"/>
      <c r="S361" s="352"/>
      <c r="T361" s="357"/>
      <c r="U361" s="352"/>
      <c r="V361" s="352"/>
      <c r="W361" s="352"/>
      <c r="X361" s="352"/>
      <c r="Y361" s="352"/>
      <c r="Z361" s="352"/>
      <c r="AA361" s="352"/>
      <c r="AB361" s="352"/>
    </row>
    <row r="362" spans="1:28" ht="15.75" customHeight="1">
      <c r="A362" s="351"/>
      <c r="B362" s="351"/>
      <c r="C362" s="352"/>
      <c r="D362" s="352"/>
      <c r="E362" s="352"/>
      <c r="F362" s="352"/>
      <c r="G362" s="351"/>
      <c r="H362" s="352"/>
      <c r="I362" s="351"/>
      <c r="J362" s="353"/>
      <c r="K362" s="354"/>
      <c r="L362" s="355"/>
      <c r="M362" s="355"/>
      <c r="N362" s="351"/>
      <c r="O362" s="356"/>
      <c r="P362" s="355"/>
      <c r="Q362" s="352"/>
      <c r="R362" s="352"/>
      <c r="S362" s="352"/>
      <c r="T362" s="357"/>
      <c r="U362" s="352"/>
      <c r="V362" s="352"/>
      <c r="W362" s="352"/>
      <c r="X362" s="352"/>
      <c r="Y362" s="352"/>
      <c r="Z362" s="352"/>
      <c r="AA362" s="352"/>
      <c r="AB362" s="352"/>
    </row>
    <row r="363" spans="1:28" ht="15.75" customHeight="1">
      <c r="A363" s="351"/>
      <c r="B363" s="351"/>
      <c r="C363" s="352"/>
      <c r="D363" s="352"/>
      <c r="E363" s="352"/>
      <c r="F363" s="352"/>
      <c r="G363" s="351"/>
      <c r="H363" s="352"/>
      <c r="I363" s="351"/>
      <c r="J363" s="353"/>
      <c r="K363" s="354"/>
      <c r="L363" s="355"/>
      <c r="M363" s="355"/>
      <c r="N363" s="351"/>
      <c r="O363" s="356"/>
      <c r="P363" s="355"/>
      <c r="Q363" s="352"/>
      <c r="R363" s="352"/>
      <c r="S363" s="352"/>
      <c r="T363" s="357"/>
      <c r="U363" s="352"/>
      <c r="V363" s="352"/>
      <c r="W363" s="352"/>
      <c r="X363" s="352"/>
      <c r="Y363" s="352"/>
      <c r="Z363" s="352"/>
      <c r="AA363" s="352"/>
      <c r="AB363" s="352"/>
    </row>
    <row r="364" spans="1:28" ht="15.75" customHeight="1">
      <c r="A364" s="351"/>
      <c r="B364" s="351"/>
      <c r="C364" s="352"/>
      <c r="D364" s="352"/>
      <c r="E364" s="352"/>
      <c r="F364" s="352"/>
      <c r="G364" s="351"/>
      <c r="H364" s="352"/>
      <c r="I364" s="351"/>
      <c r="J364" s="353"/>
      <c r="K364" s="354"/>
      <c r="L364" s="355"/>
      <c r="M364" s="355"/>
      <c r="N364" s="351"/>
      <c r="O364" s="356"/>
      <c r="P364" s="355"/>
      <c r="Q364" s="352"/>
      <c r="R364" s="352"/>
      <c r="S364" s="352"/>
      <c r="T364" s="357"/>
      <c r="U364" s="352"/>
      <c r="V364" s="352"/>
      <c r="W364" s="352"/>
      <c r="X364" s="352"/>
      <c r="Y364" s="352"/>
      <c r="Z364" s="352"/>
      <c r="AA364" s="352"/>
      <c r="AB364" s="352"/>
    </row>
    <row r="365" spans="1:28" ht="15.75" customHeight="1">
      <c r="A365" s="351"/>
      <c r="B365" s="351"/>
      <c r="C365" s="352"/>
      <c r="D365" s="352"/>
      <c r="E365" s="352"/>
      <c r="F365" s="352"/>
      <c r="G365" s="351"/>
      <c r="H365" s="352"/>
      <c r="I365" s="351"/>
      <c r="J365" s="353"/>
      <c r="K365" s="354"/>
      <c r="L365" s="355"/>
      <c r="M365" s="355"/>
      <c r="N365" s="351"/>
      <c r="O365" s="356"/>
      <c r="P365" s="355"/>
      <c r="Q365" s="352"/>
      <c r="R365" s="352"/>
      <c r="S365" s="352"/>
      <c r="T365" s="357"/>
      <c r="U365" s="352"/>
      <c r="V365" s="352"/>
      <c r="W365" s="352"/>
      <c r="X365" s="352"/>
      <c r="Y365" s="352"/>
      <c r="Z365" s="352"/>
      <c r="AA365" s="352"/>
      <c r="AB365" s="352"/>
    </row>
    <row r="366" spans="1:28" ht="15.75" customHeight="1">
      <c r="A366" s="351"/>
      <c r="B366" s="351"/>
      <c r="C366" s="352"/>
      <c r="D366" s="352"/>
      <c r="E366" s="352"/>
      <c r="F366" s="352"/>
      <c r="G366" s="351"/>
      <c r="H366" s="352"/>
      <c r="I366" s="351"/>
      <c r="J366" s="353"/>
      <c r="K366" s="354"/>
      <c r="L366" s="355"/>
      <c r="M366" s="355"/>
      <c r="N366" s="351"/>
      <c r="O366" s="356"/>
      <c r="P366" s="355"/>
      <c r="Q366" s="352"/>
      <c r="R366" s="352"/>
      <c r="S366" s="352"/>
      <c r="T366" s="357"/>
      <c r="U366" s="352"/>
      <c r="V366" s="352"/>
      <c r="W366" s="352"/>
      <c r="X366" s="352"/>
      <c r="Y366" s="352"/>
      <c r="Z366" s="352"/>
      <c r="AA366" s="352"/>
      <c r="AB366" s="352"/>
    </row>
    <row r="367" spans="1:28" ht="15.75" customHeight="1">
      <c r="A367" s="351"/>
      <c r="B367" s="351"/>
      <c r="C367" s="352"/>
      <c r="D367" s="352"/>
      <c r="E367" s="352"/>
      <c r="F367" s="352"/>
      <c r="G367" s="351"/>
      <c r="H367" s="352"/>
      <c r="I367" s="351"/>
      <c r="J367" s="353"/>
      <c r="K367" s="354"/>
      <c r="L367" s="355"/>
      <c r="M367" s="355"/>
      <c r="N367" s="351"/>
      <c r="O367" s="356"/>
      <c r="P367" s="355"/>
      <c r="Q367" s="352"/>
      <c r="R367" s="352"/>
      <c r="S367" s="352"/>
      <c r="T367" s="357"/>
      <c r="U367" s="352"/>
      <c r="V367" s="352"/>
      <c r="W367" s="352"/>
      <c r="X367" s="352"/>
      <c r="Y367" s="352"/>
      <c r="Z367" s="352"/>
      <c r="AA367" s="352"/>
      <c r="AB367" s="352"/>
    </row>
    <row r="368" spans="1:28" ht="15.75" customHeight="1">
      <c r="A368" s="351"/>
      <c r="B368" s="351"/>
      <c r="C368" s="352"/>
      <c r="D368" s="352"/>
      <c r="E368" s="352"/>
      <c r="F368" s="352"/>
      <c r="G368" s="351"/>
      <c r="H368" s="352"/>
      <c r="I368" s="351"/>
      <c r="J368" s="353"/>
      <c r="K368" s="354"/>
      <c r="L368" s="355"/>
      <c r="M368" s="355"/>
      <c r="N368" s="351"/>
      <c r="O368" s="356"/>
      <c r="P368" s="355"/>
      <c r="Q368" s="352"/>
      <c r="R368" s="352"/>
      <c r="S368" s="352"/>
      <c r="T368" s="357"/>
      <c r="U368" s="352"/>
      <c r="V368" s="352"/>
      <c r="W368" s="352"/>
      <c r="X368" s="352"/>
      <c r="Y368" s="352"/>
      <c r="Z368" s="352"/>
      <c r="AA368" s="352"/>
      <c r="AB368" s="352"/>
    </row>
    <row r="369" spans="1:28" ht="15.75" customHeight="1">
      <c r="A369" s="351"/>
      <c r="B369" s="351"/>
      <c r="C369" s="352"/>
      <c r="D369" s="352"/>
      <c r="E369" s="352"/>
      <c r="F369" s="352"/>
      <c r="G369" s="351"/>
      <c r="H369" s="352"/>
      <c r="I369" s="351"/>
      <c r="J369" s="353"/>
      <c r="K369" s="354"/>
      <c r="L369" s="355"/>
      <c r="M369" s="355"/>
      <c r="N369" s="351"/>
      <c r="O369" s="356"/>
      <c r="P369" s="355"/>
      <c r="Q369" s="352"/>
      <c r="R369" s="352"/>
      <c r="S369" s="352"/>
      <c r="T369" s="357"/>
      <c r="U369" s="352"/>
      <c r="V369" s="352"/>
      <c r="W369" s="352"/>
      <c r="X369" s="352"/>
      <c r="Y369" s="352"/>
      <c r="Z369" s="352"/>
      <c r="AA369" s="352"/>
      <c r="AB369" s="352"/>
    </row>
    <row r="370" spans="1:28" ht="15.75" customHeight="1">
      <c r="A370" s="351"/>
      <c r="B370" s="351"/>
      <c r="C370" s="352"/>
      <c r="D370" s="352"/>
      <c r="E370" s="352"/>
      <c r="F370" s="352"/>
      <c r="G370" s="351"/>
      <c r="H370" s="352"/>
      <c r="I370" s="351"/>
      <c r="J370" s="353"/>
      <c r="K370" s="354"/>
      <c r="L370" s="355"/>
      <c r="M370" s="355"/>
      <c r="N370" s="351"/>
      <c r="O370" s="356"/>
      <c r="P370" s="355"/>
      <c r="Q370" s="352"/>
      <c r="R370" s="352"/>
      <c r="S370" s="352"/>
      <c r="T370" s="357"/>
      <c r="U370" s="352"/>
      <c r="V370" s="352"/>
      <c r="W370" s="352"/>
      <c r="X370" s="352"/>
      <c r="Y370" s="352"/>
      <c r="Z370" s="352"/>
      <c r="AA370" s="352"/>
      <c r="AB370" s="352"/>
    </row>
    <row r="371" spans="1:28" ht="15.75" customHeight="1">
      <c r="A371" s="351"/>
      <c r="B371" s="351"/>
      <c r="C371" s="352"/>
      <c r="D371" s="352"/>
      <c r="E371" s="352"/>
      <c r="F371" s="352"/>
      <c r="G371" s="351"/>
      <c r="H371" s="352"/>
      <c r="I371" s="351"/>
      <c r="J371" s="353"/>
      <c r="K371" s="354"/>
      <c r="L371" s="355"/>
      <c r="M371" s="355"/>
      <c r="N371" s="351"/>
      <c r="O371" s="356"/>
      <c r="P371" s="355"/>
      <c r="Q371" s="352"/>
      <c r="R371" s="352"/>
      <c r="S371" s="352"/>
      <c r="T371" s="357"/>
      <c r="U371" s="352"/>
      <c r="V371" s="352"/>
      <c r="W371" s="352"/>
      <c r="X371" s="352"/>
      <c r="Y371" s="352"/>
      <c r="Z371" s="352"/>
      <c r="AA371" s="352"/>
      <c r="AB371" s="352"/>
    </row>
    <row r="372" spans="1:28" ht="15.75" customHeight="1">
      <c r="A372" s="351"/>
      <c r="B372" s="351"/>
      <c r="C372" s="352"/>
      <c r="D372" s="352"/>
      <c r="E372" s="352"/>
      <c r="F372" s="352"/>
      <c r="G372" s="351"/>
      <c r="H372" s="352"/>
      <c r="I372" s="351"/>
      <c r="J372" s="353"/>
      <c r="K372" s="354"/>
      <c r="L372" s="355"/>
      <c r="M372" s="355"/>
      <c r="N372" s="351"/>
      <c r="O372" s="356"/>
      <c r="P372" s="355"/>
      <c r="Q372" s="352"/>
      <c r="R372" s="352"/>
      <c r="S372" s="352"/>
      <c r="T372" s="357"/>
      <c r="U372" s="352"/>
      <c r="V372" s="352"/>
      <c r="W372" s="352"/>
      <c r="X372" s="352"/>
      <c r="Y372" s="352"/>
      <c r="Z372" s="352"/>
      <c r="AA372" s="352"/>
      <c r="AB372" s="352"/>
    </row>
    <row r="373" spans="1:28" ht="15.75" customHeight="1">
      <c r="A373" s="351"/>
      <c r="B373" s="351"/>
      <c r="C373" s="352"/>
      <c r="D373" s="352"/>
      <c r="E373" s="352"/>
      <c r="F373" s="352"/>
      <c r="G373" s="351"/>
      <c r="H373" s="352"/>
      <c r="I373" s="351"/>
      <c r="J373" s="353"/>
      <c r="K373" s="354"/>
      <c r="L373" s="355"/>
      <c r="M373" s="355"/>
      <c r="N373" s="351"/>
      <c r="O373" s="356"/>
      <c r="P373" s="355"/>
      <c r="Q373" s="352"/>
      <c r="R373" s="352"/>
      <c r="S373" s="352"/>
      <c r="T373" s="357"/>
      <c r="U373" s="352"/>
      <c r="V373" s="352"/>
      <c r="W373" s="352"/>
      <c r="X373" s="352"/>
      <c r="Y373" s="352"/>
      <c r="Z373" s="352"/>
      <c r="AA373" s="352"/>
      <c r="AB373" s="352"/>
    </row>
    <row r="374" spans="1:28" ht="15.75" customHeight="1">
      <c r="A374" s="351"/>
      <c r="B374" s="351"/>
      <c r="C374" s="352"/>
      <c r="D374" s="352"/>
      <c r="E374" s="352"/>
      <c r="F374" s="352"/>
      <c r="G374" s="351"/>
      <c r="H374" s="352"/>
      <c r="I374" s="351"/>
      <c r="J374" s="353"/>
      <c r="K374" s="354"/>
      <c r="L374" s="355"/>
      <c r="M374" s="355"/>
      <c r="N374" s="351"/>
      <c r="O374" s="356"/>
      <c r="P374" s="355"/>
      <c r="Q374" s="352"/>
      <c r="R374" s="352"/>
      <c r="S374" s="352"/>
      <c r="T374" s="357"/>
      <c r="U374" s="352"/>
      <c r="V374" s="352"/>
      <c r="W374" s="352"/>
      <c r="X374" s="352"/>
      <c r="Y374" s="352"/>
      <c r="Z374" s="352"/>
      <c r="AA374" s="352"/>
      <c r="AB374" s="352"/>
    </row>
    <row r="375" spans="1:28" ht="15.75" customHeight="1">
      <c r="A375" s="351"/>
      <c r="B375" s="351"/>
      <c r="C375" s="352"/>
      <c r="D375" s="352"/>
      <c r="E375" s="352"/>
      <c r="F375" s="352"/>
      <c r="G375" s="351"/>
      <c r="H375" s="352"/>
      <c r="I375" s="351"/>
      <c r="J375" s="353"/>
      <c r="K375" s="354"/>
      <c r="L375" s="355"/>
      <c r="M375" s="355"/>
      <c r="N375" s="351"/>
      <c r="O375" s="356"/>
      <c r="P375" s="355"/>
      <c r="Q375" s="352"/>
      <c r="R375" s="352"/>
      <c r="S375" s="352"/>
      <c r="T375" s="357"/>
      <c r="U375" s="352"/>
      <c r="V375" s="352"/>
      <c r="W375" s="352"/>
      <c r="X375" s="352"/>
      <c r="Y375" s="352"/>
      <c r="Z375" s="352"/>
      <c r="AA375" s="352"/>
      <c r="AB375" s="352"/>
    </row>
    <row r="376" spans="1:28" ht="15.75" customHeight="1">
      <c r="A376" s="351"/>
      <c r="B376" s="351"/>
      <c r="C376" s="352"/>
      <c r="D376" s="352"/>
      <c r="E376" s="352"/>
      <c r="F376" s="352"/>
      <c r="G376" s="351"/>
      <c r="H376" s="352"/>
      <c r="I376" s="351"/>
      <c r="J376" s="353"/>
      <c r="K376" s="354"/>
      <c r="L376" s="355"/>
      <c r="M376" s="355"/>
      <c r="N376" s="351"/>
      <c r="O376" s="356"/>
      <c r="P376" s="355"/>
      <c r="Q376" s="352"/>
      <c r="R376" s="352"/>
      <c r="S376" s="352"/>
      <c r="T376" s="357"/>
      <c r="U376" s="352"/>
      <c r="V376" s="352"/>
      <c r="W376" s="352"/>
      <c r="X376" s="352"/>
      <c r="Y376" s="352"/>
      <c r="Z376" s="352"/>
      <c r="AA376" s="352"/>
      <c r="AB376" s="352"/>
    </row>
    <row r="377" spans="1:28" ht="15.75" customHeight="1">
      <c r="A377" s="351"/>
      <c r="B377" s="351"/>
      <c r="C377" s="352"/>
      <c r="D377" s="352"/>
      <c r="E377" s="352"/>
      <c r="F377" s="352"/>
      <c r="G377" s="351"/>
      <c r="H377" s="352"/>
      <c r="I377" s="351"/>
      <c r="J377" s="353"/>
      <c r="K377" s="354"/>
      <c r="L377" s="355"/>
      <c r="M377" s="355"/>
      <c r="N377" s="351"/>
      <c r="O377" s="356"/>
      <c r="P377" s="355"/>
      <c r="Q377" s="352"/>
      <c r="R377" s="352"/>
      <c r="S377" s="352"/>
      <c r="T377" s="357"/>
      <c r="U377" s="352"/>
      <c r="V377" s="352"/>
      <c r="W377" s="352"/>
      <c r="X377" s="352"/>
      <c r="Y377" s="352"/>
      <c r="Z377" s="352"/>
      <c r="AA377" s="352"/>
      <c r="AB377" s="352"/>
    </row>
    <row r="378" spans="1:28" ht="15.75" customHeight="1">
      <c r="A378" s="351"/>
      <c r="B378" s="351"/>
      <c r="C378" s="352"/>
      <c r="D378" s="352"/>
      <c r="E378" s="352"/>
      <c r="F378" s="352"/>
      <c r="G378" s="351"/>
      <c r="H378" s="352"/>
      <c r="I378" s="351"/>
      <c r="J378" s="353"/>
      <c r="K378" s="354"/>
      <c r="L378" s="355"/>
      <c r="M378" s="355"/>
      <c r="N378" s="351"/>
      <c r="O378" s="356"/>
      <c r="P378" s="355"/>
      <c r="Q378" s="352"/>
      <c r="R378" s="352"/>
      <c r="S378" s="352"/>
      <c r="T378" s="357"/>
      <c r="U378" s="352"/>
      <c r="V378" s="352"/>
      <c r="W378" s="352"/>
      <c r="X378" s="352"/>
      <c r="Y378" s="352"/>
      <c r="Z378" s="352"/>
      <c r="AA378" s="352"/>
      <c r="AB378" s="352"/>
    </row>
    <row r="379" spans="1:28" ht="15.75" customHeight="1">
      <c r="A379" s="351"/>
      <c r="B379" s="351"/>
      <c r="C379" s="352"/>
      <c r="D379" s="352"/>
      <c r="E379" s="352"/>
      <c r="F379" s="352"/>
      <c r="G379" s="351"/>
      <c r="H379" s="352"/>
      <c r="I379" s="351"/>
      <c r="J379" s="353"/>
      <c r="K379" s="354"/>
      <c r="L379" s="355"/>
      <c r="M379" s="355"/>
      <c r="N379" s="351"/>
      <c r="O379" s="356"/>
      <c r="P379" s="355"/>
      <c r="Q379" s="352"/>
      <c r="R379" s="352"/>
      <c r="S379" s="352"/>
      <c r="T379" s="357"/>
      <c r="U379" s="352"/>
      <c r="V379" s="352"/>
      <c r="W379" s="352"/>
      <c r="X379" s="352"/>
      <c r="Y379" s="352"/>
      <c r="Z379" s="352"/>
      <c r="AA379" s="352"/>
      <c r="AB379" s="352"/>
    </row>
    <row r="380" spans="1:28" ht="15.75" customHeight="1">
      <c r="A380" s="351"/>
      <c r="B380" s="351"/>
      <c r="C380" s="352"/>
      <c r="D380" s="352"/>
      <c r="E380" s="352"/>
      <c r="F380" s="352"/>
      <c r="G380" s="351"/>
      <c r="H380" s="352"/>
      <c r="I380" s="351"/>
      <c r="J380" s="353"/>
      <c r="K380" s="354"/>
      <c r="L380" s="355"/>
      <c r="M380" s="355"/>
      <c r="N380" s="351"/>
      <c r="O380" s="356"/>
      <c r="P380" s="355"/>
      <c r="Q380" s="352"/>
      <c r="R380" s="352"/>
      <c r="S380" s="352"/>
      <c r="T380" s="357"/>
      <c r="U380" s="352"/>
      <c r="V380" s="352"/>
      <c r="W380" s="352"/>
      <c r="X380" s="352"/>
      <c r="Y380" s="352"/>
      <c r="Z380" s="352"/>
      <c r="AA380" s="352"/>
      <c r="AB380" s="352"/>
    </row>
    <row r="381" spans="1:28" ht="15.75" customHeight="1">
      <c r="A381" s="351"/>
      <c r="B381" s="351"/>
      <c r="C381" s="352"/>
      <c r="D381" s="352"/>
      <c r="E381" s="352"/>
      <c r="F381" s="352"/>
      <c r="G381" s="351"/>
      <c r="H381" s="352"/>
      <c r="I381" s="351"/>
      <c r="J381" s="353"/>
      <c r="K381" s="354"/>
      <c r="L381" s="355"/>
      <c r="M381" s="355"/>
      <c r="N381" s="351"/>
      <c r="O381" s="356"/>
      <c r="P381" s="355"/>
      <c r="Q381" s="352"/>
      <c r="R381" s="352"/>
      <c r="S381" s="352"/>
      <c r="T381" s="357"/>
      <c r="U381" s="352"/>
      <c r="V381" s="352"/>
      <c r="W381" s="352"/>
      <c r="X381" s="352"/>
      <c r="Y381" s="352"/>
      <c r="Z381" s="352"/>
      <c r="AA381" s="352"/>
      <c r="AB381" s="352"/>
    </row>
    <row r="382" spans="1:28" ht="15.75" customHeight="1">
      <c r="A382" s="351"/>
      <c r="B382" s="351"/>
      <c r="C382" s="352"/>
      <c r="D382" s="352"/>
      <c r="E382" s="352"/>
      <c r="F382" s="352"/>
      <c r="G382" s="351"/>
      <c r="H382" s="352"/>
      <c r="I382" s="351"/>
      <c r="J382" s="353"/>
      <c r="K382" s="354"/>
      <c r="L382" s="355"/>
      <c r="M382" s="355"/>
      <c r="N382" s="351"/>
      <c r="O382" s="356"/>
      <c r="P382" s="355"/>
      <c r="Q382" s="352"/>
      <c r="R382" s="352"/>
      <c r="S382" s="352"/>
      <c r="T382" s="357"/>
      <c r="U382" s="352"/>
      <c r="V382" s="352"/>
      <c r="W382" s="352"/>
      <c r="X382" s="352"/>
      <c r="Y382" s="352"/>
      <c r="Z382" s="352"/>
      <c r="AA382" s="352"/>
      <c r="AB382" s="352"/>
    </row>
    <row r="383" spans="1:28" ht="15.75" customHeight="1">
      <c r="A383" s="351"/>
      <c r="B383" s="351"/>
      <c r="C383" s="352"/>
      <c r="D383" s="352"/>
      <c r="E383" s="352"/>
      <c r="F383" s="352"/>
      <c r="G383" s="351"/>
      <c r="H383" s="352"/>
      <c r="I383" s="351"/>
      <c r="J383" s="353"/>
      <c r="K383" s="354"/>
      <c r="L383" s="355"/>
      <c r="M383" s="355"/>
      <c r="N383" s="351"/>
      <c r="O383" s="356"/>
      <c r="P383" s="355"/>
      <c r="Q383" s="352"/>
      <c r="R383" s="352"/>
      <c r="S383" s="352"/>
      <c r="T383" s="357"/>
      <c r="U383" s="352"/>
      <c r="V383" s="352"/>
      <c r="W383" s="352"/>
      <c r="X383" s="352"/>
      <c r="Y383" s="352"/>
      <c r="Z383" s="352"/>
      <c r="AA383" s="352"/>
      <c r="AB383" s="352"/>
    </row>
    <row r="384" spans="1:28" ht="15.75" customHeight="1">
      <c r="A384" s="351"/>
      <c r="B384" s="351"/>
      <c r="C384" s="352"/>
      <c r="D384" s="352"/>
      <c r="E384" s="352"/>
      <c r="F384" s="352"/>
      <c r="G384" s="351"/>
      <c r="H384" s="352"/>
      <c r="I384" s="351"/>
      <c r="J384" s="353"/>
      <c r="K384" s="354"/>
      <c r="L384" s="355"/>
      <c r="M384" s="355"/>
      <c r="N384" s="351"/>
      <c r="O384" s="356"/>
      <c r="P384" s="355"/>
      <c r="Q384" s="352"/>
      <c r="R384" s="352"/>
      <c r="S384" s="352"/>
      <c r="T384" s="357"/>
      <c r="U384" s="352"/>
      <c r="V384" s="352"/>
      <c r="W384" s="352"/>
      <c r="X384" s="352"/>
      <c r="Y384" s="352"/>
      <c r="Z384" s="352"/>
      <c r="AA384" s="352"/>
      <c r="AB384" s="352"/>
    </row>
    <row r="385" spans="1:28" ht="15.75" customHeight="1">
      <c r="A385" s="351"/>
      <c r="B385" s="351"/>
      <c r="C385" s="352"/>
      <c r="D385" s="352"/>
      <c r="E385" s="352"/>
      <c r="F385" s="352"/>
      <c r="G385" s="351"/>
      <c r="H385" s="352"/>
      <c r="I385" s="351"/>
      <c r="J385" s="353"/>
      <c r="K385" s="354"/>
      <c r="L385" s="355"/>
      <c r="M385" s="355"/>
      <c r="N385" s="351"/>
      <c r="O385" s="356"/>
      <c r="P385" s="355"/>
      <c r="Q385" s="352"/>
      <c r="R385" s="352"/>
      <c r="S385" s="352"/>
      <c r="T385" s="357"/>
      <c r="U385" s="352"/>
      <c r="V385" s="352"/>
      <c r="W385" s="352"/>
      <c r="X385" s="352"/>
      <c r="Y385" s="352"/>
      <c r="Z385" s="352"/>
      <c r="AA385" s="352"/>
      <c r="AB385" s="352"/>
    </row>
    <row r="386" spans="1:28" ht="15.75" customHeight="1">
      <c r="A386" s="351"/>
      <c r="B386" s="351"/>
      <c r="C386" s="352"/>
      <c r="D386" s="352"/>
      <c r="E386" s="352"/>
      <c r="F386" s="352"/>
      <c r="G386" s="351"/>
      <c r="H386" s="352"/>
      <c r="I386" s="351"/>
      <c r="J386" s="353"/>
      <c r="K386" s="354"/>
      <c r="L386" s="355"/>
      <c r="M386" s="355"/>
      <c r="N386" s="351"/>
      <c r="O386" s="356"/>
      <c r="P386" s="355"/>
      <c r="Q386" s="352"/>
      <c r="R386" s="352"/>
      <c r="S386" s="352"/>
      <c r="T386" s="357"/>
      <c r="U386" s="352"/>
      <c r="V386" s="352"/>
      <c r="W386" s="352"/>
      <c r="X386" s="352"/>
      <c r="Y386" s="352"/>
      <c r="Z386" s="352"/>
      <c r="AA386" s="352"/>
      <c r="AB386" s="352"/>
    </row>
    <row r="387" spans="1:28" ht="15.75" customHeight="1">
      <c r="A387" s="351"/>
      <c r="B387" s="351"/>
      <c r="C387" s="352"/>
      <c r="D387" s="352"/>
      <c r="E387" s="352"/>
      <c r="F387" s="352"/>
      <c r="G387" s="351"/>
      <c r="H387" s="352"/>
      <c r="I387" s="351"/>
      <c r="J387" s="353"/>
      <c r="K387" s="354"/>
      <c r="L387" s="355"/>
      <c r="M387" s="355"/>
      <c r="N387" s="351"/>
      <c r="O387" s="356"/>
      <c r="P387" s="355"/>
      <c r="Q387" s="352"/>
      <c r="R387" s="352"/>
      <c r="S387" s="352"/>
      <c r="T387" s="357"/>
      <c r="U387" s="352"/>
      <c r="V387" s="352"/>
      <c r="W387" s="352"/>
      <c r="X387" s="352"/>
      <c r="Y387" s="352"/>
      <c r="Z387" s="352"/>
      <c r="AA387" s="352"/>
      <c r="AB387" s="352"/>
    </row>
    <row r="388" spans="1:28" ht="15.75" customHeight="1">
      <c r="A388" s="351"/>
      <c r="B388" s="351"/>
      <c r="C388" s="352"/>
      <c r="D388" s="352"/>
      <c r="E388" s="352"/>
      <c r="F388" s="352"/>
      <c r="G388" s="351"/>
      <c r="H388" s="352"/>
      <c r="I388" s="351"/>
      <c r="J388" s="353"/>
      <c r="K388" s="354"/>
      <c r="L388" s="355"/>
      <c r="M388" s="355"/>
      <c r="N388" s="351"/>
      <c r="O388" s="356"/>
      <c r="P388" s="355"/>
      <c r="Q388" s="352"/>
      <c r="R388" s="352"/>
      <c r="S388" s="352"/>
      <c r="T388" s="357"/>
      <c r="U388" s="352"/>
      <c r="V388" s="352"/>
      <c r="W388" s="352"/>
      <c r="X388" s="352"/>
      <c r="Y388" s="352"/>
      <c r="Z388" s="352"/>
      <c r="AA388" s="352"/>
      <c r="AB388" s="352"/>
    </row>
    <row r="389" spans="1:28" ht="15.75" customHeight="1">
      <c r="A389" s="351"/>
      <c r="B389" s="351"/>
      <c r="C389" s="352"/>
      <c r="D389" s="352"/>
      <c r="E389" s="352"/>
      <c r="F389" s="352"/>
      <c r="G389" s="351"/>
      <c r="H389" s="352"/>
      <c r="I389" s="351"/>
      <c r="J389" s="353"/>
      <c r="K389" s="354"/>
      <c r="L389" s="355"/>
      <c r="M389" s="355"/>
      <c r="N389" s="351"/>
      <c r="O389" s="356"/>
      <c r="P389" s="355"/>
      <c r="Q389" s="352"/>
      <c r="R389" s="352"/>
      <c r="S389" s="352"/>
      <c r="T389" s="357"/>
      <c r="U389" s="352"/>
      <c r="V389" s="352"/>
      <c r="W389" s="352"/>
      <c r="X389" s="352"/>
      <c r="Y389" s="352"/>
      <c r="Z389" s="352"/>
      <c r="AA389" s="352"/>
      <c r="AB389" s="352"/>
    </row>
    <row r="390" spans="1:28" ht="15.75" customHeight="1">
      <c r="A390" s="351"/>
      <c r="B390" s="351"/>
      <c r="C390" s="352"/>
      <c r="D390" s="352"/>
      <c r="E390" s="352"/>
      <c r="F390" s="352"/>
      <c r="G390" s="351"/>
      <c r="H390" s="352"/>
      <c r="I390" s="351"/>
      <c r="J390" s="353"/>
      <c r="K390" s="354"/>
      <c r="L390" s="355"/>
      <c r="M390" s="355"/>
      <c r="N390" s="351"/>
      <c r="O390" s="356"/>
      <c r="P390" s="355"/>
      <c r="Q390" s="352"/>
      <c r="R390" s="352"/>
      <c r="S390" s="352"/>
      <c r="T390" s="357"/>
      <c r="U390" s="352"/>
      <c r="V390" s="352"/>
      <c r="W390" s="352"/>
      <c r="X390" s="352"/>
      <c r="Y390" s="352"/>
      <c r="Z390" s="352"/>
      <c r="AA390" s="352"/>
      <c r="AB390" s="352"/>
    </row>
    <row r="391" spans="1:28" ht="15.75" customHeight="1">
      <c r="A391" s="351"/>
      <c r="B391" s="351"/>
      <c r="C391" s="352"/>
      <c r="D391" s="352"/>
      <c r="E391" s="352"/>
      <c r="F391" s="352"/>
      <c r="G391" s="351"/>
      <c r="H391" s="352"/>
      <c r="I391" s="351"/>
      <c r="J391" s="353"/>
      <c r="K391" s="354"/>
      <c r="L391" s="355"/>
      <c r="M391" s="355"/>
      <c r="N391" s="351"/>
      <c r="O391" s="356"/>
      <c r="P391" s="355"/>
      <c r="Q391" s="352"/>
      <c r="R391" s="352"/>
      <c r="S391" s="352"/>
      <c r="T391" s="357"/>
      <c r="U391" s="352"/>
      <c r="V391" s="352"/>
      <c r="W391" s="352"/>
      <c r="X391" s="352"/>
      <c r="Y391" s="352"/>
      <c r="Z391" s="352"/>
      <c r="AA391" s="352"/>
      <c r="AB391" s="352"/>
    </row>
    <row r="392" spans="1:28" ht="15.75" customHeight="1">
      <c r="A392" s="351"/>
      <c r="B392" s="351"/>
      <c r="C392" s="352"/>
      <c r="D392" s="352"/>
      <c r="E392" s="352"/>
      <c r="F392" s="352"/>
      <c r="G392" s="351"/>
      <c r="H392" s="352"/>
      <c r="I392" s="351"/>
      <c r="J392" s="353"/>
      <c r="K392" s="354"/>
      <c r="L392" s="355"/>
      <c r="M392" s="355"/>
      <c r="N392" s="351"/>
      <c r="O392" s="356"/>
      <c r="P392" s="355"/>
      <c r="Q392" s="352"/>
      <c r="R392" s="352"/>
      <c r="S392" s="352"/>
      <c r="T392" s="357"/>
      <c r="U392" s="352"/>
      <c r="V392" s="352"/>
      <c r="W392" s="352"/>
      <c r="X392" s="352"/>
      <c r="Y392" s="352"/>
      <c r="Z392" s="352"/>
      <c r="AA392" s="352"/>
      <c r="AB392" s="352"/>
    </row>
    <row r="393" spans="1:28" ht="15.75" customHeight="1">
      <c r="A393" s="351"/>
      <c r="B393" s="351"/>
      <c r="C393" s="352"/>
      <c r="D393" s="352"/>
      <c r="E393" s="352"/>
      <c r="F393" s="352"/>
      <c r="G393" s="351"/>
      <c r="H393" s="352"/>
      <c r="I393" s="351"/>
      <c r="J393" s="353"/>
      <c r="K393" s="354"/>
      <c r="L393" s="355"/>
      <c r="M393" s="355"/>
      <c r="N393" s="351"/>
      <c r="O393" s="356"/>
      <c r="P393" s="355"/>
      <c r="Q393" s="352"/>
      <c r="R393" s="352"/>
      <c r="S393" s="352"/>
      <c r="T393" s="357"/>
      <c r="U393" s="352"/>
      <c r="V393" s="352"/>
      <c r="W393" s="352"/>
      <c r="X393" s="352"/>
      <c r="Y393" s="352"/>
      <c r="Z393" s="352"/>
      <c r="AA393" s="352"/>
      <c r="AB393" s="352"/>
    </row>
    <row r="394" spans="1:28" ht="15.75" customHeight="1">
      <c r="A394" s="351"/>
      <c r="B394" s="351"/>
      <c r="C394" s="352"/>
      <c r="D394" s="352"/>
      <c r="E394" s="352"/>
      <c r="F394" s="352"/>
      <c r="G394" s="351"/>
      <c r="H394" s="352"/>
      <c r="I394" s="351"/>
      <c r="J394" s="353"/>
      <c r="K394" s="354"/>
      <c r="L394" s="355"/>
      <c r="M394" s="355"/>
      <c r="N394" s="351"/>
      <c r="O394" s="356"/>
      <c r="P394" s="355"/>
      <c r="Q394" s="352"/>
      <c r="R394" s="352"/>
      <c r="S394" s="352"/>
      <c r="T394" s="357"/>
      <c r="U394" s="352"/>
      <c r="V394" s="352"/>
      <c r="W394" s="352"/>
      <c r="X394" s="352"/>
      <c r="Y394" s="352"/>
      <c r="Z394" s="352"/>
      <c r="AA394" s="352"/>
      <c r="AB394" s="352"/>
    </row>
    <row r="395" spans="1:28" ht="15.75" customHeight="1">
      <c r="A395" s="351"/>
      <c r="B395" s="351"/>
      <c r="C395" s="352"/>
      <c r="D395" s="352"/>
      <c r="E395" s="352"/>
      <c r="F395" s="352"/>
      <c r="G395" s="351"/>
      <c r="H395" s="352"/>
      <c r="I395" s="351"/>
      <c r="J395" s="353"/>
      <c r="K395" s="354"/>
      <c r="L395" s="355"/>
      <c r="M395" s="355"/>
      <c r="N395" s="351"/>
      <c r="O395" s="356"/>
      <c r="P395" s="355"/>
      <c r="Q395" s="352"/>
      <c r="R395" s="352"/>
      <c r="S395" s="352"/>
      <c r="T395" s="357"/>
      <c r="U395" s="352"/>
      <c r="V395" s="352"/>
      <c r="W395" s="352"/>
      <c r="X395" s="352"/>
      <c r="Y395" s="352"/>
      <c r="Z395" s="352"/>
      <c r="AA395" s="352"/>
      <c r="AB395" s="352"/>
    </row>
    <row r="396" spans="1:28" ht="15.75" customHeight="1">
      <c r="A396" s="351"/>
      <c r="B396" s="351"/>
      <c r="C396" s="352"/>
      <c r="D396" s="352"/>
      <c r="E396" s="352"/>
      <c r="F396" s="352"/>
      <c r="G396" s="351"/>
      <c r="H396" s="352"/>
      <c r="I396" s="351"/>
      <c r="J396" s="353"/>
      <c r="K396" s="354"/>
      <c r="L396" s="355"/>
      <c r="M396" s="355"/>
      <c r="N396" s="351"/>
      <c r="O396" s="356"/>
      <c r="P396" s="355"/>
      <c r="Q396" s="352"/>
      <c r="R396" s="352"/>
      <c r="S396" s="352"/>
      <c r="T396" s="357"/>
      <c r="U396" s="352"/>
      <c r="V396" s="352"/>
      <c r="W396" s="352"/>
      <c r="X396" s="352"/>
      <c r="Y396" s="352"/>
      <c r="Z396" s="352"/>
      <c r="AA396" s="352"/>
      <c r="AB396" s="352"/>
    </row>
    <row r="397" spans="1:28" ht="15.75" customHeight="1">
      <c r="A397" s="351"/>
      <c r="B397" s="351"/>
      <c r="C397" s="352"/>
      <c r="D397" s="352"/>
      <c r="E397" s="352"/>
      <c r="F397" s="352"/>
      <c r="G397" s="351"/>
      <c r="H397" s="352"/>
      <c r="I397" s="351"/>
      <c r="J397" s="353"/>
      <c r="K397" s="354"/>
      <c r="L397" s="355"/>
      <c r="M397" s="355"/>
      <c r="N397" s="351"/>
      <c r="O397" s="356"/>
      <c r="P397" s="355"/>
      <c r="Q397" s="352"/>
      <c r="R397" s="352"/>
      <c r="S397" s="352"/>
      <c r="T397" s="357"/>
      <c r="U397" s="352"/>
      <c r="V397" s="352"/>
      <c r="W397" s="352"/>
      <c r="X397" s="352"/>
      <c r="Y397" s="352"/>
      <c r="Z397" s="352"/>
      <c r="AA397" s="352"/>
      <c r="AB397" s="352"/>
    </row>
    <row r="398" spans="1:28" ht="15.75" customHeight="1">
      <c r="A398" s="351"/>
      <c r="B398" s="351"/>
      <c r="C398" s="352"/>
      <c r="D398" s="352"/>
      <c r="E398" s="352"/>
      <c r="F398" s="352"/>
      <c r="G398" s="351"/>
      <c r="H398" s="352"/>
      <c r="I398" s="351"/>
      <c r="J398" s="353"/>
      <c r="K398" s="354"/>
      <c r="L398" s="355"/>
      <c r="M398" s="355"/>
      <c r="N398" s="351"/>
      <c r="O398" s="356"/>
      <c r="P398" s="355"/>
      <c r="Q398" s="352"/>
      <c r="R398" s="352"/>
      <c r="S398" s="352"/>
      <c r="T398" s="357"/>
      <c r="U398" s="352"/>
      <c r="V398" s="352"/>
      <c r="W398" s="352"/>
      <c r="X398" s="352"/>
      <c r="Y398" s="352"/>
      <c r="Z398" s="352"/>
      <c r="AA398" s="352"/>
      <c r="AB398" s="352"/>
    </row>
    <row r="399" spans="1:28" ht="15.75" customHeight="1">
      <c r="A399" s="351"/>
      <c r="B399" s="351"/>
      <c r="C399" s="352"/>
      <c r="D399" s="352"/>
      <c r="E399" s="352"/>
      <c r="F399" s="352"/>
      <c r="G399" s="351"/>
      <c r="H399" s="352"/>
      <c r="I399" s="351"/>
      <c r="J399" s="353"/>
      <c r="K399" s="354"/>
      <c r="L399" s="355"/>
      <c r="M399" s="355"/>
      <c r="N399" s="351"/>
      <c r="O399" s="356"/>
      <c r="P399" s="355"/>
      <c r="Q399" s="352"/>
      <c r="R399" s="352"/>
      <c r="S399" s="352"/>
      <c r="T399" s="357"/>
      <c r="U399" s="352"/>
      <c r="V399" s="352"/>
      <c r="W399" s="352"/>
      <c r="X399" s="352"/>
      <c r="Y399" s="352"/>
      <c r="Z399" s="352"/>
      <c r="AA399" s="352"/>
      <c r="AB399" s="352"/>
    </row>
    <row r="400" spans="1:28" ht="15.75" customHeight="1">
      <c r="A400" s="351"/>
      <c r="B400" s="351"/>
      <c r="C400" s="352"/>
      <c r="D400" s="352"/>
      <c r="E400" s="352"/>
      <c r="F400" s="352"/>
      <c r="G400" s="351"/>
      <c r="H400" s="352"/>
      <c r="I400" s="351"/>
      <c r="J400" s="353"/>
      <c r="K400" s="354"/>
      <c r="L400" s="355"/>
      <c r="M400" s="355"/>
      <c r="N400" s="351"/>
      <c r="O400" s="356"/>
      <c r="P400" s="355"/>
      <c r="Q400" s="352"/>
      <c r="R400" s="352"/>
      <c r="S400" s="352"/>
      <c r="T400" s="357"/>
      <c r="U400" s="352"/>
      <c r="V400" s="352"/>
      <c r="W400" s="352"/>
      <c r="X400" s="352"/>
      <c r="Y400" s="352"/>
      <c r="Z400" s="352"/>
      <c r="AA400" s="352"/>
      <c r="AB400" s="352"/>
    </row>
    <row r="401" spans="1:28" ht="15.75" customHeight="1">
      <c r="A401" s="351"/>
      <c r="B401" s="351"/>
      <c r="C401" s="352"/>
      <c r="D401" s="352"/>
      <c r="E401" s="352"/>
      <c r="F401" s="352"/>
      <c r="G401" s="351"/>
      <c r="H401" s="352"/>
      <c r="I401" s="351"/>
      <c r="J401" s="353"/>
      <c r="K401" s="354"/>
      <c r="L401" s="355"/>
      <c r="M401" s="355"/>
      <c r="N401" s="351"/>
      <c r="O401" s="356"/>
      <c r="P401" s="355"/>
      <c r="Q401" s="352"/>
      <c r="R401" s="352"/>
      <c r="S401" s="352"/>
      <c r="T401" s="357"/>
      <c r="U401" s="352"/>
      <c r="V401" s="352"/>
      <c r="W401" s="352"/>
      <c r="X401" s="352"/>
      <c r="Y401" s="352"/>
      <c r="Z401" s="352"/>
      <c r="AA401" s="352"/>
      <c r="AB401" s="352"/>
    </row>
    <row r="402" spans="1:28" ht="15.75" customHeight="1">
      <c r="A402" s="351"/>
      <c r="B402" s="351"/>
      <c r="C402" s="352"/>
      <c r="D402" s="352"/>
      <c r="E402" s="352"/>
      <c r="F402" s="352"/>
      <c r="G402" s="351"/>
      <c r="H402" s="352"/>
      <c r="I402" s="351"/>
      <c r="J402" s="353"/>
      <c r="K402" s="354"/>
      <c r="L402" s="355"/>
      <c r="M402" s="355"/>
      <c r="N402" s="351"/>
      <c r="O402" s="356"/>
      <c r="P402" s="355"/>
      <c r="Q402" s="352"/>
      <c r="R402" s="352"/>
      <c r="S402" s="352"/>
      <c r="T402" s="357"/>
      <c r="U402" s="352"/>
      <c r="V402" s="352"/>
      <c r="W402" s="352"/>
      <c r="X402" s="352"/>
      <c r="Y402" s="352"/>
      <c r="Z402" s="352"/>
      <c r="AA402" s="352"/>
      <c r="AB402" s="352"/>
    </row>
    <row r="403" spans="1:28" ht="15.75" customHeight="1">
      <c r="A403" s="351"/>
      <c r="B403" s="351"/>
      <c r="C403" s="352"/>
      <c r="D403" s="352"/>
      <c r="E403" s="352"/>
      <c r="F403" s="352"/>
      <c r="G403" s="351"/>
      <c r="H403" s="352"/>
      <c r="I403" s="351"/>
      <c r="J403" s="353"/>
      <c r="K403" s="354"/>
      <c r="L403" s="355"/>
      <c r="M403" s="355"/>
      <c r="N403" s="351"/>
      <c r="O403" s="356"/>
      <c r="P403" s="355"/>
      <c r="Q403" s="352"/>
      <c r="R403" s="352"/>
      <c r="S403" s="352"/>
      <c r="T403" s="357"/>
      <c r="U403" s="352"/>
      <c r="V403" s="352"/>
      <c r="W403" s="352"/>
      <c r="X403" s="352"/>
      <c r="Y403" s="352"/>
      <c r="Z403" s="352"/>
      <c r="AA403" s="352"/>
      <c r="AB403" s="352"/>
    </row>
    <row r="404" spans="1:28" ht="15.75" customHeight="1">
      <c r="A404" s="351"/>
      <c r="B404" s="351"/>
      <c r="C404" s="352"/>
      <c r="D404" s="352"/>
      <c r="E404" s="352"/>
      <c r="F404" s="352"/>
      <c r="G404" s="351"/>
      <c r="H404" s="352"/>
      <c r="I404" s="351"/>
      <c r="J404" s="353"/>
      <c r="K404" s="354"/>
      <c r="L404" s="355"/>
      <c r="M404" s="355"/>
      <c r="N404" s="351"/>
      <c r="O404" s="356"/>
      <c r="P404" s="355"/>
      <c r="Q404" s="352"/>
      <c r="R404" s="352"/>
      <c r="S404" s="352"/>
      <c r="T404" s="357"/>
      <c r="U404" s="352"/>
      <c r="V404" s="352"/>
      <c r="W404" s="352"/>
      <c r="X404" s="352"/>
      <c r="Y404" s="352"/>
      <c r="Z404" s="352"/>
      <c r="AA404" s="352"/>
      <c r="AB404" s="352"/>
    </row>
    <row r="405" spans="1:28" ht="15.75" customHeight="1">
      <c r="A405" s="351"/>
      <c r="B405" s="351"/>
      <c r="C405" s="352"/>
      <c r="D405" s="352"/>
      <c r="E405" s="352"/>
      <c r="F405" s="352"/>
      <c r="G405" s="351"/>
      <c r="H405" s="352"/>
      <c r="I405" s="351"/>
      <c r="J405" s="353"/>
      <c r="K405" s="354"/>
      <c r="L405" s="355"/>
      <c r="M405" s="355"/>
      <c r="N405" s="351"/>
      <c r="O405" s="356"/>
      <c r="P405" s="355"/>
      <c r="Q405" s="352"/>
      <c r="R405" s="352"/>
      <c r="S405" s="352"/>
      <c r="T405" s="357"/>
      <c r="U405" s="352"/>
      <c r="V405" s="352"/>
      <c r="W405" s="352"/>
      <c r="X405" s="352"/>
      <c r="Y405" s="352"/>
      <c r="Z405" s="352"/>
      <c r="AA405" s="352"/>
      <c r="AB405" s="352"/>
    </row>
    <row r="406" spans="1:28" ht="15.75" customHeight="1">
      <c r="A406" s="351"/>
      <c r="B406" s="351"/>
      <c r="C406" s="352"/>
      <c r="D406" s="352"/>
      <c r="E406" s="352"/>
      <c r="F406" s="352"/>
      <c r="G406" s="351"/>
      <c r="H406" s="352"/>
      <c r="I406" s="351"/>
      <c r="J406" s="353"/>
      <c r="K406" s="354"/>
      <c r="L406" s="355"/>
      <c r="M406" s="355"/>
      <c r="N406" s="351"/>
      <c r="O406" s="356"/>
      <c r="P406" s="355"/>
      <c r="Q406" s="352"/>
      <c r="R406" s="352"/>
      <c r="S406" s="352"/>
      <c r="T406" s="357"/>
      <c r="U406" s="352"/>
      <c r="V406" s="352"/>
      <c r="W406" s="352"/>
      <c r="X406" s="352"/>
      <c r="Y406" s="352"/>
      <c r="Z406" s="352"/>
      <c r="AA406" s="352"/>
      <c r="AB406" s="352"/>
    </row>
    <row r="407" spans="1:28" ht="15.75" customHeight="1">
      <c r="A407" s="351"/>
      <c r="B407" s="351"/>
      <c r="C407" s="352"/>
      <c r="D407" s="352"/>
      <c r="E407" s="352"/>
      <c r="F407" s="352"/>
      <c r="G407" s="351"/>
      <c r="H407" s="352"/>
      <c r="I407" s="351"/>
      <c r="J407" s="353"/>
      <c r="K407" s="354"/>
      <c r="L407" s="355"/>
      <c r="M407" s="355"/>
      <c r="N407" s="351"/>
      <c r="O407" s="356"/>
      <c r="P407" s="355"/>
      <c r="Q407" s="352"/>
      <c r="R407" s="352"/>
      <c r="S407" s="352"/>
      <c r="T407" s="357"/>
      <c r="U407" s="352"/>
      <c r="V407" s="352"/>
      <c r="W407" s="352"/>
      <c r="X407" s="352"/>
      <c r="Y407" s="352"/>
      <c r="Z407" s="352"/>
      <c r="AA407" s="352"/>
      <c r="AB407" s="352"/>
    </row>
    <row r="408" spans="1:28" ht="15.75" customHeight="1">
      <c r="A408" s="351"/>
      <c r="B408" s="351"/>
      <c r="C408" s="352"/>
      <c r="D408" s="352"/>
      <c r="E408" s="352"/>
      <c r="F408" s="352"/>
      <c r="G408" s="351"/>
      <c r="H408" s="352"/>
      <c r="I408" s="351"/>
      <c r="J408" s="353"/>
      <c r="K408" s="354"/>
      <c r="L408" s="355"/>
      <c r="M408" s="355"/>
      <c r="N408" s="351"/>
      <c r="O408" s="356"/>
      <c r="P408" s="355"/>
      <c r="Q408" s="352"/>
      <c r="R408" s="352"/>
      <c r="S408" s="352"/>
      <c r="T408" s="357"/>
      <c r="U408" s="352"/>
      <c r="V408" s="352"/>
      <c r="W408" s="352"/>
      <c r="X408" s="352"/>
      <c r="Y408" s="352"/>
      <c r="Z408" s="352"/>
      <c r="AA408" s="352"/>
      <c r="AB408" s="352"/>
    </row>
    <row r="409" spans="1:28" ht="15.75" customHeight="1">
      <c r="A409" s="351"/>
      <c r="B409" s="351"/>
      <c r="C409" s="352"/>
      <c r="D409" s="352"/>
      <c r="E409" s="352"/>
      <c r="F409" s="352"/>
      <c r="G409" s="351"/>
      <c r="H409" s="352"/>
      <c r="I409" s="351"/>
      <c r="J409" s="353"/>
      <c r="K409" s="354"/>
      <c r="L409" s="355"/>
      <c r="M409" s="355"/>
      <c r="N409" s="351"/>
      <c r="O409" s="356"/>
      <c r="P409" s="355"/>
      <c r="Q409" s="352"/>
      <c r="R409" s="352"/>
      <c r="S409" s="352"/>
      <c r="T409" s="357"/>
      <c r="U409" s="352"/>
      <c r="V409" s="352"/>
      <c r="W409" s="352"/>
      <c r="X409" s="352"/>
      <c r="Y409" s="352"/>
      <c r="Z409" s="352"/>
      <c r="AA409" s="352"/>
      <c r="AB409" s="352"/>
    </row>
    <row r="410" spans="1:28" ht="15.75" customHeight="1">
      <c r="A410" s="351"/>
      <c r="B410" s="351"/>
      <c r="C410" s="352"/>
      <c r="D410" s="352"/>
      <c r="E410" s="352"/>
      <c r="F410" s="352"/>
      <c r="G410" s="351"/>
      <c r="H410" s="352"/>
      <c r="I410" s="351"/>
      <c r="J410" s="353"/>
      <c r="K410" s="354"/>
      <c r="L410" s="355"/>
      <c r="M410" s="355"/>
      <c r="N410" s="351"/>
      <c r="O410" s="356"/>
      <c r="P410" s="355"/>
      <c r="Q410" s="352"/>
      <c r="R410" s="352"/>
      <c r="S410" s="352"/>
      <c r="T410" s="357"/>
      <c r="U410" s="352"/>
      <c r="V410" s="352"/>
      <c r="W410" s="352"/>
      <c r="X410" s="352"/>
      <c r="Y410" s="352"/>
      <c r="Z410" s="352"/>
      <c r="AA410" s="352"/>
      <c r="AB410" s="352"/>
    </row>
    <row r="411" spans="1:28" ht="15.75" customHeight="1">
      <c r="A411" s="351"/>
      <c r="B411" s="351"/>
      <c r="C411" s="352"/>
      <c r="D411" s="352"/>
      <c r="E411" s="352"/>
      <c r="F411" s="352"/>
      <c r="G411" s="351"/>
      <c r="H411" s="352"/>
      <c r="I411" s="351"/>
      <c r="J411" s="353"/>
      <c r="K411" s="354"/>
      <c r="L411" s="355"/>
      <c r="M411" s="355"/>
      <c r="N411" s="351"/>
      <c r="O411" s="356"/>
      <c r="P411" s="355"/>
      <c r="Q411" s="352"/>
      <c r="R411" s="352"/>
      <c r="S411" s="352"/>
      <c r="T411" s="357"/>
      <c r="U411" s="352"/>
      <c r="V411" s="352"/>
      <c r="W411" s="352"/>
      <c r="X411" s="352"/>
      <c r="Y411" s="352"/>
      <c r="Z411" s="352"/>
      <c r="AA411" s="352"/>
      <c r="AB411" s="352"/>
    </row>
    <row r="412" spans="1:28" ht="15.75" customHeight="1">
      <c r="A412" s="351"/>
      <c r="B412" s="351"/>
      <c r="C412" s="352"/>
      <c r="D412" s="352"/>
      <c r="E412" s="352"/>
      <c r="F412" s="352"/>
      <c r="G412" s="351"/>
      <c r="H412" s="352"/>
      <c r="I412" s="351"/>
      <c r="J412" s="353"/>
      <c r="K412" s="354"/>
      <c r="L412" s="355"/>
      <c r="M412" s="355"/>
      <c r="N412" s="351"/>
      <c r="O412" s="356"/>
      <c r="P412" s="355"/>
      <c r="Q412" s="352"/>
      <c r="R412" s="352"/>
      <c r="S412" s="352"/>
      <c r="T412" s="357"/>
      <c r="U412" s="352"/>
      <c r="V412" s="352"/>
      <c r="W412" s="352"/>
      <c r="X412" s="352"/>
      <c r="Y412" s="352"/>
      <c r="Z412" s="352"/>
      <c r="AA412" s="352"/>
      <c r="AB412" s="352"/>
    </row>
    <row r="413" spans="1:28" ht="15.75" customHeight="1">
      <c r="A413" s="351"/>
      <c r="B413" s="351"/>
      <c r="C413" s="352"/>
      <c r="D413" s="352"/>
      <c r="E413" s="352"/>
      <c r="F413" s="352"/>
      <c r="G413" s="351"/>
      <c r="H413" s="352"/>
      <c r="I413" s="351"/>
      <c r="J413" s="353"/>
      <c r="K413" s="354"/>
      <c r="L413" s="355"/>
      <c r="M413" s="355"/>
      <c r="N413" s="351"/>
      <c r="O413" s="356"/>
      <c r="P413" s="355"/>
      <c r="Q413" s="352"/>
      <c r="R413" s="352"/>
      <c r="S413" s="352"/>
      <c r="T413" s="357"/>
      <c r="U413" s="352"/>
      <c r="V413" s="352"/>
      <c r="W413" s="352"/>
      <c r="X413" s="352"/>
      <c r="Y413" s="352"/>
      <c r="Z413" s="352"/>
      <c r="AA413" s="352"/>
      <c r="AB413" s="352"/>
    </row>
    <row r="414" spans="1:28" ht="15.75" customHeight="1">
      <c r="A414" s="351"/>
      <c r="B414" s="351"/>
      <c r="C414" s="352"/>
      <c r="D414" s="352"/>
      <c r="E414" s="352"/>
      <c r="F414" s="352"/>
      <c r="G414" s="351"/>
      <c r="H414" s="352"/>
      <c r="I414" s="351"/>
      <c r="J414" s="353"/>
      <c r="K414" s="354"/>
      <c r="L414" s="355"/>
      <c r="M414" s="355"/>
      <c r="N414" s="351"/>
      <c r="O414" s="356"/>
      <c r="P414" s="355"/>
      <c r="Q414" s="352"/>
      <c r="R414" s="352"/>
      <c r="S414" s="352"/>
      <c r="T414" s="357"/>
      <c r="U414" s="352"/>
      <c r="V414" s="352"/>
      <c r="W414" s="352"/>
      <c r="X414" s="352"/>
      <c r="Y414" s="352"/>
      <c r="Z414" s="352"/>
      <c r="AA414" s="352"/>
      <c r="AB414" s="352"/>
    </row>
    <row r="415" spans="1:28" ht="15.75" customHeight="1">
      <c r="A415" s="351"/>
      <c r="B415" s="351"/>
      <c r="C415" s="352"/>
      <c r="D415" s="352"/>
      <c r="E415" s="352"/>
      <c r="F415" s="352"/>
      <c r="G415" s="351"/>
      <c r="H415" s="352"/>
      <c r="I415" s="351"/>
      <c r="J415" s="353"/>
      <c r="K415" s="354"/>
      <c r="L415" s="355"/>
      <c r="M415" s="355"/>
      <c r="N415" s="351"/>
      <c r="O415" s="356"/>
      <c r="P415" s="355"/>
      <c r="Q415" s="352"/>
      <c r="R415" s="352"/>
      <c r="S415" s="352"/>
      <c r="T415" s="357"/>
      <c r="U415" s="352"/>
      <c r="V415" s="352"/>
      <c r="W415" s="352"/>
      <c r="X415" s="352"/>
      <c r="Y415" s="352"/>
      <c r="Z415" s="352"/>
      <c r="AA415" s="352"/>
      <c r="AB415" s="352"/>
    </row>
    <row r="416" spans="1:28" ht="15.75" customHeight="1">
      <c r="A416" s="351"/>
      <c r="B416" s="351"/>
      <c r="C416" s="352"/>
      <c r="D416" s="352"/>
      <c r="E416" s="352"/>
      <c r="F416" s="352"/>
      <c r="G416" s="351"/>
      <c r="H416" s="352"/>
      <c r="I416" s="351"/>
      <c r="J416" s="353"/>
      <c r="K416" s="354"/>
      <c r="L416" s="355"/>
      <c r="M416" s="355"/>
      <c r="N416" s="351"/>
      <c r="O416" s="356"/>
      <c r="P416" s="355"/>
      <c r="Q416" s="352"/>
      <c r="R416" s="352"/>
      <c r="S416" s="352"/>
      <c r="T416" s="357"/>
      <c r="U416" s="352"/>
      <c r="V416" s="352"/>
      <c r="W416" s="352"/>
      <c r="X416" s="352"/>
      <c r="Y416" s="352"/>
      <c r="Z416" s="352"/>
      <c r="AA416" s="352"/>
      <c r="AB416" s="352"/>
    </row>
    <row r="417" spans="1:28" ht="15.75" customHeight="1">
      <c r="A417" s="351"/>
      <c r="B417" s="351"/>
      <c r="C417" s="352"/>
      <c r="D417" s="352"/>
      <c r="E417" s="352"/>
      <c r="F417" s="352"/>
      <c r="G417" s="351"/>
      <c r="H417" s="352"/>
      <c r="I417" s="351"/>
      <c r="J417" s="353"/>
      <c r="K417" s="354"/>
      <c r="L417" s="355"/>
      <c r="M417" s="355"/>
      <c r="N417" s="351"/>
      <c r="O417" s="356"/>
      <c r="P417" s="355"/>
      <c r="Q417" s="352"/>
      <c r="R417" s="352"/>
      <c r="S417" s="352"/>
      <c r="T417" s="357"/>
      <c r="U417" s="352"/>
      <c r="V417" s="352"/>
      <c r="W417" s="352"/>
      <c r="X417" s="352"/>
      <c r="Y417" s="352"/>
      <c r="Z417" s="352"/>
      <c r="AA417" s="352"/>
      <c r="AB417" s="352"/>
    </row>
    <row r="418" spans="1:28" ht="15.75" customHeight="1">
      <c r="A418" s="351"/>
      <c r="B418" s="351"/>
      <c r="C418" s="352"/>
      <c r="D418" s="352"/>
      <c r="E418" s="352"/>
      <c r="F418" s="352"/>
      <c r="G418" s="351"/>
      <c r="H418" s="352"/>
      <c r="I418" s="351"/>
      <c r="J418" s="353"/>
      <c r="K418" s="354"/>
      <c r="L418" s="355"/>
      <c r="M418" s="355"/>
      <c r="N418" s="351"/>
      <c r="O418" s="356"/>
      <c r="P418" s="355"/>
      <c r="Q418" s="352"/>
      <c r="R418" s="352"/>
      <c r="S418" s="352"/>
      <c r="T418" s="357"/>
      <c r="U418" s="352"/>
      <c r="V418" s="352"/>
      <c r="W418" s="352"/>
      <c r="X418" s="352"/>
      <c r="Y418" s="352"/>
      <c r="Z418" s="352"/>
      <c r="AA418" s="352"/>
      <c r="AB418" s="352"/>
    </row>
    <row r="419" spans="1:28" ht="15.75" customHeight="1">
      <c r="A419" s="351"/>
      <c r="B419" s="351"/>
      <c r="C419" s="352"/>
      <c r="D419" s="352"/>
      <c r="E419" s="352"/>
      <c r="F419" s="352"/>
      <c r="G419" s="351"/>
      <c r="H419" s="352"/>
      <c r="I419" s="351"/>
      <c r="J419" s="353"/>
      <c r="K419" s="354"/>
      <c r="L419" s="355"/>
      <c r="M419" s="355"/>
      <c r="N419" s="351"/>
      <c r="O419" s="356"/>
      <c r="P419" s="355"/>
      <c r="Q419" s="352"/>
      <c r="R419" s="352"/>
      <c r="S419" s="352"/>
      <c r="T419" s="357"/>
      <c r="U419" s="352"/>
      <c r="V419" s="352"/>
      <c r="W419" s="352"/>
      <c r="X419" s="352"/>
      <c r="Y419" s="352"/>
      <c r="Z419" s="352"/>
      <c r="AA419" s="352"/>
      <c r="AB419" s="352"/>
    </row>
    <row r="420" spans="1:28" ht="15.75" customHeight="1">
      <c r="A420" s="351"/>
      <c r="B420" s="351"/>
      <c r="C420" s="352"/>
      <c r="D420" s="352"/>
      <c r="E420" s="352"/>
      <c r="F420" s="352"/>
      <c r="G420" s="351"/>
      <c r="H420" s="352"/>
      <c r="I420" s="351"/>
      <c r="J420" s="353"/>
      <c r="K420" s="354"/>
      <c r="L420" s="355"/>
      <c r="M420" s="355"/>
      <c r="N420" s="351"/>
      <c r="O420" s="356"/>
      <c r="P420" s="355"/>
      <c r="Q420" s="352"/>
      <c r="R420" s="352"/>
      <c r="S420" s="352"/>
      <c r="T420" s="357"/>
      <c r="U420" s="352"/>
      <c r="V420" s="352"/>
      <c r="W420" s="352"/>
      <c r="X420" s="352"/>
      <c r="Y420" s="352"/>
      <c r="Z420" s="352"/>
      <c r="AA420" s="352"/>
      <c r="AB420" s="352"/>
    </row>
    <row r="421" spans="1:28" ht="15.75" customHeight="1">
      <c r="A421" s="351"/>
      <c r="B421" s="351"/>
      <c r="C421" s="352"/>
      <c r="D421" s="352"/>
      <c r="E421" s="352"/>
      <c r="F421" s="352"/>
      <c r="G421" s="351"/>
      <c r="H421" s="352"/>
      <c r="I421" s="351"/>
      <c r="J421" s="353"/>
      <c r="K421" s="354"/>
      <c r="L421" s="355"/>
      <c r="M421" s="355"/>
      <c r="N421" s="351"/>
      <c r="O421" s="356"/>
      <c r="P421" s="355"/>
      <c r="Q421" s="352"/>
      <c r="R421" s="352"/>
      <c r="S421" s="352"/>
      <c r="T421" s="357"/>
      <c r="U421" s="352"/>
      <c r="V421" s="352"/>
      <c r="W421" s="352"/>
      <c r="X421" s="352"/>
      <c r="Y421" s="352"/>
      <c r="Z421" s="352"/>
      <c r="AA421" s="352"/>
      <c r="AB421" s="352"/>
    </row>
    <row r="422" spans="1:28" ht="15.75" customHeight="1">
      <c r="A422" s="351"/>
      <c r="B422" s="351"/>
      <c r="C422" s="352"/>
      <c r="D422" s="352"/>
      <c r="E422" s="352"/>
      <c r="F422" s="352"/>
      <c r="G422" s="351"/>
      <c r="H422" s="352"/>
      <c r="I422" s="351"/>
      <c r="J422" s="353"/>
      <c r="K422" s="354"/>
      <c r="L422" s="355"/>
      <c r="M422" s="355"/>
      <c r="N422" s="351"/>
      <c r="O422" s="356"/>
      <c r="P422" s="355"/>
      <c r="Q422" s="352"/>
      <c r="R422" s="352"/>
      <c r="S422" s="352"/>
      <c r="T422" s="357"/>
      <c r="U422" s="352"/>
      <c r="V422" s="352"/>
      <c r="W422" s="352"/>
      <c r="X422" s="352"/>
      <c r="Y422" s="352"/>
      <c r="Z422" s="352"/>
      <c r="AA422" s="352"/>
      <c r="AB422" s="352"/>
    </row>
    <row r="423" spans="1:28" ht="15.75" customHeight="1">
      <c r="A423" s="351"/>
      <c r="B423" s="351"/>
      <c r="C423" s="352"/>
      <c r="D423" s="352"/>
      <c r="E423" s="352"/>
      <c r="F423" s="352"/>
      <c r="G423" s="351"/>
      <c r="H423" s="352"/>
      <c r="I423" s="351"/>
      <c r="J423" s="353"/>
      <c r="K423" s="354"/>
      <c r="L423" s="355"/>
      <c r="M423" s="355"/>
      <c r="N423" s="351"/>
      <c r="O423" s="356"/>
      <c r="P423" s="355"/>
      <c r="Q423" s="352"/>
      <c r="R423" s="352"/>
      <c r="S423" s="352"/>
      <c r="T423" s="357"/>
      <c r="U423" s="352"/>
      <c r="V423" s="352"/>
      <c r="W423" s="352"/>
      <c r="X423" s="352"/>
      <c r="Y423" s="352"/>
      <c r="Z423" s="352"/>
      <c r="AA423" s="352"/>
      <c r="AB423" s="352"/>
    </row>
    <row r="424" spans="1:28" ht="15.75" customHeight="1">
      <c r="A424" s="351"/>
      <c r="B424" s="351"/>
      <c r="C424" s="352"/>
      <c r="D424" s="352"/>
      <c r="E424" s="352"/>
      <c r="F424" s="352"/>
      <c r="G424" s="351"/>
      <c r="H424" s="352"/>
      <c r="I424" s="351"/>
      <c r="J424" s="353"/>
      <c r="K424" s="354"/>
      <c r="L424" s="355"/>
      <c r="M424" s="355"/>
      <c r="N424" s="351"/>
      <c r="O424" s="356"/>
      <c r="P424" s="355"/>
      <c r="Q424" s="352"/>
      <c r="R424" s="352"/>
      <c r="S424" s="352"/>
      <c r="T424" s="357"/>
      <c r="U424" s="352"/>
      <c r="V424" s="352"/>
      <c r="W424" s="352"/>
      <c r="X424" s="352"/>
      <c r="Y424" s="352"/>
      <c r="Z424" s="352"/>
      <c r="AA424" s="352"/>
      <c r="AB424" s="352"/>
    </row>
    <row r="425" spans="1:28" ht="15.75" customHeight="1">
      <c r="A425" s="351"/>
      <c r="B425" s="351"/>
      <c r="C425" s="352"/>
      <c r="D425" s="352"/>
      <c r="E425" s="352"/>
      <c r="F425" s="352"/>
      <c r="G425" s="351"/>
      <c r="H425" s="352"/>
      <c r="I425" s="351"/>
      <c r="J425" s="353"/>
      <c r="K425" s="354"/>
      <c r="L425" s="355"/>
      <c r="M425" s="355"/>
      <c r="N425" s="351"/>
      <c r="O425" s="356"/>
      <c r="P425" s="355"/>
      <c r="Q425" s="352"/>
      <c r="R425" s="352"/>
      <c r="S425" s="352"/>
      <c r="T425" s="357"/>
      <c r="U425" s="352"/>
      <c r="V425" s="352"/>
      <c r="W425" s="352"/>
      <c r="X425" s="352"/>
      <c r="Y425" s="352"/>
      <c r="Z425" s="352"/>
      <c r="AA425" s="352"/>
      <c r="AB425" s="352"/>
    </row>
    <row r="426" spans="1:28" ht="15.75" customHeight="1">
      <c r="A426" s="351"/>
      <c r="B426" s="351"/>
      <c r="C426" s="352"/>
      <c r="D426" s="352"/>
      <c r="E426" s="352"/>
      <c r="F426" s="352"/>
      <c r="G426" s="351"/>
      <c r="H426" s="352"/>
      <c r="I426" s="351"/>
      <c r="J426" s="353"/>
      <c r="K426" s="354"/>
      <c r="L426" s="355"/>
      <c r="M426" s="355"/>
      <c r="N426" s="351"/>
      <c r="O426" s="356"/>
      <c r="P426" s="355"/>
      <c r="Q426" s="352"/>
      <c r="R426" s="352"/>
      <c r="S426" s="352"/>
      <c r="T426" s="357"/>
      <c r="U426" s="352"/>
      <c r="V426" s="352"/>
      <c r="W426" s="352"/>
      <c r="X426" s="352"/>
      <c r="Y426" s="352"/>
      <c r="Z426" s="352"/>
      <c r="AA426" s="352"/>
      <c r="AB426" s="352"/>
    </row>
    <row r="427" spans="1:28" ht="15.75" customHeight="1">
      <c r="A427" s="351"/>
      <c r="B427" s="351"/>
      <c r="C427" s="352"/>
      <c r="D427" s="352"/>
      <c r="E427" s="352"/>
      <c r="F427" s="352"/>
      <c r="G427" s="351"/>
      <c r="H427" s="352"/>
      <c r="I427" s="351"/>
      <c r="J427" s="353"/>
      <c r="K427" s="354"/>
      <c r="L427" s="355"/>
      <c r="M427" s="355"/>
      <c r="N427" s="351"/>
      <c r="O427" s="356"/>
      <c r="P427" s="355"/>
      <c r="Q427" s="352"/>
      <c r="R427" s="352"/>
      <c r="S427" s="352"/>
      <c r="T427" s="357"/>
      <c r="U427" s="352"/>
      <c r="V427" s="352"/>
      <c r="W427" s="352"/>
      <c r="X427" s="352"/>
      <c r="Y427" s="352"/>
      <c r="Z427" s="352"/>
      <c r="AA427" s="352"/>
      <c r="AB427" s="352"/>
    </row>
    <row r="428" spans="1:28" ht="15.75" customHeight="1">
      <c r="A428" s="351"/>
      <c r="B428" s="351"/>
      <c r="C428" s="352"/>
      <c r="D428" s="352"/>
      <c r="E428" s="352"/>
      <c r="F428" s="352"/>
      <c r="G428" s="351"/>
      <c r="H428" s="352"/>
      <c r="I428" s="351"/>
      <c r="J428" s="353"/>
      <c r="K428" s="354"/>
      <c r="L428" s="355"/>
      <c r="M428" s="355"/>
      <c r="N428" s="351"/>
      <c r="O428" s="356"/>
      <c r="P428" s="355"/>
      <c r="Q428" s="352"/>
      <c r="R428" s="352"/>
      <c r="S428" s="352"/>
      <c r="T428" s="357"/>
      <c r="U428" s="352"/>
      <c r="V428" s="352"/>
      <c r="W428" s="352"/>
      <c r="X428" s="352"/>
      <c r="Y428" s="352"/>
      <c r="Z428" s="352"/>
      <c r="AA428" s="352"/>
      <c r="AB428" s="352"/>
    </row>
    <row r="429" spans="1:28" ht="15.75" customHeight="1">
      <c r="A429" s="351"/>
      <c r="B429" s="351"/>
      <c r="C429" s="352"/>
      <c r="D429" s="352"/>
      <c r="E429" s="352"/>
      <c r="F429" s="352"/>
      <c r="G429" s="351"/>
      <c r="H429" s="352"/>
      <c r="I429" s="351"/>
      <c r="J429" s="353"/>
      <c r="K429" s="354"/>
      <c r="L429" s="355"/>
      <c r="M429" s="355"/>
      <c r="N429" s="351"/>
      <c r="O429" s="356"/>
      <c r="P429" s="355"/>
      <c r="Q429" s="352"/>
      <c r="R429" s="352"/>
      <c r="S429" s="352"/>
      <c r="T429" s="357"/>
      <c r="U429" s="352"/>
      <c r="V429" s="352"/>
      <c r="W429" s="352"/>
      <c r="X429" s="352"/>
      <c r="Y429" s="352"/>
      <c r="Z429" s="352"/>
      <c r="AA429" s="352"/>
      <c r="AB429" s="352"/>
    </row>
    <row r="430" spans="1:28" ht="15.75" customHeight="1">
      <c r="A430" s="351"/>
      <c r="B430" s="351"/>
      <c r="C430" s="352"/>
      <c r="D430" s="352"/>
      <c r="E430" s="352"/>
      <c r="F430" s="352"/>
      <c r="G430" s="351"/>
      <c r="H430" s="352"/>
      <c r="I430" s="351"/>
      <c r="J430" s="353"/>
      <c r="K430" s="354"/>
      <c r="L430" s="355"/>
      <c r="M430" s="355"/>
      <c r="N430" s="351"/>
      <c r="O430" s="356"/>
      <c r="P430" s="355"/>
      <c r="Q430" s="352"/>
      <c r="R430" s="352"/>
      <c r="S430" s="352"/>
      <c r="T430" s="357"/>
      <c r="U430" s="352"/>
      <c r="V430" s="352"/>
      <c r="W430" s="352"/>
      <c r="X430" s="352"/>
      <c r="Y430" s="352"/>
      <c r="Z430" s="352"/>
      <c r="AA430" s="352"/>
      <c r="AB430" s="352"/>
    </row>
    <row r="431" spans="1:28" ht="15.75" customHeight="1">
      <c r="A431" s="351"/>
      <c r="B431" s="351"/>
      <c r="C431" s="352"/>
      <c r="D431" s="352"/>
      <c r="E431" s="352"/>
      <c r="F431" s="352"/>
      <c r="G431" s="351"/>
      <c r="H431" s="352"/>
      <c r="I431" s="351"/>
      <c r="J431" s="353"/>
      <c r="K431" s="354"/>
      <c r="L431" s="355"/>
      <c r="M431" s="355"/>
      <c r="N431" s="351"/>
      <c r="O431" s="356"/>
      <c r="P431" s="355"/>
      <c r="Q431" s="352"/>
      <c r="R431" s="352"/>
      <c r="S431" s="352"/>
      <c r="T431" s="357"/>
      <c r="U431" s="352"/>
      <c r="V431" s="352"/>
      <c r="W431" s="352"/>
      <c r="X431" s="352"/>
      <c r="Y431" s="352"/>
      <c r="Z431" s="352"/>
      <c r="AA431" s="352"/>
      <c r="AB431" s="352"/>
    </row>
    <row r="432" spans="1:28" ht="15.75" customHeight="1">
      <c r="A432" s="351"/>
      <c r="B432" s="351"/>
      <c r="C432" s="352"/>
      <c r="D432" s="352"/>
      <c r="E432" s="352"/>
      <c r="F432" s="352"/>
      <c r="G432" s="351"/>
      <c r="H432" s="352"/>
      <c r="I432" s="351"/>
      <c r="J432" s="353"/>
      <c r="K432" s="354"/>
      <c r="L432" s="355"/>
      <c r="M432" s="355"/>
      <c r="N432" s="351"/>
      <c r="O432" s="356"/>
      <c r="P432" s="355"/>
      <c r="Q432" s="352"/>
      <c r="R432" s="352"/>
      <c r="S432" s="352"/>
      <c r="T432" s="357"/>
      <c r="U432" s="352"/>
      <c r="V432" s="352"/>
      <c r="W432" s="352"/>
      <c r="X432" s="352"/>
      <c r="Y432" s="352"/>
      <c r="Z432" s="352"/>
      <c r="AA432" s="352"/>
      <c r="AB432" s="352"/>
    </row>
    <row r="433" spans="1:28" ht="15.75" customHeight="1">
      <c r="A433" s="351"/>
      <c r="B433" s="351"/>
      <c r="C433" s="352"/>
      <c r="D433" s="352"/>
      <c r="E433" s="352"/>
      <c r="F433" s="352"/>
      <c r="G433" s="351"/>
      <c r="H433" s="352"/>
      <c r="I433" s="351"/>
      <c r="J433" s="353"/>
      <c r="K433" s="354"/>
      <c r="L433" s="355"/>
      <c r="M433" s="355"/>
      <c r="N433" s="351"/>
      <c r="O433" s="356"/>
      <c r="P433" s="355"/>
      <c r="Q433" s="352"/>
      <c r="R433" s="352"/>
      <c r="S433" s="352"/>
      <c r="T433" s="357"/>
      <c r="U433" s="352"/>
      <c r="V433" s="352"/>
      <c r="W433" s="352"/>
      <c r="X433" s="352"/>
      <c r="Y433" s="352"/>
      <c r="Z433" s="352"/>
      <c r="AA433" s="352"/>
      <c r="AB433" s="352"/>
    </row>
    <row r="434" spans="1:28" ht="15.75" customHeight="1">
      <c r="A434" s="351"/>
      <c r="B434" s="351"/>
      <c r="C434" s="352"/>
      <c r="D434" s="352"/>
      <c r="E434" s="352"/>
      <c r="F434" s="352"/>
      <c r="G434" s="351"/>
      <c r="H434" s="352"/>
      <c r="I434" s="351"/>
      <c r="J434" s="353"/>
      <c r="K434" s="354"/>
      <c r="L434" s="355"/>
      <c r="M434" s="355"/>
      <c r="N434" s="351"/>
      <c r="O434" s="356"/>
      <c r="P434" s="355"/>
      <c r="Q434" s="352"/>
      <c r="R434" s="352"/>
      <c r="S434" s="352"/>
      <c r="T434" s="357"/>
      <c r="U434" s="352"/>
      <c r="V434" s="352"/>
      <c r="W434" s="352"/>
      <c r="X434" s="352"/>
      <c r="Y434" s="352"/>
      <c r="Z434" s="352"/>
      <c r="AA434" s="352"/>
      <c r="AB434" s="352"/>
    </row>
    <row r="435" spans="1:28" ht="15.75" customHeight="1">
      <c r="A435" s="351"/>
      <c r="B435" s="351"/>
      <c r="C435" s="352"/>
      <c r="D435" s="352"/>
      <c r="E435" s="352"/>
      <c r="F435" s="352"/>
      <c r="G435" s="351"/>
      <c r="H435" s="352"/>
      <c r="I435" s="351"/>
      <c r="J435" s="353"/>
      <c r="K435" s="354"/>
      <c r="L435" s="355"/>
      <c r="M435" s="355"/>
      <c r="N435" s="351"/>
      <c r="O435" s="356"/>
      <c r="P435" s="355"/>
      <c r="Q435" s="352"/>
      <c r="R435" s="352"/>
      <c r="S435" s="352"/>
      <c r="T435" s="357"/>
      <c r="U435" s="352"/>
      <c r="V435" s="352"/>
      <c r="W435" s="352"/>
      <c r="X435" s="352"/>
      <c r="Y435" s="352"/>
      <c r="Z435" s="352"/>
      <c r="AA435" s="352"/>
      <c r="AB435" s="352"/>
    </row>
    <row r="436" spans="1:28" ht="15.75" customHeight="1">
      <c r="A436" s="351"/>
      <c r="B436" s="351"/>
      <c r="C436" s="352"/>
      <c r="D436" s="352"/>
      <c r="E436" s="352"/>
      <c r="F436" s="352"/>
      <c r="G436" s="351"/>
      <c r="H436" s="352"/>
      <c r="I436" s="351"/>
      <c r="J436" s="353"/>
      <c r="K436" s="354"/>
      <c r="L436" s="355"/>
      <c r="M436" s="355"/>
      <c r="N436" s="351"/>
      <c r="O436" s="356"/>
      <c r="P436" s="355"/>
      <c r="Q436" s="352"/>
      <c r="R436" s="352"/>
      <c r="S436" s="352"/>
      <c r="T436" s="357"/>
      <c r="U436" s="352"/>
      <c r="V436" s="352"/>
      <c r="W436" s="352"/>
      <c r="X436" s="352"/>
      <c r="Y436" s="352"/>
      <c r="Z436" s="352"/>
      <c r="AA436" s="352"/>
      <c r="AB436" s="352"/>
    </row>
    <row r="437" spans="1:28" ht="15.75" customHeight="1">
      <c r="A437" s="351"/>
      <c r="B437" s="351"/>
      <c r="C437" s="352"/>
      <c r="D437" s="352"/>
      <c r="E437" s="352"/>
      <c r="F437" s="352"/>
      <c r="G437" s="351"/>
      <c r="H437" s="352"/>
      <c r="I437" s="351"/>
      <c r="J437" s="353"/>
      <c r="K437" s="354"/>
      <c r="L437" s="355"/>
      <c r="M437" s="355"/>
      <c r="N437" s="351"/>
      <c r="O437" s="356"/>
      <c r="P437" s="355"/>
      <c r="Q437" s="352"/>
      <c r="R437" s="352"/>
      <c r="S437" s="352"/>
      <c r="T437" s="357"/>
      <c r="U437" s="352"/>
      <c r="V437" s="352"/>
      <c r="W437" s="352"/>
      <c r="X437" s="352"/>
      <c r="Y437" s="352"/>
      <c r="Z437" s="352"/>
      <c r="AA437" s="352"/>
      <c r="AB437" s="352"/>
    </row>
    <row r="438" spans="1:28" ht="15.75" customHeight="1">
      <c r="A438" s="351"/>
      <c r="B438" s="351"/>
      <c r="C438" s="352"/>
      <c r="D438" s="352"/>
      <c r="E438" s="352"/>
      <c r="F438" s="352"/>
      <c r="G438" s="351"/>
      <c r="H438" s="352"/>
      <c r="I438" s="351"/>
      <c r="J438" s="353"/>
      <c r="K438" s="354"/>
      <c r="L438" s="355"/>
      <c r="M438" s="355"/>
      <c r="N438" s="351"/>
      <c r="O438" s="356"/>
      <c r="P438" s="355"/>
      <c r="Q438" s="352"/>
      <c r="R438" s="352"/>
      <c r="S438" s="352"/>
      <c r="T438" s="357"/>
      <c r="U438" s="352"/>
      <c r="V438" s="352"/>
      <c r="W438" s="352"/>
      <c r="X438" s="352"/>
      <c r="Y438" s="352"/>
      <c r="Z438" s="352"/>
      <c r="AA438" s="352"/>
      <c r="AB438" s="352"/>
    </row>
    <row r="439" spans="1:28" ht="15.75" customHeight="1">
      <c r="A439" s="351"/>
      <c r="B439" s="351"/>
      <c r="C439" s="352"/>
      <c r="D439" s="352"/>
      <c r="E439" s="352"/>
      <c r="F439" s="352"/>
      <c r="G439" s="351"/>
      <c r="H439" s="352"/>
      <c r="I439" s="351"/>
      <c r="J439" s="353"/>
      <c r="K439" s="354"/>
      <c r="L439" s="355"/>
      <c r="M439" s="355"/>
      <c r="N439" s="351"/>
      <c r="O439" s="356"/>
      <c r="P439" s="355"/>
      <c r="Q439" s="352"/>
      <c r="R439" s="352"/>
      <c r="S439" s="352"/>
      <c r="T439" s="357"/>
      <c r="U439" s="352"/>
      <c r="V439" s="352"/>
      <c r="W439" s="352"/>
      <c r="X439" s="352"/>
      <c r="Y439" s="352"/>
      <c r="Z439" s="352"/>
      <c r="AA439" s="352"/>
      <c r="AB439" s="352"/>
    </row>
    <row r="440" spans="1:28" ht="15.75" customHeight="1">
      <c r="A440" s="351"/>
      <c r="B440" s="351"/>
      <c r="C440" s="352"/>
      <c r="D440" s="352"/>
      <c r="E440" s="352"/>
      <c r="F440" s="352"/>
      <c r="G440" s="351"/>
      <c r="H440" s="352"/>
      <c r="I440" s="351"/>
      <c r="J440" s="353"/>
      <c r="K440" s="354"/>
      <c r="L440" s="355"/>
      <c r="M440" s="355"/>
      <c r="N440" s="351"/>
      <c r="O440" s="356"/>
      <c r="P440" s="355"/>
      <c r="Q440" s="352"/>
      <c r="R440" s="352"/>
      <c r="S440" s="352"/>
      <c r="T440" s="357"/>
      <c r="U440" s="352"/>
      <c r="V440" s="352"/>
      <c r="W440" s="352"/>
      <c r="X440" s="352"/>
      <c r="Y440" s="352"/>
      <c r="Z440" s="352"/>
      <c r="AA440" s="352"/>
      <c r="AB440" s="352"/>
    </row>
    <row r="441" spans="1:28" ht="15.75" customHeight="1">
      <c r="A441" s="351"/>
      <c r="B441" s="351"/>
      <c r="C441" s="352"/>
      <c r="D441" s="352"/>
      <c r="E441" s="352"/>
      <c r="F441" s="352"/>
      <c r="G441" s="351"/>
      <c r="H441" s="352"/>
      <c r="I441" s="351"/>
      <c r="J441" s="353"/>
      <c r="K441" s="354"/>
      <c r="L441" s="355"/>
      <c r="M441" s="355"/>
      <c r="N441" s="351"/>
      <c r="O441" s="356"/>
      <c r="P441" s="355"/>
      <c r="Q441" s="352"/>
      <c r="R441" s="352"/>
      <c r="S441" s="352"/>
      <c r="T441" s="357"/>
      <c r="U441" s="352"/>
      <c r="V441" s="352"/>
      <c r="W441" s="352"/>
      <c r="X441" s="352"/>
      <c r="Y441" s="352"/>
      <c r="Z441" s="352"/>
      <c r="AA441" s="352"/>
      <c r="AB441" s="352"/>
    </row>
    <row r="442" spans="1:28" ht="15.75" customHeight="1">
      <c r="A442" s="351"/>
      <c r="B442" s="351"/>
      <c r="C442" s="352"/>
      <c r="D442" s="352"/>
      <c r="E442" s="352"/>
      <c r="F442" s="352"/>
      <c r="G442" s="351"/>
      <c r="H442" s="352"/>
      <c r="I442" s="351"/>
      <c r="J442" s="353"/>
      <c r="K442" s="354"/>
      <c r="L442" s="355"/>
      <c r="M442" s="355"/>
      <c r="N442" s="351"/>
      <c r="O442" s="356"/>
      <c r="P442" s="355"/>
      <c r="Q442" s="352"/>
      <c r="R442" s="352"/>
      <c r="S442" s="352"/>
      <c r="T442" s="357"/>
      <c r="U442" s="352"/>
      <c r="V442" s="352"/>
      <c r="W442" s="352"/>
      <c r="X442" s="352"/>
      <c r="Y442" s="352"/>
      <c r="Z442" s="352"/>
      <c r="AA442" s="352"/>
      <c r="AB442" s="352"/>
    </row>
    <row r="443" spans="1:28" ht="15.75" customHeight="1">
      <c r="A443" s="351"/>
      <c r="B443" s="351"/>
      <c r="C443" s="352"/>
      <c r="D443" s="352"/>
      <c r="E443" s="352"/>
      <c r="F443" s="352"/>
      <c r="G443" s="351"/>
      <c r="H443" s="352"/>
      <c r="I443" s="351"/>
      <c r="J443" s="353"/>
      <c r="K443" s="354"/>
      <c r="L443" s="355"/>
      <c r="M443" s="355"/>
      <c r="N443" s="351"/>
      <c r="O443" s="356"/>
      <c r="P443" s="355"/>
      <c r="Q443" s="352"/>
      <c r="R443" s="352"/>
      <c r="S443" s="352"/>
      <c r="T443" s="357"/>
      <c r="U443" s="352"/>
      <c r="V443" s="352"/>
      <c r="W443" s="352"/>
      <c r="X443" s="352"/>
      <c r="Y443" s="352"/>
      <c r="Z443" s="352"/>
      <c r="AA443" s="352"/>
      <c r="AB443" s="352"/>
    </row>
    <row r="444" spans="1:28" ht="15.75" customHeight="1">
      <c r="A444" s="351"/>
      <c r="B444" s="351"/>
      <c r="C444" s="352"/>
      <c r="D444" s="352"/>
      <c r="E444" s="352"/>
      <c r="F444" s="352"/>
      <c r="G444" s="351"/>
      <c r="H444" s="352"/>
      <c r="I444" s="351"/>
      <c r="J444" s="353"/>
      <c r="K444" s="354"/>
      <c r="L444" s="355"/>
      <c r="M444" s="355"/>
      <c r="N444" s="351"/>
      <c r="O444" s="356"/>
      <c r="P444" s="355"/>
      <c r="Q444" s="352"/>
      <c r="R444" s="352"/>
      <c r="S444" s="352"/>
      <c r="T444" s="357"/>
      <c r="U444" s="352"/>
      <c r="V444" s="352"/>
      <c r="W444" s="352"/>
      <c r="X444" s="352"/>
      <c r="Y444" s="352"/>
      <c r="Z444" s="352"/>
      <c r="AA444" s="352"/>
      <c r="AB444" s="352"/>
    </row>
    <row r="445" spans="1:28" ht="15.75" customHeight="1">
      <c r="A445" s="351"/>
      <c r="B445" s="351"/>
      <c r="C445" s="352"/>
      <c r="D445" s="352"/>
      <c r="E445" s="352"/>
      <c r="F445" s="352"/>
      <c r="G445" s="351"/>
      <c r="H445" s="352"/>
      <c r="I445" s="351"/>
      <c r="J445" s="353"/>
      <c r="K445" s="354"/>
      <c r="L445" s="355"/>
      <c r="M445" s="355"/>
      <c r="N445" s="351"/>
      <c r="O445" s="356"/>
      <c r="P445" s="355"/>
      <c r="Q445" s="352"/>
      <c r="R445" s="352"/>
      <c r="S445" s="352"/>
      <c r="T445" s="357"/>
      <c r="U445" s="352"/>
      <c r="V445" s="352"/>
      <c r="W445" s="352"/>
      <c r="X445" s="352"/>
      <c r="Y445" s="352"/>
      <c r="Z445" s="352"/>
      <c r="AA445" s="352"/>
      <c r="AB445" s="352"/>
    </row>
    <row r="446" spans="1:28" ht="15.75" customHeight="1">
      <c r="A446" s="351"/>
      <c r="B446" s="351"/>
      <c r="C446" s="352"/>
      <c r="D446" s="352"/>
      <c r="E446" s="352"/>
      <c r="F446" s="352"/>
      <c r="G446" s="351"/>
      <c r="H446" s="352"/>
      <c r="I446" s="351"/>
      <c r="J446" s="353"/>
      <c r="K446" s="354"/>
      <c r="L446" s="355"/>
      <c r="M446" s="355"/>
      <c r="N446" s="351"/>
      <c r="O446" s="356"/>
      <c r="P446" s="355"/>
      <c r="Q446" s="352"/>
      <c r="R446" s="352"/>
      <c r="S446" s="352"/>
      <c r="T446" s="357"/>
      <c r="U446" s="352"/>
      <c r="V446" s="352"/>
      <c r="W446" s="352"/>
      <c r="X446" s="352"/>
      <c r="Y446" s="352"/>
      <c r="Z446" s="352"/>
      <c r="AA446" s="352"/>
      <c r="AB446" s="352"/>
    </row>
    <row r="447" spans="1:28" ht="15.75" customHeight="1">
      <c r="A447" s="351"/>
      <c r="B447" s="351"/>
      <c r="C447" s="352"/>
      <c r="D447" s="352"/>
      <c r="E447" s="352"/>
      <c r="F447" s="352"/>
      <c r="G447" s="351"/>
      <c r="H447" s="352"/>
      <c r="I447" s="351"/>
      <c r="J447" s="353"/>
      <c r="K447" s="354"/>
      <c r="L447" s="355"/>
      <c r="M447" s="355"/>
      <c r="N447" s="351"/>
      <c r="O447" s="356"/>
      <c r="P447" s="355"/>
      <c r="Q447" s="352"/>
      <c r="R447" s="352"/>
      <c r="S447" s="352"/>
      <c r="T447" s="357"/>
      <c r="U447" s="352"/>
      <c r="V447" s="352"/>
      <c r="W447" s="352"/>
      <c r="X447" s="352"/>
      <c r="Y447" s="352"/>
      <c r="Z447" s="352"/>
      <c r="AA447" s="352"/>
      <c r="AB447" s="352"/>
    </row>
    <row r="448" spans="1:28" ht="15.75" customHeight="1">
      <c r="A448" s="351"/>
      <c r="B448" s="351"/>
      <c r="C448" s="352"/>
      <c r="D448" s="352"/>
      <c r="E448" s="352"/>
      <c r="F448" s="352"/>
      <c r="G448" s="351"/>
      <c r="H448" s="352"/>
      <c r="I448" s="351"/>
      <c r="J448" s="353"/>
      <c r="K448" s="354"/>
      <c r="L448" s="355"/>
      <c r="M448" s="355"/>
      <c r="N448" s="351"/>
      <c r="O448" s="356"/>
      <c r="P448" s="355"/>
      <c r="Q448" s="352"/>
      <c r="R448" s="352"/>
      <c r="S448" s="352"/>
      <c r="T448" s="357"/>
      <c r="U448" s="352"/>
      <c r="V448" s="352"/>
      <c r="W448" s="352"/>
      <c r="X448" s="352"/>
      <c r="Y448" s="352"/>
      <c r="Z448" s="352"/>
      <c r="AA448" s="352"/>
      <c r="AB448" s="352"/>
    </row>
    <row r="449" spans="1:28" ht="15.75" customHeight="1">
      <c r="A449" s="351"/>
      <c r="B449" s="351"/>
      <c r="C449" s="352"/>
      <c r="D449" s="352"/>
      <c r="E449" s="352"/>
      <c r="F449" s="352"/>
      <c r="G449" s="351"/>
      <c r="H449" s="352"/>
      <c r="I449" s="351"/>
      <c r="J449" s="353"/>
      <c r="K449" s="354"/>
      <c r="L449" s="355"/>
      <c r="M449" s="355"/>
      <c r="N449" s="351"/>
      <c r="O449" s="356"/>
      <c r="P449" s="355"/>
      <c r="Q449" s="352"/>
      <c r="R449" s="352"/>
      <c r="S449" s="352"/>
      <c r="T449" s="357"/>
      <c r="U449" s="352"/>
      <c r="V449" s="352"/>
      <c r="W449" s="352"/>
      <c r="X449" s="352"/>
      <c r="Y449" s="352"/>
      <c r="Z449" s="352"/>
      <c r="AA449" s="352"/>
      <c r="AB449" s="352"/>
    </row>
    <row r="450" spans="1:28" ht="15.75" customHeight="1">
      <c r="A450" s="351"/>
      <c r="B450" s="351"/>
      <c r="C450" s="352"/>
      <c r="D450" s="352"/>
      <c r="E450" s="352"/>
      <c r="F450" s="352"/>
      <c r="G450" s="351"/>
      <c r="H450" s="352"/>
      <c r="I450" s="351"/>
      <c r="J450" s="353"/>
      <c r="K450" s="354"/>
      <c r="L450" s="355"/>
      <c r="M450" s="355"/>
      <c r="N450" s="351"/>
      <c r="O450" s="356"/>
      <c r="P450" s="355"/>
      <c r="Q450" s="352"/>
      <c r="R450" s="352"/>
      <c r="S450" s="352"/>
      <c r="T450" s="357"/>
      <c r="U450" s="352"/>
      <c r="V450" s="352"/>
      <c r="W450" s="352"/>
      <c r="X450" s="352"/>
      <c r="Y450" s="352"/>
      <c r="Z450" s="352"/>
      <c r="AA450" s="352"/>
      <c r="AB450" s="352"/>
    </row>
    <row r="451" spans="1:28" ht="15.75" customHeight="1">
      <c r="A451" s="351"/>
      <c r="B451" s="351"/>
      <c r="C451" s="352"/>
      <c r="D451" s="352"/>
      <c r="E451" s="352"/>
      <c r="F451" s="352"/>
      <c r="G451" s="351"/>
      <c r="H451" s="352"/>
      <c r="I451" s="351"/>
      <c r="J451" s="353"/>
      <c r="K451" s="354"/>
      <c r="L451" s="355"/>
      <c r="M451" s="355"/>
      <c r="N451" s="351"/>
      <c r="O451" s="356"/>
      <c r="P451" s="355"/>
      <c r="Q451" s="352"/>
      <c r="R451" s="352"/>
      <c r="S451" s="352"/>
      <c r="T451" s="357"/>
      <c r="U451" s="352"/>
      <c r="V451" s="352"/>
      <c r="W451" s="352"/>
      <c r="X451" s="352"/>
      <c r="Y451" s="352"/>
      <c r="Z451" s="352"/>
      <c r="AA451" s="352"/>
      <c r="AB451" s="352"/>
    </row>
    <row r="452" spans="1:28" ht="15.75" customHeight="1">
      <c r="A452" s="351"/>
      <c r="B452" s="351"/>
      <c r="C452" s="352"/>
      <c r="D452" s="352"/>
      <c r="E452" s="352"/>
      <c r="F452" s="352"/>
      <c r="G452" s="351"/>
      <c r="H452" s="352"/>
      <c r="I452" s="351"/>
      <c r="J452" s="353"/>
      <c r="K452" s="354"/>
      <c r="L452" s="355"/>
      <c r="M452" s="355"/>
      <c r="N452" s="351"/>
      <c r="O452" s="356"/>
      <c r="P452" s="355"/>
      <c r="Q452" s="352"/>
      <c r="R452" s="352"/>
      <c r="S452" s="352"/>
      <c r="T452" s="357"/>
      <c r="U452" s="352"/>
      <c r="V452" s="352"/>
      <c r="W452" s="352"/>
      <c r="X452" s="352"/>
      <c r="Y452" s="352"/>
      <c r="Z452" s="352"/>
      <c r="AA452" s="352"/>
      <c r="AB452" s="352"/>
    </row>
    <row r="453" spans="1:28" ht="15.75" customHeight="1">
      <c r="A453" s="351"/>
      <c r="B453" s="351"/>
      <c r="C453" s="352"/>
      <c r="D453" s="352"/>
      <c r="E453" s="352"/>
      <c r="F453" s="352"/>
      <c r="G453" s="351"/>
      <c r="H453" s="352"/>
      <c r="I453" s="351"/>
      <c r="J453" s="353"/>
      <c r="K453" s="354"/>
      <c r="L453" s="355"/>
      <c r="M453" s="355"/>
      <c r="N453" s="351"/>
      <c r="O453" s="356"/>
      <c r="P453" s="355"/>
      <c r="Q453" s="352"/>
      <c r="R453" s="352"/>
      <c r="S453" s="352"/>
      <c r="T453" s="357"/>
      <c r="U453" s="352"/>
      <c r="V453" s="352"/>
      <c r="W453" s="352"/>
      <c r="X453" s="352"/>
      <c r="Y453" s="352"/>
      <c r="Z453" s="352"/>
      <c r="AA453" s="352"/>
      <c r="AB453" s="352"/>
    </row>
    <row r="454" spans="1:28" ht="15.75" customHeight="1">
      <c r="A454" s="351"/>
      <c r="B454" s="351"/>
      <c r="C454" s="352"/>
      <c r="D454" s="352"/>
      <c r="E454" s="352"/>
      <c r="F454" s="352"/>
      <c r="G454" s="351"/>
      <c r="H454" s="352"/>
      <c r="I454" s="351"/>
      <c r="J454" s="353"/>
      <c r="K454" s="354"/>
      <c r="L454" s="355"/>
      <c r="M454" s="355"/>
      <c r="N454" s="351"/>
      <c r="O454" s="356"/>
      <c r="P454" s="355"/>
      <c r="Q454" s="352"/>
      <c r="R454" s="352"/>
      <c r="S454" s="352"/>
      <c r="T454" s="357"/>
      <c r="U454" s="352"/>
      <c r="V454" s="352"/>
      <c r="W454" s="352"/>
      <c r="X454" s="352"/>
      <c r="Y454" s="352"/>
      <c r="Z454" s="352"/>
      <c r="AA454" s="352"/>
      <c r="AB454" s="352"/>
    </row>
    <row r="455" spans="1:28" ht="15.75" customHeight="1">
      <c r="A455" s="351"/>
      <c r="B455" s="351"/>
      <c r="C455" s="352"/>
      <c r="D455" s="352"/>
      <c r="E455" s="352"/>
      <c r="F455" s="352"/>
      <c r="G455" s="351"/>
      <c r="H455" s="352"/>
      <c r="I455" s="351"/>
      <c r="J455" s="353"/>
      <c r="K455" s="354"/>
      <c r="L455" s="355"/>
      <c r="M455" s="355"/>
      <c r="N455" s="351"/>
      <c r="O455" s="356"/>
      <c r="P455" s="355"/>
      <c r="Q455" s="352"/>
      <c r="R455" s="352"/>
      <c r="S455" s="352"/>
      <c r="T455" s="357"/>
      <c r="U455" s="352"/>
      <c r="V455" s="352"/>
      <c r="W455" s="352"/>
      <c r="X455" s="352"/>
      <c r="Y455" s="352"/>
      <c r="Z455" s="352"/>
      <c r="AA455" s="352"/>
      <c r="AB455" s="352"/>
    </row>
    <row r="456" spans="1:28" ht="15.75" customHeight="1">
      <c r="A456" s="351"/>
      <c r="B456" s="351"/>
      <c r="C456" s="352"/>
      <c r="D456" s="352"/>
      <c r="E456" s="352"/>
      <c r="F456" s="352"/>
      <c r="G456" s="351"/>
      <c r="H456" s="352"/>
      <c r="I456" s="351"/>
      <c r="J456" s="353"/>
      <c r="K456" s="354"/>
      <c r="L456" s="355"/>
      <c r="M456" s="355"/>
      <c r="N456" s="351"/>
      <c r="O456" s="356"/>
      <c r="P456" s="355"/>
      <c r="Q456" s="352"/>
      <c r="R456" s="352"/>
      <c r="S456" s="352"/>
      <c r="T456" s="357"/>
      <c r="U456" s="352"/>
      <c r="V456" s="352"/>
      <c r="W456" s="352"/>
      <c r="X456" s="352"/>
      <c r="Y456" s="352"/>
      <c r="Z456" s="352"/>
      <c r="AA456" s="352"/>
      <c r="AB456" s="352"/>
    </row>
    <row r="457" spans="1:28" ht="15.75" customHeight="1">
      <c r="A457" s="351"/>
      <c r="B457" s="351"/>
      <c r="C457" s="352"/>
      <c r="D457" s="352"/>
      <c r="E457" s="352"/>
      <c r="F457" s="352"/>
      <c r="G457" s="351"/>
      <c r="H457" s="352"/>
      <c r="I457" s="351"/>
      <c r="J457" s="353"/>
      <c r="K457" s="354"/>
      <c r="L457" s="355"/>
      <c r="M457" s="355"/>
      <c r="N457" s="351"/>
      <c r="O457" s="356"/>
      <c r="P457" s="355"/>
      <c r="Q457" s="352"/>
      <c r="R457" s="352"/>
      <c r="S457" s="352"/>
      <c r="T457" s="357"/>
      <c r="U457" s="352"/>
      <c r="V457" s="352"/>
      <c r="W457" s="352"/>
      <c r="X457" s="352"/>
      <c r="Y457" s="352"/>
      <c r="Z457" s="352"/>
      <c r="AA457" s="352"/>
      <c r="AB457" s="352"/>
    </row>
    <row r="458" spans="1:28" ht="15.75" customHeight="1">
      <c r="A458" s="351"/>
      <c r="B458" s="351"/>
      <c r="C458" s="352"/>
      <c r="D458" s="352"/>
      <c r="E458" s="352"/>
      <c r="F458" s="352"/>
      <c r="G458" s="351"/>
      <c r="H458" s="352"/>
      <c r="I458" s="351"/>
      <c r="J458" s="353"/>
      <c r="K458" s="354"/>
      <c r="L458" s="355"/>
      <c r="M458" s="355"/>
      <c r="N458" s="351"/>
      <c r="O458" s="356"/>
      <c r="P458" s="355"/>
      <c r="Q458" s="352"/>
      <c r="R458" s="352"/>
      <c r="S458" s="352"/>
      <c r="T458" s="357"/>
      <c r="U458" s="352"/>
      <c r="V458" s="352"/>
      <c r="W458" s="352"/>
      <c r="X458" s="352"/>
      <c r="Y458" s="352"/>
      <c r="Z458" s="352"/>
      <c r="AA458" s="352"/>
      <c r="AB458" s="352"/>
    </row>
    <row r="459" spans="1:28" ht="15.75" customHeight="1">
      <c r="A459" s="351"/>
      <c r="B459" s="351"/>
      <c r="C459" s="352"/>
      <c r="D459" s="352"/>
      <c r="E459" s="352"/>
      <c r="F459" s="352"/>
      <c r="G459" s="351"/>
      <c r="H459" s="352"/>
      <c r="I459" s="351"/>
      <c r="J459" s="353"/>
      <c r="K459" s="354"/>
      <c r="L459" s="355"/>
      <c r="M459" s="355"/>
      <c r="N459" s="351"/>
      <c r="O459" s="356"/>
      <c r="P459" s="355"/>
      <c r="Q459" s="352"/>
      <c r="R459" s="352"/>
      <c r="S459" s="352"/>
      <c r="T459" s="357"/>
      <c r="U459" s="352"/>
      <c r="V459" s="352"/>
      <c r="W459" s="352"/>
      <c r="X459" s="352"/>
      <c r="Y459" s="352"/>
      <c r="Z459" s="352"/>
      <c r="AA459" s="352"/>
      <c r="AB459" s="352"/>
    </row>
    <row r="460" spans="1:28" ht="15.75" customHeight="1">
      <c r="A460" s="351"/>
      <c r="B460" s="351"/>
      <c r="C460" s="352"/>
      <c r="D460" s="352"/>
      <c r="E460" s="352"/>
      <c r="F460" s="352"/>
      <c r="G460" s="351"/>
      <c r="H460" s="352"/>
      <c r="I460" s="351"/>
      <c r="J460" s="353"/>
      <c r="K460" s="354"/>
      <c r="L460" s="355"/>
      <c r="M460" s="355"/>
      <c r="N460" s="351"/>
      <c r="O460" s="356"/>
      <c r="P460" s="355"/>
      <c r="Q460" s="352"/>
      <c r="R460" s="352"/>
      <c r="S460" s="352"/>
      <c r="T460" s="357"/>
      <c r="U460" s="352"/>
      <c r="V460" s="352"/>
      <c r="W460" s="352"/>
      <c r="X460" s="352"/>
      <c r="Y460" s="352"/>
      <c r="Z460" s="352"/>
      <c r="AA460" s="352"/>
      <c r="AB460" s="352"/>
    </row>
    <row r="461" spans="1:28" ht="15.75" customHeight="1">
      <c r="A461" s="351"/>
      <c r="B461" s="351"/>
      <c r="C461" s="352"/>
      <c r="D461" s="352"/>
      <c r="E461" s="352"/>
      <c r="F461" s="352"/>
      <c r="G461" s="351"/>
      <c r="H461" s="352"/>
      <c r="I461" s="351"/>
      <c r="J461" s="353"/>
      <c r="K461" s="354"/>
      <c r="L461" s="355"/>
      <c r="M461" s="355"/>
      <c r="N461" s="351"/>
      <c r="O461" s="356"/>
      <c r="P461" s="355"/>
      <c r="Q461" s="352"/>
      <c r="R461" s="352"/>
      <c r="S461" s="352"/>
      <c r="T461" s="357"/>
      <c r="U461" s="352"/>
      <c r="V461" s="352"/>
      <c r="W461" s="352"/>
      <c r="X461" s="352"/>
      <c r="Y461" s="352"/>
      <c r="Z461" s="352"/>
      <c r="AA461" s="352"/>
      <c r="AB461" s="352"/>
    </row>
    <row r="462" spans="1:28" ht="15.75" customHeight="1">
      <c r="A462" s="351"/>
      <c r="B462" s="351"/>
      <c r="C462" s="352"/>
      <c r="D462" s="352"/>
      <c r="E462" s="352"/>
      <c r="F462" s="352"/>
      <c r="G462" s="351"/>
      <c r="H462" s="352"/>
      <c r="I462" s="351"/>
      <c r="J462" s="353"/>
      <c r="K462" s="354"/>
      <c r="L462" s="355"/>
      <c r="M462" s="355"/>
      <c r="N462" s="351"/>
      <c r="O462" s="356"/>
      <c r="P462" s="355"/>
      <c r="Q462" s="352"/>
      <c r="R462" s="352"/>
      <c r="S462" s="352"/>
      <c r="T462" s="357"/>
      <c r="U462" s="352"/>
      <c r="V462" s="352"/>
      <c r="W462" s="352"/>
      <c r="X462" s="352"/>
      <c r="Y462" s="352"/>
      <c r="Z462" s="352"/>
      <c r="AA462" s="352"/>
      <c r="AB462" s="352"/>
    </row>
    <row r="463" spans="1:28" ht="15.75" customHeight="1">
      <c r="A463" s="351"/>
      <c r="B463" s="351"/>
      <c r="C463" s="352"/>
      <c r="D463" s="352"/>
      <c r="E463" s="352"/>
      <c r="F463" s="352"/>
      <c r="G463" s="351"/>
      <c r="H463" s="352"/>
      <c r="I463" s="351"/>
      <c r="J463" s="353"/>
      <c r="K463" s="354"/>
      <c r="L463" s="355"/>
      <c r="M463" s="355"/>
      <c r="N463" s="351"/>
      <c r="O463" s="356"/>
      <c r="P463" s="355"/>
      <c r="Q463" s="352"/>
      <c r="R463" s="352"/>
      <c r="S463" s="352"/>
      <c r="T463" s="357"/>
      <c r="U463" s="352"/>
      <c r="V463" s="352"/>
      <c r="W463" s="352"/>
      <c r="X463" s="352"/>
      <c r="Y463" s="352"/>
      <c r="Z463" s="352"/>
      <c r="AA463" s="352"/>
      <c r="AB463" s="352"/>
    </row>
    <row r="464" spans="1:28" ht="15.75" customHeight="1">
      <c r="A464" s="351"/>
      <c r="B464" s="351"/>
      <c r="C464" s="352"/>
      <c r="D464" s="352"/>
      <c r="E464" s="352"/>
      <c r="F464" s="352"/>
      <c r="G464" s="351"/>
      <c r="H464" s="352"/>
      <c r="I464" s="351"/>
      <c r="J464" s="353"/>
      <c r="K464" s="354"/>
      <c r="L464" s="355"/>
      <c r="M464" s="355"/>
      <c r="N464" s="351"/>
      <c r="O464" s="356"/>
      <c r="P464" s="355"/>
      <c r="Q464" s="352"/>
      <c r="R464" s="352"/>
      <c r="S464" s="352"/>
      <c r="T464" s="357"/>
      <c r="U464" s="352"/>
      <c r="V464" s="352"/>
      <c r="W464" s="352"/>
      <c r="X464" s="352"/>
      <c r="Y464" s="352"/>
      <c r="Z464" s="352"/>
      <c r="AA464" s="352"/>
      <c r="AB464" s="352"/>
    </row>
    <row r="465" spans="1:28" ht="15.75" customHeight="1">
      <c r="A465" s="351"/>
      <c r="B465" s="351"/>
      <c r="C465" s="352"/>
      <c r="D465" s="352"/>
      <c r="E465" s="352"/>
      <c r="F465" s="352"/>
      <c r="G465" s="351"/>
      <c r="H465" s="352"/>
      <c r="I465" s="351"/>
      <c r="J465" s="353"/>
      <c r="K465" s="354"/>
      <c r="L465" s="355"/>
      <c r="M465" s="355"/>
      <c r="N465" s="351"/>
      <c r="O465" s="356"/>
      <c r="P465" s="355"/>
      <c r="Q465" s="352"/>
      <c r="R465" s="352"/>
      <c r="S465" s="352"/>
      <c r="T465" s="357"/>
      <c r="U465" s="352"/>
      <c r="V465" s="352"/>
      <c r="W465" s="352"/>
      <c r="X465" s="352"/>
      <c r="Y465" s="352"/>
      <c r="Z465" s="352"/>
      <c r="AA465" s="352"/>
      <c r="AB465" s="352"/>
    </row>
    <row r="466" spans="1:28" ht="15.75" customHeight="1">
      <c r="A466" s="351"/>
      <c r="B466" s="351"/>
      <c r="C466" s="352"/>
      <c r="D466" s="352"/>
      <c r="E466" s="352"/>
      <c r="F466" s="352"/>
      <c r="G466" s="351"/>
      <c r="H466" s="352"/>
      <c r="I466" s="351"/>
      <c r="J466" s="353"/>
      <c r="K466" s="354"/>
      <c r="L466" s="355"/>
      <c r="M466" s="355"/>
      <c r="N466" s="351"/>
      <c r="O466" s="356"/>
      <c r="P466" s="355"/>
      <c r="Q466" s="352"/>
      <c r="R466" s="352"/>
      <c r="S466" s="352"/>
      <c r="T466" s="357"/>
      <c r="U466" s="352"/>
      <c r="V466" s="352"/>
      <c r="W466" s="352"/>
      <c r="X466" s="352"/>
      <c r="Y466" s="352"/>
      <c r="Z466" s="352"/>
      <c r="AA466" s="352"/>
      <c r="AB466" s="352"/>
    </row>
    <row r="467" spans="1:28" ht="15.75" customHeight="1">
      <c r="A467" s="351"/>
      <c r="B467" s="351"/>
      <c r="C467" s="352"/>
      <c r="D467" s="352"/>
      <c r="E467" s="352"/>
      <c r="F467" s="352"/>
      <c r="G467" s="351"/>
      <c r="H467" s="352"/>
      <c r="I467" s="351"/>
      <c r="J467" s="353"/>
      <c r="K467" s="354"/>
      <c r="L467" s="355"/>
      <c r="M467" s="355"/>
      <c r="N467" s="351"/>
      <c r="O467" s="356"/>
      <c r="P467" s="355"/>
      <c r="Q467" s="352"/>
      <c r="R467" s="352"/>
      <c r="S467" s="352"/>
      <c r="T467" s="357"/>
      <c r="U467" s="352"/>
      <c r="V467" s="352"/>
      <c r="W467" s="352"/>
      <c r="X467" s="352"/>
      <c r="Y467" s="352"/>
      <c r="Z467" s="352"/>
      <c r="AA467" s="352"/>
      <c r="AB467" s="352"/>
    </row>
    <row r="468" spans="1:28" ht="15.75" customHeight="1">
      <c r="A468" s="351"/>
      <c r="B468" s="351"/>
      <c r="C468" s="352"/>
      <c r="D468" s="352"/>
      <c r="E468" s="352"/>
      <c r="F468" s="352"/>
      <c r="G468" s="351"/>
      <c r="H468" s="352"/>
      <c r="I468" s="351"/>
      <c r="J468" s="353"/>
      <c r="K468" s="354"/>
      <c r="L468" s="355"/>
      <c r="M468" s="355"/>
      <c r="N468" s="351"/>
      <c r="O468" s="356"/>
      <c r="P468" s="355"/>
      <c r="Q468" s="352"/>
      <c r="R468" s="352"/>
      <c r="S468" s="352"/>
      <c r="T468" s="357"/>
      <c r="U468" s="352"/>
      <c r="V468" s="352"/>
      <c r="W468" s="352"/>
      <c r="X468" s="352"/>
      <c r="Y468" s="352"/>
      <c r="Z468" s="352"/>
      <c r="AA468" s="352"/>
      <c r="AB468" s="352"/>
    </row>
    <row r="469" spans="1:28" ht="15.75" customHeight="1">
      <c r="A469" s="351"/>
      <c r="B469" s="351"/>
      <c r="C469" s="352"/>
      <c r="D469" s="352"/>
      <c r="E469" s="352"/>
      <c r="F469" s="352"/>
      <c r="G469" s="351"/>
      <c r="H469" s="352"/>
      <c r="I469" s="351"/>
      <c r="J469" s="353"/>
      <c r="K469" s="354"/>
      <c r="L469" s="355"/>
      <c r="M469" s="355"/>
      <c r="N469" s="351"/>
      <c r="O469" s="356"/>
      <c r="P469" s="355"/>
      <c r="Q469" s="352"/>
      <c r="R469" s="352"/>
      <c r="S469" s="352"/>
      <c r="T469" s="357"/>
      <c r="U469" s="352"/>
      <c r="V469" s="352"/>
      <c r="W469" s="352"/>
      <c r="X469" s="352"/>
      <c r="Y469" s="352"/>
      <c r="Z469" s="352"/>
      <c r="AA469" s="352"/>
      <c r="AB469" s="352"/>
    </row>
    <row r="470" spans="1:28" ht="15.75" customHeight="1">
      <c r="A470" s="351"/>
      <c r="B470" s="351"/>
      <c r="C470" s="352"/>
      <c r="D470" s="352"/>
      <c r="E470" s="352"/>
      <c r="F470" s="352"/>
      <c r="G470" s="351"/>
      <c r="H470" s="352"/>
      <c r="I470" s="351"/>
      <c r="J470" s="353"/>
      <c r="K470" s="354"/>
      <c r="L470" s="355"/>
      <c r="M470" s="355"/>
      <c r="N470" s="351"/>
      <c r="O470" s="356"/>
      <c r="P470" s="355"/>
      <c r="Q470" s="352"/>
      <c r="R470" s="352"/>
      <c r="S470" s="352"/>
      <c r="T470" s="357"/>
      <c r="U470" s="352"/>
      <c r="V470" s="352"/>
      <c r="W470" s="352"/>
      <c r="X470" s="352"/>
      <c r="Y470" s="352"/>
      <c r="Z470" s="352"/>
      <c r="AA470" s="352"/>
      <c r="AB470" s="352"/>
    </row>
    <row r="471" spans="1:28" ht="15.75" customHeight="1">
      <c r="A471" s="351"/>
      <c r="B471" s="351"/>
      <c r="C471" s="352"/>
      <c r="D471" s="352"/>
      <c r="E471" s="352"/>
      <c r="F471" s="352"/>
      <c r="G471" s="351"/>
      <c r="H471" s="352"/>
      <c r="I471" s="351"/>
      <c r="J471" s="353"/>
      <c r="K471" s="354"/>
      <c r="L471" s="355"/>
      <c r="M471" s="355"/>
      <c r="N471" s="351"/>
      <c r="O471" s="356"/>
      <c r="P471" s="355"/>
      <c r="Q471" s="352"/>
      <c r="R471" s="352"/>
      <c r="S471" s="352"/>
      <c r="T471" s="357"/>
      <c r="U471" s="352"/>
      <c r="V471" s="352"/>
      <c r="W471" s="352"/>
      <c r="X471" s="352"/>
      <c r="Y471" s="352"/>
      <c r="Z471" s="352"/>
      <c r="AA471" s="352"/>
      <c r="AB471" s="352"/>
    </row>
    <row r="472" spans="1:28" ht="15.75" customHeight="1">
      <c r="A472" s="351"/>
      <c r="B472" s="351"/>
      <c r="C472" s="352"/>
      <c r="D472" s="352"/>
      <c r="E472" s="352"/>
      <c r="F472" s="352"/>
      <c r="G472" s="351"/>
      <c r="H472" s="352"/>
      <c r="I472" s="351"/>
      <c r="J472" s="353"/>
      <c r="K472" s="354"/>
      <c r="L472" s="355"/>
      <c r="M472" s="355"/>
      <c r="N472" s="351"/>
      <c r="O472" s="356"/>
      <c r="P472" s="355"/>
      <c r="Q472" s="352"/>
      <c r="R472" s="352"/>
      <c r="S472" s="352"/>
      <c r="T472" s="357"/>
      <c r="U472" s="352"/>
      <c r="V472" s="352"/>
      <c r="W472" s="352"/>
      <c r="X472" s="352"/>
      <c r="Y472" s="352"/>
      <c r="Z472" s="352"/>
      <c r="AA472" s="352"/>
      <c r="AB472" s="352"/>
    </row>
    <row r="473" spans="1:28" ht="15.75" customHeight="1">
      <c r="A473" s="351"/>
      <c r="B473" s="351"/>
      <c r="C473" s="352"/>
      <c r="D473" s="352"/>
      <c r="E473" s="352"/>
      <c r="F473" s="352"/>
      <c r="G473" s="351"/>
      <c r="H473" s="352"/>
      <c r="I473" s="351"/>
      <c r="J473" s="353"/>
      <c r="K473" s="354"/>
      <c r="L473" s="355"/>
      <c r="M473" s="355"/>
      <c r="N473" s="351"/>
      <c r="O473" s="356"/>
      <c r="P473" s="355"/>
      <c r="Q473" s="352"/>
      <c r="R473" s="352"/>
      <c r="S473" s="352"/>
      <c r="T473" s="357"/>
      <c r="U473" s="352"/>
      <c r="V473" s="352"/>
      <c r="W473" s="352"/>
      <c r="X473" s="352"/>
      <c r="Y473" s="352"/>
      <c r="Z473" s="352"/>
      <c r="AA473" s="352"/>
      <c r="AB473" s="352"/>
    </row>
    <row r="474" spans="1:28" ht="15.75" customHeight="1">
      <c r="A474" s="351"/>
      <c r="B474" s="351"/>
      <c r="C474" s="352"/>
      <c r="D474" s="352"/>
      <c r="E474" s="352"/>
      <c r="F474" s="352"/>
      <c r="G474" s="351"/>
      <c r="H474" s="352"/>
      <c r="I474" s="351"/>
      <c r="J474" s="353"/>
      <c r="K474" s="354"/>
      <c r="L474" s="355"/>
      <c r="M474" s="355"/>
      <c r="N474" s="351"/>
      <c r="O474" s="356"/>
      <c r="P474" s="355"/>
      <c r="Q474" s="352"/>
      <c r="R474" s="352"/>
      <c r="S474" s="352"/>
      <c r="T474" s="357"/>
      <c r="U474" s="352"/>
      <c r="V474" s="352"/>
      <c r="W474" s="352"/>
      <c r="X474" s="352"/>
      <c r="Y474" s="352"/>
      <c r="Z474" s="352"/>
      <c r="AA474" s="352"/>
      <c r="AB474" s="352"/>
    </row>
    <row r="475" spans="1:28" ht="15.75" customHeight="1">
      <c r="A475" s="351"/>
      <c r="B475" s="351"/>
      <c r="C475" s="352"/>
      <c r="D475" s="352"/>
      <c r="E475" s="352"/>
      <c r="F475" s="352"/>
      <c r="G475" s="351"/>
      <c r="H475" s="352"/>
      <c r="I475" s="351"/>
      <c r="J475" s="353"/>
      <c r="K475" s="354"/>
      <c r="L475" s="355"/>
      <c r="M475" s="355"/>
      <c r="N475" s="351"/>
      <c r="O475" s="356"/>
      <c r="P475" s="355"/>
      <c r="Q475" s="352"/>
      <c r="R475" s="352"/>
      <c r="S475" s="352"/>
      <c r="T475" s="357"/>
      <c r="U475" s="352"/>
      <c r="V475" s="352"/>
      <c r="W475" s="352"/>
      <c r="X475" s="352"/>
      <c r="Y475" s="352"/>
      <c r="Z475" s="352"/>
      <c r="AA475" s="352"/>
      <c r="AB475" s="352"/>
    </row>
    <row r="476" spans="1:28" ht="15.75" customHeight="1">
      <c r="A476" s="351"/>
      <c r="B476" s="351"/>
      <c r="C476" s="352"/>
      <c r="D476" s="352"/>
      <c r="E476" s="352"/>
      <c r="F476" s="352"/>
      <c r="G476" s="351"/>
      <c r="H476" s="352"/>
      <c r="I476" s="351"/>
      <c r="J476" s="353"/>
      <c r="K476" s="354"/>
      <c r="L476" s="355"/>
      <c r="M476" s="355"/>
      <c r="N476" s="351"/>
      <c r="O476" s="356"/>
      <c r="P476" s="355"/>
      <c r="Q476" s="352"/>
      <c r="R476" s="352"/>
      <c r="S476" s="352"/>
      <c r="T476" s="357"/>
      <c r="U476" s="352"/>
      <c r="V476" s="352"/>
      <c r="W476" s="352"/>
      <c r="X476" s="352"/>
      <c r="Y476" s="352"/>
      <c r="Z476" s="352"/>
      <c r="AA476" s="352"/>
      <c r="AB476" s="352"/>
    </row>
    <row r="477" spans="1:28" ht="15.75" customHeight="1">
      <c r="A477" s="351"/>
      <c r="B477" s="351"/>
      <c r="C477" s="352"/>
      <c r="D477" s="352"/>
      <c r="E477" s="352"/>
      <c r="F477" s="352"/>
      <c r="G477" s="351"/>
      <c r="H477" s="352"/>
      <c r="I477" s="351"/>
      <c r="J477" s="353"/>
      <c r="K477" s="354"/>
      <c r="L477" s="355"/>
      <c r="M477" s="355"/>
      <c r="N477" s="351"/>
      <c r="O477" s="356"/>
      <c r="P477" s="355"/>
      <c r="Q477" s="352"/>
      <c r="R477" s="352"/>
      <c r="S477" s="352"/>
      <c r="T477" s="357"/>
      <c r="U477" s="352"/>
      <c r="V477" s="352"/>
      <c r="W477" s="352"/>
      <c r="X477" s="352"/>
      <c r="Y477" s="352"/>
      <c r="Z477" s="352"/>
      <c r="AA477" s="352"/>
      <c r="AB477" s="352"/>
    </row>
    <row r="478" spans="1:28" ht="15.75" customHeight="1">
      <c r="A478" s="351"/>
      <c r="B478" s="351"/>
      <c r="C478" s="352"/>
      <c r="D478" s="352"/>
      <c r="E478" s="352"/>
      <c r="F478" s="352"/>
      <c r="G478" s="351"/>
      <c r="H478" s="352"/>
      <c r="I478" s="351"/>
      <c r="J478" s="353"/>
      <c r="K478" s="354"/>
      <c r="L478" s="355"/>
      <c r="M478" s="355"/>
      <c r="N478" s="351"/>
      <c r="O478" s="356"/>
      <c r="P478" s="355"/>
      <c r="Q478" s="352"/>
      <c r="R478" s="352"/>
      <c r="S478" s="352"/>
      <c r="T478" s="357"/>
      <c r="U478" s="352"/>
      <c r="V478" s="352"/>
      <c r="W478" s="352"/>
      <c r="X478" s="352"/>
      <c r="Y478" s="352"/>
      <c r="Z478" s="352"/>
      <c r="AA478" s="352"/>
      <c r="AB478" s="352"/>
    </row>
    <row r="479" spans="1:28" ht="15.75" customHeight="1">
      <c r="A479" s="351"/>
      <c r="B479" s="351"/>
      <c r="C479" s="352"/>
      <c r="D479" s="352"/>
      <c r="E479" s="352"/>
      <c r="F479" s="352"/>
      <c r="G479" s="351"/>
      <c r="H479" s="352"/>
      <c r="I479" s="351"/>
      <c r="J479" s="353"/>
      <c r="K479" s="354"/>
      <c r="L479" s="355"/>
      <c r="M479" s="355"/>
      <c r="N479" s="351"/>
      <c r="O479" s="356"/>
      <c r="P479" s="355"/>
      <c r="Q479" s="352"/>
      <c r="R479" s="352"/>
      <c r="S479" s="352"/>
      <c r="T479" s="357"/>
      <c r="U479" s="352"/>
      <c r="V479" s="352"/>
      <c r="W479" s="352"/>
      <c r="X479" s="352"/>
      <c r="Y479" s="352"/>
      <c r="Z479" s="352"/>
      <c r="AA479" s="352"/>
      <c r="AB479" s="352"/>
    </row>
    <row r="480" spans="1:28" ht="15.75" customHeight="1">
      <c r="A480" s="351"/>
      <c r="B480" s="351"/>
      <c r="C480" s="352"/>
      <c r="D480" s="352"/>
      <c r="E480" s="352"/>
      <c r="F480" s="352"/>
      <c r="G480" s="351"/>
      <c r="H480" s="352"/>
      <c r="I480" s="351"/>
      <c r="J480" s="353"/>
      <c r="K480" s="354"/>
      <c r="L480" s="355"/>
      <c r="M480" s="355"/>
      <c r="N480" s="351"/>
      <c r="O480" s="356"/>
      <c r="P480" s="355"/>
      <c r="Q480" s="352"/>
      <c r="R480" s="352"/>
      <c r="S480" s="352"/>
      <c r="T480" s="357"/>
      <c r="U480" s="352"/>
      <c r="V480" s="352"/>
      <c r="W480" s="352"/>
      <c r="X480" s="352"/>
      <c r="Y480" s="352"/>
      <c r="Z480" s="352"/>
      <c r="AA480" s="352"/>
      <c r="AB480" s="352"/>
    </row>
    <row r="481" spans="1:28" ht="15.75" customHeight="1">
      <c r="A481" s="351"/>
      <c r="B481" s="351"/>
      <c r="C481" s="352"/>
      <c r="D481" s="352"/>
      <c r="E481" s="352"/>
      <c r="F481" s="352"/>
      <c r="G481" s="351"/>
      <c r="H481" s="352"/>
      <c r="I481" s="351"/>
      <c r="J481" s="353"/>
      <c r="K481" s="354"/>
      <c r="L481" s="355"/>
      <c r="M481" s="355"/>
      <c r="N481" s="351"/>
      <c r="O481" s="356"/>
      <c r="P481" s="355"/>
      <c r="Q481" s="352"/>
      <c r="R481" s="352"/>
      <c r="S481" s="352"/>
      <c r="T481" s="357"/>
      <c r="U481" s="352"/>
      <c r="V481" s="352"/>
      <c r="W481" s="352"/>
      <c r="X481" s="352"/>
      <c r="Y481" s="352"/>
      <c r="Z481" s="352"/>
      <c r="AA481" s="352"/>
      <c r="AB481" s="352"/>
    </row>
    <row r="482" spans="1:28" ht="15.75" customHeight="1">
      <c r="A482" s="351"/>
      <c r="B482" s="351"/>
      <c r="C482" s="352"/>
      <c r="D482" s="352"/>
      <c r="E482" s="352"/>
      <c r="F482" s="352"/>
      <c r="G482" s="351"/>
      <c r="H482" s="352"/>
      <c r="I482" s="351"/>
      <c r="J482" s="353"/>
      <c r="K482" s="354"/>
      <c r="L482" s="355"/>
      <c r="M482" s="355"/>
      <c r="N482" s="351"/>
      <c r="O482" s="356"/>
      <c r="P482" s="355"/>
      <c r="Q482" s="352"/>
      <c r="R482" s="352"/>
      <c r="S482" s="352"/>
      <c r="T482" s="357"/>
      <c r="U482" s="352"/>
      <c r="V482" s="352"/>
      <c r="W482" s="352"/>
      <c r="X482" s="352"/>
      <c r="Y482" s="352"/>
      <c r="Z482" s="352"/>
      <c r="AA482" s="352"/>
      <c r="AB482" s="352"/>
    </row>
    <row r="483" spans="1:28" ht="15.75" customHeight="1">
      <c r="A483" s="351"/>
      <c r="B483" s="351"/>
      <c r="C483" s="352"/>
      <c r="D483" s="352"/>
      <c r="E483" s="352"/>
      <c r="F483" s="352"/>
      <c r="G483" s="351"/>
      <c r="H483" s="352"/>
      <c r="I483" s="351"/>
      <c r="J483" s="353"/>
      <c r="K483" s="354"/>
      <c r="L483" s="355"/>
      <c r="M483" s="355"/>
      <c r="N483" s="351"/>
      <c r="O483" s="356"/>
      <c r="P483" s="355"/>
      <c r="Q483" s="352"/>
      <c r="R483" s="352"/>
      <c r="S483" s="352"/>
      <c r="T483" s="357"/>
      <c r="U483" s="352"/>
      <c r="V483" s="352"/>
      <c r="W483" s="352"/>
      <c r="X483" s="352"/>
      <c r="Y483" s="352"/>
      <c r="Z483" s="352"/>
      <c r="AA483" s="352"/>
      <c r="AB483" s="352"/>
    </row>
    <row r="484" spans="1:28" ht="15.75" customHeight="1">
      <c r="A484" s="351"/>
      <c r="B484" s="351"/>
      <c r="C484" s="352"/>
      <c r="D484" s="352"/>
      <c r="E484" s="352"/>
      <c r="F484" s="352"/>
      <c r="G484" s="351"/>
      <c r="H484" s="352"/>
      <c r="I484" s="351"/>
      <c r="J484" s="353"/>
      <c r="K484" s="354"/>
      <c r="L484" s="355"/>
      <c r="M484" s="355"/>
      <c r="N484" s="351"/>
      <c r="O484" s="356"/>
      <c r="P484" s="355"/>
      <c r="Q484" s="352"/>
      <c r="R484" s="352"/>
      <c r="S484" s="352"/>
      <c r="T484" s="357"/>
      <c r="U484" s="352"/>
      <c r="V484" s="352"/>
      <c r="W484" s="352"/>
      <c r="X484" s="352"/>
      <c r="Y484" s="352"/>
      <c r="Z484" s="352"/>
      <c r="AA484" s="352"/>
      <c r="AB484" s="352"/>
    </row>
    <row r="485" spans="1:28" ht="15.75" customHeight="1">
      <c r="A485" s="351"/>
      <c r="B485" s="351"/>
      <c r="C485" s="352"/>
      <c r="D485" s="352"/>
      <c r="E485" s="352"/>
      <c r="F485" s="352"/>
      <c r="G485" s="351"/>
      <c r="H485" s="352"/>
      <c r="I485" s="351"/>
      <c r="J485" s="353"/>
      <c r="K485" s="354"/>
      <c r="L485" s="355"/>
      <c r="M485" s="355"/>
      <c r="N485" s="351"/>
      <c r="O485" s="356"/>
      <c r="P485" s="355"/>
      <c r="Q485" s="352"/>
      <c r="R485" s="352"/>
      <c r="S485" s="352"/>
      <c r="T485" s="357"/>
      <c r="U485" s="352"/>
      <c r="V485" s="352"/>
      <c r="W485" s="352"/>
      <c r="X485" s="352"/>
      <c r="Y485" s="352"/>
      <c r="Z485" s="352"/>
      <c r="AA485" s="352"/>
      <c r="AB485" s="352"/>
    </row>
    <row r="486" spans="1:28" ht="15.75" customHeight="1"/>
    <row r="487" spans="1:28" ht="15.75" customHeight="1"/>
    <row r="488" spans="1:28" ht="15.75" customHeight="1"/>
    <row r="489" spans="1:28" ht="15.75" customHeight="1"/>
    <row r="490" spans="1:28" ht="15.75" customHeight="1"/>
    <row r="491" spans="1:28" ht="15.75" customHeight="1"/>
    <row r="492" spans="1:28" ht="15.75" customHeight="1"/>
    <row r="493" spans="1:28" ht="15.75" customHeight="1"/>
    <row r="494" spans="1:28" ht="15.75" customHeight="1"/>
    <row r="495" spans="1:28" ht="15.75" customHeight="1"/>
    <row r="496" spans="1:2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T2"/>
    <mergeCell ref="B3:I3"/>
    <mergeCell ref="J3:K3"/>
    <mergeCell ref="L3:P3"/>
    <mergeCell ref="Q3:T3"/>
  </mergeCells>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17"/>
  <sheetViews>
    <sheetView zoomScale="107" zoomScaleNormal="120" zoomScalePageLayoutView="120" workbookViewId="0">
      <selection activeCell="E27" sqref="E27"/>
    </sheetView>
    <sheetView workbookViewId="1"/>
  </sheetViews>
  <sheetFormatPr defaultColWidth="8.77734375" defaultRowHeight="13.8"/>
  <cols>
    <col min="1" max="1" width="5" style="580" bestFit="1" customWidth="1"/>
    <col min="2" max="2" width="13.21875" style="580" bestFit="1" customWidth="1"/>
    <col min="3" max="3" width="16.21875" style="580" bestFit="1" customWidth="1"/>
    <col min="4" max="4" width="15.21875" style="580" bestFit="1" customWidth="1"/>
    <col min="5" max="5" width="19.6640625" style="580" bestFit="1" customWidth="1"/>
    <col min="6" max="6" width="28.77734375" style="580" bestFit="1" customWidth="1"/>
    <col min="7" max="7" width="15.21875" style="580" bestFit="1" customWidth="1"/>
    <col min="8" max="8" width="20.44140625" style="580" bestFit="1" customWidth="1"/>
    <col min="9" max="9" width="17.44140625" style="580" bestFit="1" customWidth="1"/>
    <col min="10" max="10" width="26.77734375" style="583" bestFit="1" customWidth="1"/>
    <col min="11" max="11" width="13.21875" style="584" bestFit="1" customWidth="1"/>
    <col min="12" max="12" width="15.21875" style="585" bestFit="1" customWidth="1"/>
    <col min="13" max="13" width="16.77734375" style="585" bestFit="1" customWidth="1"/>
    <col min="14" max="14" width="16.44140625" style="586" bestFit="1" customWidth="1"/>
    <col min="15" max="15" width="14.6640625" style="585" bestFit="1" customWidth="1"/>
    <col min="16" max="16" width="26.6640625" style="585" bestFit="1" customWidth="1"/>
    <col min="17" max="17" width="133.77734375" style="580" bestFit="1" customWidth="1"/>
    <col min="18" max="19" width="16.6640625" style="580" bestFit="1" customWidth="1"/>
    <col min="20" max="20" width="18.6640625" style="583" bestFit="1" customWidth="1"/>
    <col min="21" max="21" width="8.77734375" style="580"/>
    <col min="22" max="22" width="19.33203125" style="580" customWidth="1"/>
    <col min="23" max="23" width="27.21875" style="580" customWidth="1"/>
    <col min="24" max="24" width="8.77734375" style="580"/>
    <col min="25" max="25" width="15.44140625" style="580" customWidth="1"/>
    <col min="26" max="16384" width="8.77734375" style="580"/>
  </cols>
  <sheetData>
    <row r="1" spans="1:20" s="577" customFormat="1" ht="27.6">
      <c r="A1" s="566" t="s">
        <v>0</v>
      </c>
      <c r="B1" s="567" t="s">
        <v>9</v>
      </c>
      <c r="C1" s="567" t="s">
        <v>10</v>
      </c>
      <c r="D1" s="567" t="s">
        <v>1</v>
      </c>
      <c r="E1" s="567" t="s">
        <v>1123</v>
      </c>
      <c r="F1" s="567" t="s">
        <v>1228</v>
      </c>
      <c r="G1" s="568" t="s">
        <v>11</v>
      </c>
      <c r="H1" s="567" t="s">
        <v>2</v>
      </c>
      <c r="I1" s="567" t="s">
        <v>3</v>
      </c>
      <c r="J1" s="569" t="s">
        <v>12</v>
      </c>
      <c r="K1" s="570" t="s">
        <v>4</v>
      </c>
      <c r="L1" s="571" t="s">
        <v>8</v>
      </c>
      <c r="M1" s="571" t="s">
        <v>14</v>
      </c>
      <c r="N1" s="572" t="s">
        <v>15</v>
      </c>
      <c r="O1" s="573" t="s">
        <v>6</v>
      </c>
      <c r="P1" s="574" t="s">
        <v>7</v>
      </c>
      <c r="Q1" s="575" t="s">
        <v>23</v>
      </c>
      <c r="R1" s="575" t="s">
        <v>24</v>
      </c>
      <c r="S1" s="575" t="s">
        <v>25</v>
      </c>
      <c r="T1" s="576" t="s">
        <v>733</v>
      </c>
    </row>
    <row r="2" spans="1:20" ht="25.5" customHeight="1">
      <c r="A2" s="578">
        <v>1</v>
      </c>
      <c r="B2" s="338">
        <v>9341</v>
      </c>
      <c r="C2" s="340" t="str">
        <f>IFERROR(VLOOKUP(B2,[46]DSML!E:J,6,0),"")</f>
        <v>CN Trung Hòa</v>
      </c>
      <c r="D2" s="340" t="str">
        <f>IFERROR(VLOOKUP(B2,[46]DSML!E:G,3,0),"")</f>
        <v>Khu vực Hà Nội</v>
      </c>
      <c r="E2" s="340" t="s">
        <v>1122</v>
      </c>
      <c r="F2" s="340" t="s">
        <v>1432</v>
      </c>
      <c r="G2" s="338"/>
      <c r="H2" s="338" t="s">
        <v>1434</v>
      </c>
      <c r="I2" s="338" t="s">
        <v>712</v>
      </c>
      <c r="J2" s="341" t="s">
        <v>1433</v>
      </c>
      <c r="K2" s="337"/>
      <c r="L2" s="342">
        <v>5</v>
      </c>
      <c r="M2" s="342">
        <v>6</v>
      </c>
      <c r="N2" s="343" t="s">
        <v>17</v>
      </c>
      <c r="O2" s="579">
        <v>12348000</v>
      </c>
      <c r="P2" s="342" t="s">
        <v>734</v>
      </c>
      <c r="Q2" s="338"/>
      <c r="R2" s="338"/>
      <c r="S2" s="338"/>
      <c r="T2" s="341"/>
    </row>
    <row r="3" spans="1:20" ht="25.5" customHeight="1">
      <c r="A3" s="578">
        <f t="shared" ref="A3:A66" si="0">A2+1</f>
        <v>2</v>
      </c>
      <c r="B3" s="338">
        <v>9341</v>
      </c>
      <c r="C3" s="340" t="str">
        <f>IFERROR(VLOOKUP(B3,[46]DSML!E:J,6,0),"")</f>
        <v>CN Trung Hòa</v>
      </c>
      <c r="D3" s="340" t="str">
        <f>IFERROR(VLOOKUP(B3,[46]DSML!E:G,3,0),"")</f>
        <v>Khu vực Hà Nội</v>
      </c>
      <c r="E3" s="340" t="s">
        <v>1122</v>
      </c>
      <c r="F3" s="340" t="s">
        <v>1432</v>
      </c>
      <c r="G3" s="338"/>
      <c r="H3" s="338" t="s">
        <v>1434</v>
      </c>
      <c r="I3" s="338" t="s">
        <v>712</v>
      </c>
      <c r="J3" s="341" t="s">
        <v>1435</v>
      </c>
      <c r="K3" s="337" t="s">
        <v>1436</v>
      </c>
      <c r="L3" s="342">
        <v>5</v>
      </c>
      <c r="M3" s="342">
        <v>6</v>
      </c>
      <c r="N3" s="343" t="s">
        <v>17</v>
      </c>
      <c r="O3" s="342">
        <v>15000000</v>
      </c>
      <c r="P3" s="342" t="s">
        <v>735</v>
      </c>
      <c r="Q3" s="338"/>
      <c r="R3" s="338"/>
      <c r="S3" s="338"/>
      <c r="T3" s="341"/>
    </row>
    <row r="4" spans="1:20" ht="25.5" customHeight="1">
      <c r="A4" s="578">
        <f t="shared" si="0"/>
        <v>3</v>
      </c>
      <c r="B4" s="338">
        <v>9338</v>
      </c>
      <c r="C4" s="340" t="str">
        <f>IFERROR(VLOOKUP(B4,[46]DSML!E:J,6,0),"")</f>
        <v>CN Nhân Chính</v>
      </c>
      <c r="D4" s="340" t="str">
        <f>IFERROR(VLOOKUP(B4,[46]DSML!E:G,3,0),"")</f>
        <v>Khu vực Hà Nội</v>
      </c>
      <c r="E4" s="340" t="s">
        <v>1122</v>
      </c>
      <c r="F4" s="340" t="s">
        <v>1437</v>
      </c>
      <c r="G4" s="338"/>
      <c r="H4" s="344" t="s">
        <v>1438</v>
      </c>
      <c r="I4" s="338" t="s">
        <v>709</v>
      </c>
      <c r="J4" s="341" t="s">
        <v>1439</v>
      </c>
      <c r="K4" s="345" t="s">
        <v>1440</v>
      </c>
      <c r="L4" s="342">
        <v>6</v>
      </c>
      <c r="M4" s="342">
        <v>6</v>
      </c>
      <c r="N4" s="343" t="s">
        <v>17</v>
      </c>
      <c r="O4" s="579">
        <v>9859000</v>
      </c>
      <c r="P4" s="342" t="s">
        <v>734</v>
      </c>
      <c r="Q4" s="338"/>
      <c r="R4" s="338"/>
      <c r="S4" s="338"/>
      <c r="T4" s="341"/>
    </row>
    <row r="5" spans="1:20" ht="25.5" customHeight="1">
      <c r="A5" s="578">
        <f t="shared" si="0"/>
        <v>4</v>
      </c>
      <c r="B5" s="338">
        <v>9338</v>
      </c>
      <c r="C5" s="340" t="str">
        <f>IFERROR(VLOOKUP(B5,[46]DSML!E:J,6,0),"")</f>
        <v>CN Nhân Chính</v>
      </c>
      <c r="D5" s="340" t="str">
        <f>IFERROR(VLOOKUP(B5,[46]DSML!E:G,3,0),"")</f>
        <v>Khu vực Hà Nội</v>
      </c>
      <c r="E5" s="340" t="s">
        <v>1122</v>
      </c>
      <c r="F5" s="340" t="s">
        <v>1437</v>
      </c>
      <c r="G5" s="338" t="s">
        <v>1557</v>
      </c>
      <c r="H5" s="344" t="s">
        <v>1558</v>
      </c>
      <c r="I5" s="338" t="s">
        <v>712</v>
      </c>
      <c r="J5" s="341" t="s">
        <v>1266</v>
      </c>
      <c r="K5" s="345">
        <v>27640</v>
      </c>
      <c r="L5" s="342">
        <v>7</v>
      </c>
      <c r="M5" s="342">
        <v>6</v>
      </c>
      <c r="N5" s="343" t="s">
        <v>17</v>
      </c>
      <c r="O5" s="342">
        <v>12508000</v>
      </c>
      <c r="P5" s="342" t="s">
        <v>735</v>
      </c>
      <c r="Q5" s="338" t="s">
        <v>1559</v>
      </c>
      <c r="R5" s="338"/>
      <c r="S5" s="338"/>
      <c r="T5" s="341"/>
    </row>
    <row r="6" spans="1:20" ht="25.5" customHeight="1">
      <c r="A6" s="578">
        <f t="shared" si="0"/>
        <v>5</v>
      </c>
      <c r="B6" s="338">
        <v>9336</v>
      </c>
      <c r="C6" s="340" t="str">
        <f>IFERROR(VLOOKUP(B6,[46]DSML!E:J,6,0),"")</f>
        <v>CN Ba Đình</v>
      </c>
      <c r="D6" s="340" t="str">
        <f>IFERROR(VLOOKUP(B6,[46]DSML!E:G,3,0),"")</f>
        <v>Khu vực Hà Nội</v>
      </c>
      <c r="E6" s="340" t="s">
        <v>1122</v>
      </c>
      <c r="F6" s="340" t="s">
        <v>1648</v>
      </c>
      <c r="G6" s="338" t="s">
        <v>1649</v>
      </c>
      <c r="H6" s="344" t="s">
        <v>1650</v>
      </c>
      <c r="I6" s="338" t="s">
        <v>712</v>
      </c>
      <c r="J6" s="341" t="s">
        <v>1651</v>
      </c>
      <c r="K6" s="345">
        <v>28404</v>
      </c>
      <c r="L6" s="342">
        <v>2</v>
      </c>
      <c r="M6" s="342">
        <v>6</v>
      </c>
      <c r="N6" s="343" t="s">
        <v>17</v>
      </c>
      <c r="O6" s="342">
        <v>30000000</v>
      </c>
      <c r="P6" s="342" t="s">
        <v>21</v>
      </c>
      <c r="Q6" s="338" t="s">
        <v>1789</v>
      </c>
      <c r="R6" s="338"/>
      <c r="S6" s="338"/>
      <c r="T6" s="341"/>
    </row>
    <row r="7" spans="1:20" ht="25.5" customHeight="1">
      <c r="A7" s="578">
        <f t="shared" si="0"/>
        <v>6</v>
      </c>
      <c r="B7" s="338">
        <v>9339</v>
      </c>
      <c r="C7" s="340" t="str">
        <f>IFERROR(VLOOKUP(B7,[46]DSML!E:J,6,0),"")</f>
        <v>CN Cầu Giấy</v>
      </c>
      <c r="D7" s="340" t="str">
        <f>IFERROR(VLOOKUP(B7,[46]DSML!E:G,3,0),"")</f>
        <v>Khu vực Hà Nội</v>
      </c>
      <c r="E7" s="340" t="s">
        <v>1122</v>
      </c>
      <c r="F7" s="340" t="s">
        <v>1648</v>
      </c>
      <c r="G7" s="338" t="s">
        <v>1652</v>
      </c>
      <c r="H7" s="344" t="s">
        <v>1653</v>
      </c>
      <c r="I7" s="338" t="s">
        <v>712</v>
      </c>
      <c r="J7" s="341" t="s">
        <v>1654</v>
      </c>
      <c r="K7" s="345" t="s">
        <v>1655</v>
      </c>
      <c r="L7" s="342">
        <v>5</v>
      </c>
      <c r="M7" s="342">
        <v>6</v>
      </c>
      <c r="N7" s="343" t="s">
        <v>17</v>
      </c>
      <c r="O7" s="342">
        <v>25000000</v>
      </c>
      <c r="P7" s="342" t="s">
        <v>21</v>
      </c>
      <c r="Q7" s="338" t="s">
        <v>1656</v>
      </c>
      <c r="R7" s="338"/>
      <c r="S7" s="338"/>
      <c r="T7" s="341"/>
    </row>
    <row r="8" spans="1:20" ht="25.5" customHeight="1">
      <c r="A8" s="578">
        <f t="shared" si="0"/>
        <v>7</v>
      </c>
      <c r="B8" s="338">
        <v>9334</v>
      </c>
      <c r="C8" s="340" t="str">
        <f>IFERROR(VLOOKUP(B8,[46]DSML!E:J,6,0),"")</f>
        <v>CN Thái Hà</v>
      </c>
      <c r="D8" s="340" t="str">
        <f>IFERROR(VLOOKUP(B8,[46]DSML!E:G,3,0),"")</f>
        <v>Khu vực Hà Nội</v>
      </c>
      <c r="E8" s="340" t="s">
        <v>1122</v>
      </c>
      <c r="F8" s="340" t="s">
        <v>1359</v>
      </c>
      <c r="G8" s="338"/>
      <c r="H8" s="344" t="s">
        <v>1560</v>
      </c>
      <c r="I8" s="338" t="s">
        <v>709</v>
      </c>
      <c r="J8" s="341" t="s">
        <v>1561</v>
      </c>
      <c r="K8" s="345">
        <v>21426</v>
      </c>
      <c r="L8" s="342">
        <v>8</v>
      </c>
      <c r="M8" s="342">
        <v>6</v>
      </c>
      <c r="N8" s="343" t="s">
        <v>17</v>
      </c>
      <c r="O8" s="342">
        <v>13000000</v>
      </c>
      <c r="P8" s="342" t="s">
        <v>21</v>
      </c>
      <c r="Q8" s="338"/>
      <c r="R8" s="338"/>
      <c r="S8" s="338"/>
      <c r="T8" s="341"/>
    </row>
    <row r="9" spans="1:20" ht="25.5" customHeight="1">
      <c r="A9" s="578">
        <f t="shared" si="0"/>
        <v>8</v>
      </c>
      <c r="B9" s="338">
        <v>9339</v>
      </c>
      <c r="C9" s="340" t="str">
        <f>IFERROR(VLOOKUP(B9,[46]DSML!E:J,6,0),"")</f>
        <v>CN Cầu Giấy</v>
      </c>
      <c r="D9" s="340" t="str">
        <f>IFERROR(VLOOKUP(B9,[46]DSML!E:G,3,0),"")</f>
        <v>Khu vực Hà Nội</v>
      </c>
      <c r="E9" s="340" t="s">
        <v>1122</v>
      </c>
      <c r="F9" s="340" t="s">
        <v>1562</v>
      </c>
      <c r="G9" s="338"/>
      <c r="H9" s="344" t="s">
        <v>753</v>
      </c>
      <c r="I9" s="338" t="s">
        <v>712</v>
      </c>
      <c r="J9" s="341" t="s">
        <v>1563</v>
      </c>
      <c r="K9" s="345" t="s">
        <v>1384</v>
      </c>
      <c r="L9" s="342">
        <v>8</v>
      </c>
      <c r="M9" s="342">
        <v>6</v>
      </c>
      <c r="N9" s="343" t="s">
        <v>17</v>
      </c>
      <c r="O9" s="342"/>
      <c r="P9" s="342" t="s">
        <v>22</v>
      </c>
      <c r="Q9" s="338"/>
      <c r="R9" s="338"/>
      <c r="S9" s="338"/>
      <c r="T9" s="341"/>
    </row>
    <row r="10" spans="1:20" ht="25.5" customHeight="1">
      <c r="A10" s="578">
        <f t="shared" si="0"/>
        <v>9</v>
      </c>
      <c r="B10" s="338">
        <v>9339</v>
      </c>
      <c r="C10" s="340" t="str">
        <f>IFERROR(VLOOKUP(B10,[46]DSML!E:J,6,0),"")</f>
        <v>CN Cầu Giấy</v>
      </c>
      <c r="D10" s="340" t="str">
        <f>IFERROR(VLOOKUP(B10,[46]DSML!E:G,3,0),"")</f>
        <v>Khu vực Hà Nội</v>
      </c>
      <c r="E10" s="340" t="s">
        <v>1122</v>
      </c>
      <c r="F10" s="340" t="s">
        <v>1562</v>
      </c>
      <c r="G10" s="338"/>
      <c r="H10" s="344" t="s">
        <v>753</v>
      </c>
      <c r="I10" s="338" t="s">
        <v>712</v>
      </c>
      <c r="J10" s="341" t="s">
        <v>1564</v>
      </c>
      <c r="K10" s="345">
        <v>27632</v>
      </c>
      <c r="L10" s="342">
        <v>8</v>
      </c>
      <c r="M10" s="342">
        <v>6</v>
      </c>
      <c r="N10" s="343" t="s">
        <v>17</v>
      </c>
      <c r="O10" s="342"/>
      <c r="P10" s="342" t="s">
        <v>22</v>
      </c>
      <c r="Q10" s="338"/>
      <c r="R10" s="338"/>
      <c r="S10" s="338"/>
      <c r="T10" s="341"/>
    </row>
    <row r="11" spans="1:20" ht="25.5" customHeight="1">
      <c r="A11" s="578">
        <f t="shared" si="0"/>
        <v>10</v>
      </c>
      <c r="B11" s="338">
        <v>9339</v>
      </c>
      <c r="C11" s="340" t="str">
        <f>IFERROR(VLOOKUP(B11,[46]DSML!E:J,6,0),"")</f>
        <v>CN Cầu Giấy</v>
      </c>
      <c r="D11" s="340" t="str">
        <f>IFERROR(VLOOKUP(B11,[46]DSML!E:G,3,0),"")</f>
        <v>Khu vực Hà Nội</v>
      </c>
      <c r="E11" s="340" t="s">
        <v>1122</v>
      </c>
      <c r="F11" s="340" t="s">
        <v>1562</v>
      </c>
      <c r="G11" s="338"/>
      <c r="H11" s="344" t="s">
        <v>753</v>
      </c>
      <c r="I11" s="338" t="s">
        <v>712</v>
      </c>
      <c r="J11" s="341" t="s">
        <v>1565</v>
      </c>
      <c r="K11" s="345">
        <v>30538</v>
      </c>
      <c r="L11" s="342">
        <v>8</v>
      </c>
      <c r="M11" s="342">
        <v>6</v>
      </c>
      <c r="N11" s="343" t="s">
        <v>17</v>
      </c>
      <c r="O11" s="342"/>
      <c r="P11" s="342" t="s">
        <v>21</v>
      </c>
      <c r="Q11" s="338" t="s">
        <v>1879</v>
      </c>
      <c r="R11" s="338"/>
      <c r="S11" s="338"/>
      <c r="T11" s="341"/>
    </row>
    <row r="12" spans="1:20" ht="25.5" customHeight="1">
      <c r="A12" s="578">
        <f t="shared" si="0"/>
        <v>11</v>
      </c>
      <c r="B12" s="338">
        <v>9339</v>
      </c>
      <c r="C12" s="340" t="str">
        <f>IFERROR(VLOOKUP(B12,[46]DSML!E:J,6,0),"")</f>
        <v>CN Cầu Giấy</v>
      </c>
      <c r="D12" s="340" t="str">
        <f>IFERROR(VLOOKUP(B12,[46]DSML!E:G,3,0),"")</f>
        <v>Khu vực Hà Nội</v>
      </c>
      <c r="E12" s="340" t="s">
        <v>1122</v>
      </c>
      <c r="F12" s="340" t="s">
        <v>1562</v>
      </c>
      <c r="G12" s="338"/>
      <c r="H12" s="344" t="s">
        <v>1566</v>
      </c>
      <c r="I12" s="338" t="s">
        <v>712</v>
      </c>
      <c r="J12" s="341" t="s">
        <v>1567</v>
      </c>
      <c r="K12" s="345">
        <v>27310</v>
      </c>
      <c r="L12" s="342">
        <v>8</v>
      </c>
      <c r="M12" s="342">
        <v>6</v>
      </c>
      <c r="N12" s="343" t="s">
        <v>17</v>
      </c>
      <c r="O12" s="342"/>
      <c r="P12" s="342" t="s">
        <v>22</v>
      </c>
      <c r="Q12" s="338"/>
      <c r="R12" s="338"/>
      <c r="S12" s="338"/>
      <c r="T12" s="341"/>
    </row>
    <row r="13" spans="1:20" ht="22.5" customHeight="1">
      <c r="A13" s="578">
        <f t="shared" si="0"/>
        <v>12</v>
      </c>
      <c r="B13" s="339">
        <v>9334</v>
      </c>
      <c r="C13" s="340" t="str">
        <f>IFERROR(VLOOKUP(B13,[46]DSML!E:J,6,0),"")</f>
        <v>CN Thái Hà</v>
      </c>
      <c r="D13" s="340" t="str">
        <f>IFERROR(VLOOKUP(B13,[46]DSML!E:G,3,0),"")</f>
        <v>Khu vực Hà Nội</v>
      </c>
      <c r="E13" s="340" t="s">
        <v>1122</v>
      </c>
      <c r="F13" s="581" t="s">
        <v>1359</v>
      </c>
      <c r="G13" s="339"/>
      <c r="H13" s="339" t="s">
        <v>1568</v>
      </c>
      <c r="I13" s="339" t="s">
        <v>709</v>
      </c>
      <c r="J13" s="346" t="s">
        <v>1569</v>
      </c>
      <c r="K13" s="347">
        <v>30822</v>
      </c>
      <c r="L13" s="348">
        <v>9</v>
      </c>
      <c r="M13" s="348">
        <v>6</v>
      </c>
      <c r="N13" s="349" t="s">
        <v>16</v>
      </c>
      <c r="O13" s="582">
        <v>20000000</v>
      </c>
      <c r="P13" s="348" t="s">
        <v>734</v>
      </c>
      <c r="Q13" s="339"/>
      <c r="R13" s="339"/>
      <c r="S13" s="339"/>
      <c r="T13" s="346"/>
    </row>
    <row r="14" spans="1:20" ht="24" customHeight="1">
      <c r="A14" s="578">
        <f t="shared" si="0"/>
        <v>13</v>
      </c>
      <c r="B14" s="339">
        <v>9336</v>
      </c>
      <c r="C14" s="340" t="str">
        <f>IFERROR(VLOOKUP(B14,[46]DSML!E:J,6,0),"")</f>
        <v>CN Ba Đình</v>
      </c>
      <c r="D14" s="340" t="str">
        <f>IFERROR(VLOOKUP(B14,[46]DSML!E:G,3,0),"")</f>
        <v>Khu vực Hà Nội</v>
      </c>
      <c r="E14" s="340" t="s">
        <v>1122</v>
      </c>
      <c r="F14" s="340" t="s">
        <v>1562</v>
      </c>
      <c r="G14" s="339"/>
      <c r="H14" s="339" t="s">
        <v>1570</v>
      </c>
      <c r="I14" s="339" t="s">
        <v>712</v>
      </c>
      <c r="J14" s="346" t="s">
        <v>1571</v>
      </c>
      <c r="K14" s="347" t="s">
        <v>1572</v>
      </c>
      <c r="L14" s="348">
        <v>9</v>
      </c>
      <c r="M14" s="348">
        <v>6</v>
      </c>
      <c r="N14" s="349" t="s">
        <v>17</v>
      </c>
      <c r="O14" s="348">
        <v>20000000</v>
      </c>
      <c r="P14" s="342" t="s">
        <v>21</v>
      </c>
      <c r="Q14" s="339" t="s">
        <v>1880</v>
      </c>
      <c r="R14" s="339"/>
      <c r="S14" s="339"/>
      <c r="T14" s="346"/>
    </row>
    <row r="15" spans="1:20" ht="24" customHeight="1">
      <c r="A15" s="578">
        <f t="shared" si="0"/>
        <v>14</v>
      </c>
      <c r="B15" s="339">
        <v>9336</v>
      </c>
      <c r="C15" s="340" t="str">
        <f>IFERROR(VLOOKUP(B15,[46]DSML!E:J,6,0),"")</f>
        <v>CN Ba Đình</v>
      </c>
      <c r="D15" s="340" t="str">
        <f>IFERROR(VLOOKUP(B15,[46]DSML!E:G,3,0),"")</f>
        <v>Khu vực Hà Nội</v>
      </c>
      <c r="E15" s="340" t="s">
        <v>1122</v>
      </c>
      <c r="F15" s="340" t="s">
        <v>1562</v>
      </c>
      <c r="G15" s="339"/>
      <c r="H15" s="339" t="s">
        <v>1570</v>
      </c>
      <c r="I15" s="339" t="s">
        <v>712</v>
      </c>
      <c r="J15" s="346" t="s">
        <v>1573</v>
      </c>
      <c r="K15" s="347" t="s">
        <v>1574</v>
      </c>
      <c r="L15" s="348">
        <v>9</v>
      </c>
      <c r="M15" s="348">
        <v>6</v>
      </c>
      <c r="N15" s="349" t="s">
        <v>17</v>
      </c>
      <c r="O15" s="348">
        <v>20000000</v>
      </c>
      <c r="P15" s="342" t="s">
        <v>22</v>
      </c>
      <c r="Q15" s="339"/>
      <c r="R15" s="339"/>
      <c r="S15" s="339"/>
      <c r="T15" s="346"/>
    </row>
    <row r="16" spans="1:20" ht="24" customHeight="1">
      <c r="A16" s="578">
        <f t="shared" si="0"/>
        <v>15</v>
      </c>
      <c r="B16" s="338">
        <v>9342</v>
      </c>
      <c r="C16" s="340" t="str">
        <f>IFERROR(VLOOKUP(B16,[46]DSML!E:J,6,0),"")</f>
        <v>CN Hà Đông</v>
      </c>
      <c r="D16" s="340" t="str">
        <f>IFERROR(VLOOKUP(B16,[46]DSML!E:G,3,0),"")</f>
        <v>Khu vực Hà Nội</v>
      </c>
      <c r="E16" s="340" t="s">
        <v>1122</v>
      </c>
      <c r="F16" s="340" t="s">
        <v>1358</v>
      </c>
      <c r="G16" s="338">
        <v>10877902</v>
      </c>
      <c r="H16" s="338" t="s">
        <v>1078</v>
      </c>
      <c r="I16" s="338" t="s">
        <v>716</v>
      </c>
      <c r="J16" s="341" t="s">
        <v>1029</v>
      </c>
      <c r="K16" s="337" t="s">
        <v>1657</v>
      </c>
      <c r="L16" s="342">
        <v>2</v>
      </c>
      <c r="M16" s="342">
        <v>6</v>
      </c>
      <c r="N16" s="343" t="s">
        <v>17</v>
      </c>
      <c r="O16" s="579">
        <v>10000000</v>
      </c>
      <c r="P16" s="342" t="s">
        <v>734</v>
      </c>
      <c r="Q16" s="338"/>
      <c r="R16" s="338"/>
      <c r="S16" s="338"/>
      <c r="T16" s="341"/>
    </row>
    <row r="17" spans="1:20" ht="24" customHeight="1">
      <c r="A17" s="578">
        <f t="shared" si="0"/>
        <v>16</v>
      </c>
      <c r="B17" s="338">
        <v>9339</v>
      </c>
      <c r="C17" s="340" t="str">
        <f>IFERROR(VLOOKUP(B17,[46]DSML!E:J,6,0),"")</f>
        <v>CN Cầu Giấy</v>
      </c>
      <c r="D17" s="340" t="str">
        <f>IFERROR(VLOOKUP(B17,[46]DSML!E:G,3,0),"")</f>
        <v>Khu vực Hà Nội</v>
      </c>
      <c r="E17" s="340" t="s">
        <v>1122</v>
      </c>
      <c r="F17" s="340" t="s">
        <v>1562</v>
      </c>
      <c r="G17" s="338"/>
      <c r="H17" s="338" t="s">
        <v>742</v>
      </c>
      <c r="I17" s="338" t="s">
        <v>712</v>
      </c>
      <c r="J17" s="341" t="s">
        <v>1658</v>
      </c>
      <c r="K17" s="337" t="s">
        <v>1659</v>
      </c>
      <c r="L17" s="342">
        <v>12</v>
      </c>
      <c r="M17" s="342">
        <v>6</v>
      </c>
      <c r="N17" s="343" t="s">
        <v>17</v>
      </c>
      <c r="O17" s="342"/>
      <c r="P17" s="342" t="s">
        <v>21</v>
      </c>
      <c r="Q17" s="338" t="s">
        <v>1881</v>
      </c>
      <c r="R17" s="338"/>
      <c r="S17" s="338"/>
      <c r="T17" s="341"/>
    </row>
    <row r="18" spans="1:20" ht="24" customHeight="1">
      <c r="A18" s="578">
        <f t="shared" si="0"/>
        <v>17</v>
      </c>
      <c r="B18" s="338">
        <v>9339</v>
      </c>
      <c r="C18" s="340" t="str">
        <f>IFERROR(VLOOKUP(B18,[46]DSML!E:J,6,0),"")</f>
        <v>CN Cầu Giấy</v>
      </c>
      <c r="D18" s="340" t="str">
        <f>IFERROR(VLOOKUP(B18,[46]DSML!E:G,3,0),"")</f>
        <v>Khu vực Hà Nội</v>
      </c>
      <c r="E18" s="340" t="s">
        <v>1122</v>
      </c>
      <c r="F18" s="340" t="s">
        <v>1562</v>
      </c>
      <c r="G18" s="338"/>
      <c r="H18" s="338" t="s">
        <v>990</v>
      </c>
      <c r="I18" s="338" t="s">
        <v>530</v>
      </c>
      <c r="J18" s="341" t="s">
        <v>1660</v>
      </c>
      <c r="K18" s="337"/>
      <c r="L18" s="342">
        <v>12</v>
      </c>
      <c r="M18" s="342">
        <v>6</v>
      </c>
      <c r="N18" s="343" t="s">
        <v>16</v>
      </c>
      <c r="O18" s="342">
        <v>26992000</v>
      </c>
      <c r="P18" s="342" t="s">
        <v>735</v>
      </c>
      <c r="Q18" s="338" t="s">
        <v>1882</v>
      </c>
      <c r="R18" s="338"/>
      <c r="S18" s="338"/>
      <c r="T18" s="341"/>
    </row>
    <row r="19" spans="1:20" ht="24" customHeight="1">
      <c r="A19" s="578">
        <f t="shared" si="0"/>
        <v>18</v>
      </c>
      <c r="B19" s="338">
        <v>9339</v>
      </c>
      <c r="C19" s="340" t="str">
        <f>IFERROR(VLOOKUP(B19,[46]DSML!E:J,6,0),"")</f>
        <v>CN Cầu Giấy</v>
      </c>
      <c r="D19" s="340" t="str">
        <f>IFERROR(VLOOKUP(B19,[46]DSML!E:G,3,0),"")</f>
        <v>Khu vực Hà Nội</v>
      </c>
      <c r="E19" s="340" t="s">
        <v>1122</v>
      </c>
      <c r="F19" s="340" t="s">
        <v>1562</v>
      </c>
      <c r="G19" s="338"/>
      <c r="H19" s="338" t="s">
        <v>990</v>
      </c>
      <c r="I19" s="338" t="s">
        <v>530</v>
      </c>
      <c r="J19" s="341" t="s">
        <v>1661</v>
      </c>
      <c r="K19" s="337"/>
      <c r="L19" s="342">
        <v>12</v>
      </c>
      <c r="M19" s="342">
        <v>6</v>
      </c>
      <c r="N19" s="343" t="s">
        <v>16</v>
      </c>
      <c r="O19" s="342">
        <v>26994000</v>
      </c>
      <c r="P19" s="342" t="s">
        <v>735</v>
      </c>
      <c r="Q19" s="338" t="s">
        <v>1882</v>
      </c>
      <c r="R19" s="338"/>
      <c r="S19" s="338"/>
      <c r="T19" s="341"/>
    </row>
    <row r="20" spans="1:20" ht="24" customHeight="1">
      <c r="A20" s="578">
        <f t="shared" si="0"/>
        <v>19</v>
      </c>
      <c r="B20" s="338">
        <v>9339</v>
      </c>
      <c r="C20" s="340" t="str">
        <f>IFERROR(VLOOKUP(B20,[46]DSML!E:J,6,0),"")</f>
        <v>CN Cầu Giấy</v>
      </c>
      <c r="D20" s="340" t="str">
        <f>IFERROR(VLOOKUP(B20,[46]DSML!E:G,3,0),"")</f>
        <v>Khu vực Hà Nội</v>
      </c>
      <c r="E20" s="340" t="s">
        <v>1122</v>
      </c>
      <c r="F20" s="340" t="s">
        <v>1562</v>
      </c>
      <c r="G20" s="338"/>
      <c r="H20" s="338" t="s">
        <v>990</v>
      </c>
      <c r="I20" s="338" t="s">
        <v>530</v>
      </c>
      <c r="J20" s="341" t="s">
        <v>1662</v>
      </c>
      <c r="K20" s="337"/>
      <c r="L20" s="342">
        <v>12</v>
      </c>
      <c r="M20" s="342">
        <v>6</v>
      </c>
      <c r="N20" s="343" t="s">
        <v>16</v>
      </c>
      <c r="O20" s="342">
        <v>15000000</v>
      </c>
      <c r="P20" s="342" t="s">
        <v>22</v>
      </c>
      <c r="Q20" s="338"/>
      <c r="R20" s="338"/>
      <c r="S20" s="338"/>
      <c r="T20" s="341"/>
    </row>
    <row r="21" spans="1:20" ht="24" customHeight="1">
      <c r="A21" s="578">
        <f t="shared" si="0"/>
        <v>20</v>
      </c>
      <c r="B21" s="338">
        <v>9338</v>
      </c>
      <c r="C21" s="340" t="str">
        <f>IFERROR(VLOOKUP(B21,[46]DSML!E:J,6,0),"")</f>
        <v>CN Nhân Chính</v>
      </c>
      <c r="D21" s="340" t="str">
        <f>IFERROR(VLOOKUP(B21,[46]DSML!E:G,3,0),"")</f>
        <v>Khu vực Hà Nội</v>
      </c>
      <c r="E21" s="340" t="s">
        <v>1122</v>
      </c>
      <c r="F21" s="340" t="s">
        <v>1437</v>
      </c>
      <c r="G21" s="338" t="s">
        <v>1699</v>
      </c>
      <c r="H21" s="338" t="s">
        <v>1700</v>
      </c>
      <c r="I21" s="338" t="s">
        <v>709</v>
      </c>
      <c r="J21" s="341" t="s">
        <v>1701</v>
      </c>
      <c r="K21" s="337">
        <v>32315</v>
      </c>
      <c r="L21" s="342">
        <v>13</v>
      </c>
      <c r="M21" s="342">
        <v>6</v>
      </c>
      <c r="N21" s="343" t="s">
        <v>16</v>
      </c>
      <c r="O21" s="342">
        <v>15000000</v>
      </c>
      <c r="P21" s="342" t="s">
        <v>735</v>
      </c>
      <c r="Q21" s="338" t="s">
        <v>1702</v>
      </c>
      <c r="R21" s="338"/>
      <c r="S21" s="338"/>
      <c r="T21" s="341"/>
    </row>
    <row r="22" spans="1:20" ht="24" customHeight="1">
      <c r="A22" s="578">
        <f t="shared" si="0"/>
        <v>21</v>
      </c>
      <c r="B22" s="338">
        <v>9339</v>
      </c>
      <c r="C22" s="340" t="str">
        <f>IFERROR(VLOOKUP(B22,[46]DSML!E:J,6,0),"")</f>
        <v>CN Cầu Giấy</v>
      </c>
      <c r="D22" s="340" t="str">
        <f>IFERROR(VLOOKUP(B22,[46]DSML!E:G,3,0),"")</f>
        <v>Khu vực Hà Nội</v>
      </c>
      <c r="E22" s="340" t="s">
        <v>1122</v>
      </c>
      <c r="F22" s="340" t="s">
        <v>1562</v>
      </c>
      <c r="G22" s="338"/>
      <c r="H22" s="338" t="s">
        <v>753</v>
      </c>
      <c r="I22" s="338" t="s">
        <v>712</v>
      </c>
      <c r="J22" s="341" t="s">
        <v>1745</v>
      </c>
      <c r="K22" s="337">
        <v>28282</v>
      </c>
      <c r="L22" s="342">
        <v>14</v>
      </c>
      <c r="M22" s="342">
        <v>6</v>
      </c>
      <c r="N22" s="343" t="s">
        <v>17</v>
      </c>
      <c r="O22" s="342">
        <v>6000000</v>
      </c>
      <c r="P22" s="342" t="s">
        <v>734</v>
      </c>
      <c r="Q22" s="338"/>
      <c r="R22" s="338"/>
      <c r="S22" s="338"/>
      <c r="T22" s="341"/>
    </row>
    <row r="23" spans="1:20" ht="24" customHeight="1">
      <c r="A23" s="578">
        <f t="shared" si="0"/>
        <v>22</v>
      </c>
      <c r="B23" s="338">
        <v>9338</v>
      </c>
      <c r="C23" s="340" t="str">
        <f>IFERROR(VLOOKUP(B23,[46]DSML!E:J,6,0),"")</f>
        <v>CN Nhân Chính</v>
      </c>
      <c r="D23" s="340" t="str">
        <f>IFERROR(VLOOKUP(B23,[46]DSML!E:G,3,0),"")</f>
        <v>Khu vực Hà Nội</v>
      </c>
      <c r="E23" s="340" t="s">
        <v>1122</v>
      </c>
      <c r="F23" s="340" t="s">
        <v>1437</v>
      </c>
      <c r="G23" s="338"/>
      <c r="H23" s="338" t="s">
        <v>756</v>
      </c>
      <c r="I23" s="338" t="s">
        <v>712</v>
      </c>
      <c r="J23" s="341" t="s">
        <v>1266</v>
      </c>
      <c r="K23" s="337">
        <v>27462</v>
      </c>
      <c r="L23" s="342">
        <v>15</v>
      </c>
      <c r="M23" s="342">
        <v>6</v>
      </c>
      <c r="N23" s="343" t="s">
        <v>16</v>
      </c>
      <c r="O23" s="579">
        <v>6000000</v>
      </c>
      <c r="P23" s="342" t="s">
        <v>734</v>
      </c>
      <c r="Q23" s="338"/>
      <c r="R23" s="338"/>
      <c r="S23" s="338"/>
      <c r="T23" s="341"/>
    </row>
    <row r="24" spans="1:20" ht="24" customHeight="1">
      <c r="A24" s="578">
        <f t="shared" si="0"/>
        <v>23</v>
      </c>
      <c r="B24" s="338">
        <v>9339</v>
      </c>
      <c r="C24" s="340" t="str">
        <f>IFERROR(VLOOKUP(B24,[46]DSML!E:J,6,0),"")</f>
        <v>CN Cầu Giấy</v>
      </c>
      <c r="D24" s="340" t="str">
        <f>IFERROR(VLOOKUP(B24,[46]DSML!E:G,3,0),"")</f>
        <v>Khu vực Hà Nội</v>
      </c>
      <c r="E24" s="340" t="s">
        <v>1122</v>
      </c>
      <c r="F24" s="340" t="s">
        <v>1562</v>
      </c>
      <c r="G24" s="338"/>
      <c r="H24" s="338" t="s">
        <v>1083</v>
      </c>
      <c r="I24" s="338" t="s">
        <v>712</v>
      </c>
      <c r="J24" s="341" t="s">
        <v>1790</v>
      </c>
      <c r="K24" s="337" t="s">
        <v>1791</v>
      </c>
      <c r="L24" s="342">
        <v>16</v>
      </c>
      <c r="M24" s="342">
        <v>6</v>
      </c>
      <c r="N24" s="343" t="s">
        <v>17</v>
      </c>
      <c r="O24" s="342">
        <v>6000000</v>
      </c>
      <c r="P24" s="342" t="s">
        <v>734</v>
      </c>
      <c r="Q24" s="338"/>
      <c r="R24" s="338"/>
      <c r="S24" s="338"/>
      <c r="T24" s="341"/>
    </row>
    <row r="25" spans="1:20" s="27" customFormat="1" ht="15" customHeight="1">
      <c r="A25" s="35">
        <v>196</v>
      </c>
      <c r="B25" s="338">
        <v>9341</v>
      </c>
      <c r="C25" s="35" t="str">
        <f>IFERROR(VLOOKUP(B25,[7]DSML!E:J,6,0),"")</f>
        <v/>
      </c>
      <c r="D25" s="35" t="str">
        <f>IFERROR(VLOOKUP(B25,[7]DSML!E:G,3,0),"")</f>
        <v/>
      </c>
      <c r="E25" s="340" t="s">
        <v>1122</v>
      </c>
      <c r="F25" s="340" t="s">
        <v>1432</v>
      </c>
      <c r="G25" s="589" t="s">
        <v>1885</v>
      </c>
      <c r="H25" s="338" t="s">
        <v>1005</v>
      </c>
      <c r="I25" s="338" t="s">
        <v>714</v>
      </c>
      <c r="J25" s="341" t="s">
        <v>1006</v>
      </c>
      <c r="K25" s="345">
        <v>22909</v>
      </c>
      <c r="L25" s="590">
        <v>19</v>
      </c>
      <c r="M25" s="590">
        <v>6</v>
      </c>
      <c r="N25" s="338" t="s">
        <v>18</v>
      </c>
      <c r="O25" s="591">
        <v>46000000</v>
      </c>
      <c r="P25" s="590" t="s">
        <v>734</v>
      </c>
      <c r="Q25" s="339"/>
      <c r="R25" s="339"/>
      <c r="S25" s="339"/>
      <c r="T25" s="346"/>
    </row>
    <row r="26" spans="1:20">
      <c r="A26" s="578">
        <f t="shared" si="0"/>
        <v>197</v>
      </c>
      <c r="B26" s="339"/>
      <c r="C26" s="581" t="str">
        <f>IFERROR(VLOOKUP(B26,[46]DSML!E:J,6,0),"")</f>
        <v/>
      </c>
      <c r="D26" s="581" t="str">
        <f>IFERROR(VLOOKUP(B26,[46]DSML!E:G,3,0),"")</f>
        <v/>
      </c>
      <c r="E26" s="581"/>
      <c r="F26" s="581"/>
      <c r="G26" s="339"/>
      <c r="H26" s="339"/>
      <c r="I26" s="339"/>
      <c r="J26" s="346"/>
      <c r="K26" s="347"/>
      <c r="L26" s="348"/>
      <c r="M26" s="348"/>
      <c r="N26" s="349"/>
      <c r="O26" s="348"/>
      <c r="P26" s="348"/>
      <c r="Q26" s="339"/>
      <c r="R26" s="339"/>
      <c r="S26" s="339"/>
      <c r="T26" s="346"/>
    </row>
    <row r="27" spans="1:20">
      <c r="A27" s="578">
        <f t="shared" si="0"/>
        <v>198</v>
      </c>
      <c r="B27" s="339"/>
      <c r="C27" s="581" t="str">
        <f>IFERROR(VLOOKUP(B27,[46]DSML!E:J,6,0),"")</f>
        <v/>
      </c>
      <c r="D27" s="581" t="str">
        <f>IFERROR(VLOOKUP(B27,[46]DSML!E:G,3,0),"")</f>
        <v/>
      </c>
      <c r="E27" s="581"/>
      <c r="F27" s="581"/>
      <c r="G27" s="339"/>
      <c r="H27" s="339"/>
      <c r="I27" s="339"/>
      <c r="J27" s="346"/>
      <c r="K27" s="347"/>
      <c r="L27" s="348"/>
      <c r="M27" s="348"/>
      <c r="N27" s="349"/>
      <c r="O27" s="348"/>
      <c r="P27" s="348"/>
      <c r="Q27" s="339"/>
      <c r="R27" s="339"/>
      <c r="S27" s="339"/>
      <c r="T27" s="346"/>
    </row>
    <row r="28" spans="1:20">
      <c r="A28" s="578">
        <f t="shared" si="0"/>
        <v>199</v>
      </c>
      <c r="B28" s="339"/>
      <c r="C28" s="581" t="str">
        <f>IFERROR(VLOOKUP(B28,[46]DSML!E:J,6,0),"")</f>
        <v/>
      </c>
      <c r="D28" s="581" t="str">
        <f>IFERROR(VLOOKUP(B28,[46]DSML!E:G,3,0),"")</f>
        <v/>
      </c>
      <c r="E28" s="581"/>
      <c r="F28" s="581"/>
      <c r="G28" s="339"/>
      <c r="H28" s="339"/>
      <c r="I28" s="339"/>
      <c r="J28" s="346"/>
      <c r="K28" s="347"/>
      <c r="L28" s="348"/>
      <c r="M28" s="348"/>
      <c r="N28" s="349"/>
      <c r="O28" s="348"/>
      <c r="P28" s="348"/>
      <c r="Q28" s="339"/>
      <c r="R28" s="339"/>
      <c r="S28" s="339"/>
      <c r="T28" s="346"/>
    </row>
    <row r="29" spans="1:20">
      <c r="A29" s="578">
        <f t="shared" si="0"/>
        <v>200</v>
      </c>
      <c r="B29" s="339"/>
      <c r="C29" s="581" t="str">
        <f>IFERROR(VLOOKUP(B29,[46]DSML!E:J,6,0),"")</f>
        <v/>
      </c>
      <c r="D29" s="581" t="str">
        <f>IFERROR(VLOOKUP(B29,[46]DSML!E:G,3,0),"")</f>
        <v/>
      </c>
      <c r="E29" s="581"/>
      <c r="F29" s="581"/>
      <c r="G29" s="339"/>
      <c r="H29" s="339"/>
      <c r="I29" s="339"/>
      <c r="J29" s="346"/>
      <c r="K29" s="347"/>
      <c r="L29" s="348"/>
      <c r="M29" s="348"/>
      <c r="N29" s="349"/>
      <c r="O29" s="348"/>
      <c r="P29" s="348"/>
      <c r="Q29" s="339"/>
      <c r="R29" s="339"/>
      <c r="S29" s="339"/>
      <c r="T29" s="346"/>
    </row>
    <row r="30" spans="1:20">
      <c r="A30" s="578">
        <f t="shared" si="0"/>
        <v>201</v>
      </c>
      <c r="B30" s="339"/>
      <c r="C30" s="581" t="str">
        <f>IFERROR(VLOOKUP(B30,[46]DSML!E:J,6,0),"")</f>
        <v/>
      </c>
      <c r="D30" s="581" t="str">
        <f>IFERROR(VLOOKUP(B30,[46]DSML!E:G,3,0),"")</f>
        <v/>
      </c>
      <c r="E30" s="581"/>
      <c r="F30" s="581"/>
      <c r="G30" s="339"/>
      <c r="H30" s="339"/>
      <c r="I30" s="339"/>
      <c r="J30" s="346"/>
      <c r="K30" s="347"/>
      <c r="L30" s="348"/>
      <c r="M30" s="348"/>
      <c r="N30" s="349"/>
      <c r="O30" s="348"/>
      <c r="P30" s="348"/>
      <c r="Q30" s="339"/>
      <c r="R30" s="339"/>
      <c r="S30" s="339"/>
      <c r="T30" s="346"/>
    </row>
    <row r="31" spans="1:20">
      <c r="A31" s="578">
        <f t="shared" si="0"/>
        <v>202</v>
      </c>
      <c r="B31" s="339"/>
      <c r="C31" s="581" t="str">
        <f>IFERROR(VLOOKUP(B31,[46]DSML!E:J,6,0),"")</f>
        <v/>
      </c>
      <c r="D31" s="581" t="str">
        <f>IFERROR(VLOOKUP(B31,[46]DSML!E:G,3,0),"")</f>
        <v/>
      </c>
      <c r="E31" s="581"/>
      <c r="F31" s="581"/>
      <c r="G31" s="339"/>
      <c r="H31" s="339"/>
      <c r="I31" s="339"/>
      <c r="J31" s="346"/>
      <c r="K31" s="347"/>
      <c r="L31" s="348"/>
      <c r="M31" s="348"/>
      <c r="N31" s="349"/>
      <c r="O31" s="348"/>
      <c r="P31" s="348"/>
      <c r="Q31" s="339"/>
      <c r="R31" s="339"/>
      <c r="S31" s="339"/>
      <c r="T31" s="346"/>
    </row>
    <row r="32" spans="1:20">
      <c r="A32" s="578">
        <f t="shared" si="0"/>
        <v>203</v>
      </c>
      <c r="B32" s="339"/>
      <c r="C32" s="581" t="str">
        <f>IFERROR(VLOOKUP(B32,[46]DSML!E:J,6,0),"")</f>
        <v/>
      </c>
      <c r="D32" s="581" t="str">
        <f>IFERROR(VLOOKUP(B32,[46]DSML!E:G,3,0),"")</f>
        <v/>
      </c>
      <c r="E32" s="581"/>
      <c r="F32" s="581"/>
      <c r="G32" s="339"/>
      <c r="H32" s="339"/>
      <c r="I32" s="339"/>
      <c r="J32" s="346"/>
      <c r="K32" s="347"/>
      <c r="L32" s="348"/>
      <c r="M32" s="348"/>
      <c r="N32" s="349"/>
      <c r="O32" s="348"/>
      <c r="P32" s="348"/>
      <c r="Q32" s="339"/>
      <c r="R32" s="339"/>
      <c r="S32" s="339"/>
      <c r="T32" s="346"/>
    </row>
    <row r="33" spans="1:20">
      <c r="A33" s="578">
        <f t="shared" si="0"/>
        <v>204</v>
      </c>
      <c r="B33" s="339"/>
      <c r="C33" s="581" t="str">
        <f>IFERROR(VLOOKUP(B33,[46]DSML!E:J,6,0),"")</f>
        <v/>
      </c>
      <c r="D33" s="581" t="str">
        <f>IFERROR(VLOOKUP(B33,[46]DSML!E:G,3,0),"")</f>
        <v/>
      </c>
      <c r="E33" s="581"/>
      <c r="F33" s="581"/>
      <c r="G33" s="339"/>
      <c r="H33" s="339"/>
      <c r="I33" s="339"/>
      <c r="J33" s="346"/>
      <c r="K33" s="347"/>
      <c r="L33" s="348"/>
      <c r="M33" s="348"/>
      <c r="N33" s="349"/>
      <c r="O33" s="348"/>
      <c r="P33" s="348"/>
      <c r="Q33" s="339"/>
      <c r="R33" s="339"/>
      <c r="S33" s="339"/>
      <c r="T33" s="346"/>
    </row>
    <row r="34" spans="1:20">
      <c r="A34" s="578">
        <f t="shared" si="0"/>
        <v>205</v>
      </c>
      <c r="B34" s="339"/>
      <c r="C34" s="581" t="str">
        <f>IFERROR(VLOOKUP(B34,[46]DSML!E:J,6,0),"")</f>
        <v/>
      </c>
      <c r="D34" s="581" t="str">
        <f>IFERROR(VLOOKUP(B34,[46]DSML!E:G,3,0),"")</f>
        <v/>
      </c>
      <c r="E34" s="581"/>
      <c r="F34" s="581"/>
      <c r="G34" s="339"/>
      <c r="H34" s="339"/>
      <c r="I34" s="339"/>
      <c r="J34" s="346"/>
      <c r="K34" s="347"/>
      <c r="L34" s="348"/>
      <c r="M34" s="348"/>
      <c r="N34" s="349"/>
      <c r="O34" s="348"/>
      <c r="P34" s="348"/>
      <c r="Q34" s="339"/>
      <c r="R34" s="339"/>
      <c r="S34" s="339"/>
      <c r="T34" s="346"/>
    </row>
    <row r="35" spans="1:20">
      <c r="A35" s="578">
        <f t="shared" si="0"/>
        <v>206</v>
      </c>
      <c r="B35" s="339"/>
      <c r="C35" s="581" t="str">
        <f>IFERROR(VLOOKUP(B35,[46]DSML!E:J,6,0),"")</f>
        <v/>
      </c>
      <c r="D35" s="581" t="str">
        <f>IFERROR(VLOOKUP(B35,[46]DSML!E:G,3,0),"")</f>
        <v/>
      </c>
      <c r="E35" s="581"/>
      <c r="F35" s="581"/>
      <c r="G35" s="339"/>
      <c r="H35" s="339"/>
      <c r="I35" s="339"/>
      <c r="J35" s="346"/>
      <c r="K35" s="347"/>
      <c r="L35" s="348"/>
      <c r="M35" s="348"/>
      <c r="N35" s="349"/>
      <c r="O35" s="348"/>
      <c r="P35" s="348"/>
      <c r="Q35" s="339"/>
      <c r="R35" s="339"/>
      <c r="S35" s="339"/>
      <c r="T35" s="346"/>
    </row>
    <row r="36" spans="1:20">
      <c r="A36" s="578">
        <f t="shared" si="0"/>
        <v>207</v>
      </c>
      <c r="B36" s="339"/>
      <c r="C36" s="581" t="str">
        <f>IFERROR(VLOOKUP(B36,[46]DSML!E:J,6,0),"")</f>
        <v/>
      </c>
      <c r="D36" s="581" t="str">
        <f>IFERROR(VLOOKUP(B36,[46]DSML!E:G,3,0),"")</f>
        <v/>
      </c>
      <c r="E36" s="581"/>
      <c r="F36" s="581"/>
      <c r="G36" s="339"/>
      <c r="H36" s="339"/>
      <c r="I36" s="339"/>
      <c r="J36" s="346"/>
      <c r="K36" s="347"/>
      <c r="L36" s="348"/>
      <c r="M36" s="348"/>
      <c r="N36" s="349"/>
      <c r="O36" s="348"/>
      <c r="P36" s="348"/>
      <c r="Q36" s="339"/>
      <c r="R36" s="339"/>
      <c r="S36" s="339"/>
      <c r="T36" s="346"/>
    </row>
    <row r="37" spans="1:20">
      <c r="A37" s="578">
        <f t="shared" si="0"/>
        <v>208</v>
      </c>
      <c r="B37" s="339"/>
      <c r="C37" s="581" t="str">
        <f>IFERROR(VLOOKUP(B37,[46]DSML!E:J,6,0),"")</f>
        <v/>
      </c>
      <c r="D37" s="581" t="str">
        <f>IFERROR(VLOOKUP(B37,[46]DSML!E:G,3,0),"")</f>
        <v/>
      </c>
      <c r="E37" s="581"/>
      <c r="F37" s="581"/>
      <c r="G37" s="339"/>
      <c r="H37" s="339"/>
      <c r="I37" s="339"/>
      <c r="J37" s="346"/>
      <c r="K37" s="347"/>
      <c r="L37" s="348"/>
      <c r="M37" s="348"/>
      <c r="N37" s="349"/>
      <c r="O37" s="348"/>
      <c r="P37" s="348"/>
      <c r="Q37" s="339"/>
      <c r="R37" s="339"/>
      <c r="S37" s="339"/>
      <c r="T37" s="346"/>
    </row>
    <row r="38" spans="1:20">
      <c r="A38" s="578">
        <f t="shared" si="0"/>
        <v>209</v>
      </c>
      <c r="B38" s="339"/>
      <c r="C38" s="581" t="str">
        <f>IFERROR(VLOOKUP(B38,[46]DSML!E:J,6,0),"")</f>
        <v/>
      </c>
      <c r="D38" s="581" t="str">
        <f>IFERROR(VLOOKUP(B38,[46]DSML!E:G,3,0),"")</f>
        <v/>
      </c>
      <c r="E38" s="581"/>
      <c r="F38" s="581"/>
      <c r="G38" s="339"/>
      <c r="H38" s="339"/>
      <c r="I38" s="339"/>
      <c r="J38" s="346"/>
      <c r="K38" s="347"/>
      <c r="L38" s="348"/>
      <c r="M38" s="348"/>
      <c r="N38" s="349"/>
      <c r="O38" s="348"/>
      <c r="P38" s="348"/>
      <c r="Q38" s="339"/>
      <c r="R38" s="339"/>
      <c r="S38" s="339"/>
      <c r="T38" s="346"/>
    </row>
    <row r="39" spans="1:20">
      <c r="A39" s="578">
        <f t="shared" si="0"/>
        <v>210</v>
      </c>
      <c r="B39" s="339"/>
      <c r="C39" s="581" t="str">
        <f>IFERROR(VLOOKUP(B39,[46]DSML!E:J,6,0),"")</f>
        <v/>
      </c>
      <c r="D39" s="581" t="str">
        <f>IFERROR(VLOOKUP(B39,[46]DSML!E:G,3,0),"")</f>
        <v/>
      </c>
      <c r="E39" s="581"/>
      <c r="F39" s="581"/>
      <c r="G39" s="339"/>
      <c r="H39" s="339"/>
      <c r="I39" s="339"/>
      <c r="J39" s="346"/>
      <c r="K39" s="347"/>
      <c r="L39" s="348"/>
      <c r="M39" s="348"/>
      <c r="N39" s="349"/>
      <c r="O39" s="348"/>
      <c r="P39" s="348"/>
      <c r="Q39" s="339"/>
      <c r="R39" s="339"/>
      <c r="S39" s="339"/>
      <c r="T39" s="346"/>
    </row>
    <row r="40" spans="1:20">
      <c r="A40" s="578">
        <f t="shared" si="0"/>
        <v>211</v>
      </c>
      <c r="B40" s="339"/>
      <c r="C40" s="581" t="str">
        <f>IFERROR(VLOOKUP(B40,[46]DSML!E:J,6,0),"")</f>
        <v/>
      </c>
      <c r="D40" s="581" t="str">
        <f>IFERROR(VLOOKUP(B40,[46]DSML!E:G,3,0),"")</f>
        <v/>
      </c>
      <c r="E40" s="581"/>
      <c r="F40" s="581"/>
      <c r="G40" s="339"/>
      <c r="H40" s="339"/>
      <c r="I40" s="339"/>
      <c r="J40" s="346"/>
      <c r="K40" s="347"/>
      <c r="L40" s="348"/>
      <c r="M40" s="348"/>
      <c r="N40" s="349"/>
      <c r="O40" s="348"/>
      <c r="P40" s="348"/>
      <c r="Q40" s="339"/>
      <c r="R40" s="339"/>
      <c r="S40" s="339"/>
      <c r="T40" s="346"/>
    </row>
    <row r="41" spans="1:20">
      <c r="A41" s="578">
        <f t="shared" si="0"/>
        <v>212</v>
      </c>
      <c r="B41" s="339"/>
      <c r="C41" s="581" t="str">
        <f>IFERROR(VLOOKUP(B41,[46]DSML!E:J,6,0),"")</f>
        <v/>
      </c>
      <c r="D41" s="581" t="str">
        <f>IFERROR(VLOOKUP(B41,[46]DSML!E:G,3,0),"")</f>
        <v/>
      </c>
      <c r="E41" s="581"/>
      <c r="F41" s="581"/>
      <c r="G41" s="339"/>
      <c r="H41" s="339"/>
      <c r="I41" s="339"/>
      <c r="J41" s="346"/>
      <c r="K41" s="347"/>
      <c r="L41" s="348"/>
      <c r="M41" s="348"/>
      <c r="N41" s="349"/>
      <c r="O41" s="348"/>
      <c r="P41" s="348"/>
      <c r="Q41" s="339"/>
      <c r="R41" s="339"/>
      <c r="S41" s="339"/>
      <c r="T41" s="346"/>
    </row>
    <row r="42" spans="1:20">
      <c r="A42" s="578">
        <f t="shared" si="0"/>
        <v>213</v>
      </c>
      <c r="B42" s="339"/>
      <c r="C42" s="581" t="str">
        <f>IFERROR(VLOOKUP(B42,[46]DSML!E:J,6,0),"")</f>
        <v/>
      </c>
      <c r="D42" s="581" t="str">
        <f>IFERROR(VLOOKUP(B42,[46]DSML!E:G,3,0),"")</f>
        <v/>
      </c>
      <c r="E42" s="581"/>
      <c r="F42" s="581"/>
      <c r="G42" s="339"/>
      <c r="H42" s="339"/>
      <c r="I42" s="339"/>
      <c r="J42" s="346"/>
      <c r="K42" s="347"/>
      <c r="L42" s="348"/>
      <c r="M42" s="348"/>
      <c r="N42" s="349"/>
      <c r="O42" s="348"/>
      <c r="P42" s="348"/>
      <c r="Q42" s="339"/>
      <c r="R42" s="339"/>
      <c r="S42" s="339"/>
      <c r="T42" s="346"/>
    </row>
    <row r="43" spans="1:20">
      <c r="A43" s="578">
        <f t="shared" si="0"/>
        <v>214</v>
      </c>
      <c r="B43" s="339"/>
      <c r="C43" s="581" t="str">
        <f>IFERROR(VLOOKUP(B43,[46]DSML!E:J,6,0),"")</f>
        <v/>
      </c>
      <c r="D43" s="581" t="str">
        <f>IFERROR(VLOOKUP(B43,[46]DSML!E:G,3,0),"")</f>
        <v/>
      </c>
      <c r="E43" s="581"/>
      <c r="F43" s="581"/>
      <c r="G43" s="339"/>
      <c r="H43" s="339"/>
      <c r="I43" s="339"/>
      <c r="J43" s="346"/>
      <c r="K43" s="347"/>
      <c r="L43" s="348"/>
      <c r="M43" s="348"/>
      <c r="N43" s="349"/>
      <c r="O43" s="348"/>
      <c r="P43" s="348"/>
      <c r="Q43" s="339"/>
      <c r="R43" s="339"/>
      <c r="S43" s="339"/>
      <c r="T43" s="346"/>
    </row>
    <row r="44" spans="1:20">
      <c r="A44" s="578">
        <f t="shared" si="0"/>
        <v>215</v>
      </c>
      <c r="B44" s="339"/>
      <c r="C44" s="581" t="str">
        <f>IFERROR(VLOOKUP(B44,[46]DSML!E:J,6,0),"")</f>
        <v/>
      </c>
      <c r="D44" s="581" t="str">
        <f>IFERROR(VLOOKUP(B44,[46]DSML!E:G,3,0),"")</f>
        <v/>
      </c>
      <c r="E44" s="581"/>
      <c r="F44" s="581"/>
      <c r="G44" s="339"/>
      <c r="H44" s="339"/>
      <c r="I44" s="339"/>
      <c r="J44" s="346"/>
      <c r="K44" s="347"/>
      <c r="L44" s="348"/>
      <c r="M44" s="348"/>
      <c r="N44" s="349"/>
      <c r="O44" s="348"/>
      <c r="P44" s="348"/>
      <c r="Q44" s="339"/>
      <c r="R44" s="339"/>
      <c r="S44" s="339"/>
      <c r="T44" s="346"/>
    </row>
    <row r="45" spans="1:20">
      <c r="A45" s="578">
        <f t="shared" si="0"/>
        <v>216</v>
      </c>
      <c r="B45" s="339"/>
      <c r="C45" s="581" t="str">
        <f>IFERROR(VLOOKUP(B45,[46]DSML!E:J,6,0),"")</f>
        <v/>
      </c>
      <c r="D45" s="581" t="str">
        <f>IFERROR(VLOOKUP(B45,[46]DSML!E:G,3,0),"")</f>
        <v/>
      </c>
      <c r="E45" s="581"/>
      <c r="F45" s="581"/>
      <c r="G45" s="339"/>
      <c r="H45" s="339"/>
      <c r="I45" s="339"/>
      <c r="J45" s="346"/>
      <c r="K45" s="347"/>
      <c r="L45" s="348"/>
      <c r="M45" s="348"/>
      <c r="N45" s="349"/>
      <c r="O45" s="348"/>
      <c r="P45" s="348"/>
      <c r="Q45" s="339"/>
      <c r="R45" s="339"/>
      <c r="S45" s="339"/>
      <c r="T45" s="346"/>
    </row>
    <row r="46" spans="1:20">
      <c r="A46" s="578">
        <f t="shared" si="0"/>
        <v>217</v>
      </c>
      <c r="B46" s="339"/>
      <c r="C46" s="581" t="str">
        <f>IFERROR(VLOOKUP(B46,[46]DSML!E:J,6,0),"")</f>
        <v/>
      </c>
      <c r="D46" s="581" t="str">
        <f>IFERROR(VLOOKUP(B46,[46]DSML!E:G,3,0),"")</f>
        <v/>
      </c>
      <c r="E46" s="581"/>
      <c r="F46" s="581"/>
      <c r="G46" s="339"/>
      <c r="H46" s="339"/>
      <c r="I46" s="339"/>
      <c r="J46" s="346"/>
      <c r="K46" s="347"/>
      <c r="L46" s="348"/>
      <c r="M46" s="348"/>
      <c r="N46" s="349"/>
      <c r="O46" s="348"/>
      <c r="P46" s="348"/>
      <c r="Q46" s="339"/>
      <c r="R46" s="339"/>
      <c r="S46" s="339"/>
      <c r="T46" s="346"/>
    </row>
    <row r="47" spans="1:20">
      <c r="A47" s="578">
        <f t="shared" si="0"/>
        <v>218</v>
      </c>
      <c r="B47" s="339"/>
      <c r="C47" s="581" t="str">
        <f>IFERROR(VLOOKUP(B47,[46]DSML!E:J,6,0),"")</f>
        <v/>
      </c>
      <c r="D47" s="581" t="str">
        <f>IFERROR(VLOOKUP(B47,[46]DSML!E:G,3,0),"")</f>
        <v/>
      </c>
      <c r="E47" s="581"/>
      <c r="F47" s="581"/>
      <c r="G47" s="339"/>
      <c r="H47" s="339"/>
      <c r="I47" s="339"/>
      <c r="J47" s="346"/>
      <c r="K47" s="347"/>
      <c r="L47" s="348"/>
      <c r="M47" s="348"/>
      <c r="N47" s="349"/>
      <c r="O47" s="348"/>
      <c r="P47" s="348"/>
      <c r="Q47" s="339"/>
      <c r="R47" s="339"/>
      <c r="S47" s="339"/>
      <c r="T47" s="346"/>
    </row>
    <row r="48" spans="1:20">
      <c r="A48" s="578">
        <f t="shared" si="0"/>
        <v>219</v>
      </c>
      <c r="B48" s="339"/>
      <c r="C48" s="581" t="str">
        <f>IFERROR(VLOOKUP(B48,[46]DSML!E:J,6,0),"")</f>
        <v/>
      </c>
      <c r="D48" s="581" t="str">
        <f>IFERROR(VLOOKUP(B48,[46]DSML!E:G,3,0),"")</f>
        <v/>
      </c>
      <c r="E48" s="581"/>
      <c r="F48" s="581"/>
      <c r="G48" s="339"/>
      <c r="H48" s="339"/>
      <c r="I48" s="339"/>
      <c r="J48" s="346"/>
      <c r="K48" s="347"/>
      <c r="L48" s="348"/>
      <c r="M48" s="348"/>
      <c r="N48" s="349"/>
      <c r="O48" s="348"/>
      <c r="P48" s="348"/>
      <c r="Q48" s="339"/>
      <c r="R48" s="339"/>
      <c r="S48" s="339"/>
      <c r="T48" s="346"/>
    </row>
    <row r="49" spans="1:20">
      <c r="A49" s="578">
        <f t="shared" si="0"/>
        <v>220</v>
      </c>
      <c r="B49" s="339"/>
      <c r="C49" s="581" t="str">
        <f>IFERROR(VLOOKUP(B49,[46]DSML!E:J,6,0),"")</f>
        <v/>
      </c>
      <c r="D49" s="581" t="str">
        <f>IFERROR(VLOOKUP(B49,[46]DSML!E:G,3,0),"")</f>
        <v/>
      </c>
      <c r="E49" s="581"/>
      <c r="F49" s="581"/>
      <c r="G49" s="339"/>
      <c r="H49" s="339"/>
      <c r="I49" s="339"/>
      <c r="J49" s="346"/>
      <c r="K49" s="347"/>
      <c r="L49" s="348"/>
      <c r="M49" s="348"/>
      <c r="N49" s="349"/>
      <c r="O49" s="348"/>
      <c r="P49" s="348"/>
      <c r="Q49" s="339"/>
      <c r="R49" s="339"/>
      <c r="S49" s="339"/>
      <c r="T49" s="346"/>
    </row>
    <row r="50" spans="1:20">
      <c r="A50" s="578">
        <f t="shared" si="0"/>
        <v>221</v>
      </c>
      <c r="B50" s="339"/>
      <c r="C50" s="581" t="str">
        <f>IFERROR(VLOOKUP(B50,[46]DSML!E:J,6,0),"")</f>
        <v/>
      </c>
      <c r="D50" s="581" t="str">
        <f>IFERROR(VLOOKUP(B50,[46]DSML!E:G,3,0),"")</f>
        <v/>
      </c>
      <c r="E50" s="581"/>
      <c r="F50" s="581"/>
      <c r="G50" s="339"/>
      <c r="H50" s="339"/>
      <c r="I50" s="339"/>
      <c r="J50" s="346"/>
      <c r="K50" s="347"/>
      <c r="L50" s="348"/>
      <c r="M50" s="348"/>
      <c r="N50" s="349"/>
      <c r="O50" s="348"/>
      <c r="P50" s="348"/>
      <c r="Q50" s="339"/>
      <c r="R50" s="339"/>
      <c r="S50" s="339"/>
      <c r="T50" s="346"/>
    </row>
    <row r="51" spans="1:20">
      <c r="A51" s="578">
        <f t="shared" si="0"/>
        <v>222</v>
      </c>
      <c r="B51" s="339"/>
      <c r="C51" s="581" t="str">
        <f>IFERROR(VLOOKUP(B51,[46]DSML!E:J,6,0),"")</f>
        <v/>
      </c>
      <c r="D51" s="581" t="str">
        <f>IFERROR(VLOOKUP(B51,[46]DSML!E:G,3,0),"")</f>
        <v/>
      </c>
      <c r="E51" s="581"/>
      <c r="F51" s="581"/>
      <c r="G51" s="339"/>
      <c r="H51" s="339"/>
      <c r="I51" s="339"/>
      <c r="J51" s="346"/>
      <c r="K51" s="347"/>
      <c r="L51" s="348"/>
      <c r="M51" s="348"/>
      <c r="N51" s="349"/>
      <c r="O51" s="348"/>
      <c r="P51" s="348"/>
      <c r="Q51" s="339"/>
      <c r="R51" s="339"/>
      <c r="S51" s="339"/>
      <c r="T51" s="346"/>
    </row>
    <row r="52" spans="1:20">
      <c r="A52" s="578">
        <f t="shared" si="0"/>
        <v>223</v>
      </c>
      <c r="B52" s="339"/>
      <c r="C52" s="581" t="str">
        <f>IFERROR(VLOOKUP(B52,[46]DSML!E:J,6,0),"")</f>
        <v/>
      </c>
      <c r="D52" s="581" t="str">
        <f>IFERROR(VLOOKUP(B52,[46]DSML!E:G,3,0),"")</f>
        <v/>
      </c>
      <c r="E52" s="581"/>
      <c r="F52" s="581"/>
      <c r="G52" s="339"/>
      <c r="H52" s="339"/>
      <c r="I52" s="339"/>
      <c r="J52" s="346"/>
      <c r="K52" s="347"/>
      <c r="L52" s="348"/>
      <c r="M52" s="348"/>
      <c r="N52" s="349"/>
      <c r="O52" s="348"/>
      <c r="P52" s="348"/>
      <c r="Q52" s="339"/>
      <c r="R52" s="339"/>
      <c r="S52" s="339"/>
      <c r="T52" s="346"/>
    </row>
    <row r="53" spans="1:20">
      <c r="A53" s="578">
        <f t="shared" si="0"/>
        <v>224</v>
      </c>
      <c r="B53" s="339"/>
      <c r="C53" s="581" t="str">
        <f>IFERROR(VLOOKUP(B53,[46]DSML!E:J,6,0),"")</f>
        <v/>
      </c>
      <c r="D53" s="581" t="str">
        <f>IFERROR(VLOOKUP(B53,[46]DSML!E:G,3,0),"")</f>
        <v/>
      </c>
      <c r="E53" s="581"/>
      <c r="F53" s="581"/>
      <c r="G53" s="339"/>
      <c r="H53" s="339"/>
      <c r="I53" s="339"/>
      <c r="J53" s="346"/>
      <c r="K53" s="347"/>
      <c r="L53" s="348"/>
      <c r="M53" s="348"/>
      <c r="N53" s="349"/>
      <c r="O53" s="348"/>
      <c r="P53" s="348"/>
      <c r="Q53" s="339"/>
      <c r="R53" s="339"/>
      <c r="S53" s="339"/>
      <c r="T53" s="346"/>
    </row>
    <row r="54" spans="1:20">
      <c r="A54" s="578">
        <f t="shared" si="0"/>
        <v>225</v>
      </c>
      <c r="B54" s="339"/>
      <c r="C54" s="581" t="str">
        <f>IFERROR(VLOOKUP(B54,[46]DSML!E:J,6,0),"")</f>
        <v/>
      </c>
      <c r="D54" s="581" t="str">
        <f>IFERROR(VLOOKUP(B54,[46]DSML!E:G,3,0),"")</f>
        <v/>
      </c>
      <c r="E54" s="581"/>
      <c r="F54" s="581"/>
      <c r="G54" s="339"/>
      <c r="H54" s="339"/>
      <c r="I54" s="339"/>
      <c r="J54" s="346"/>
      <c r="K54" s="347"/>
      <c r="L54" s="348"/>
      <c r="M54" s="348"/>
      <c r="N54" s="349"/>
      <c r="O54" s="348"/>
      <c r="P54" s="348"/>
      <c r="Q54" s="339"/>
      <c r="R54" s="339"/>
      <c r="S54" s="339"/>
      <c r="T54" s="346"/>
    </row>
    <row r="55" spans="1:20">
      <c r="A55" s="578">
        <f t="shared" si="0"/>
        <v>226</v>
      </c>
      <c r="B55" s="339"/>
      <c r="C55" s="581" t="str">
        <f>IFERROR(VLOOKUP(B55,[46]DSML!E:J,6,0),"")</f>
        <v/>
      </c>
      <c r="D55" s="581" t="str">
        <f>IFERROR(VLOOKUP(B55,[46]DSML!E:G,3,0),"")</f>
        <v/>
      </c>
      <c r="E55" s="581"/>
      <c r="F55" s="581"/>
      <c r="G55" s="339"/>
      <c r="H55" s="339"/>
      <c r="I55" s="339"/>
      <c r="J55" s="346"/>
      <c r="K55" s="347"/>
      <c r="L55" s="348"/>
      <c r="M55" s="348"/>
      <c r="N55" s="349"/>
      <c r="O55" s="348"/>
      <c r="P55" s="348"/>
      <c r="Q55" s="339"/>
      <c r="R55" s="339"/>
      <c r="S55" s="339"/>
      <c r="T55" s="346"/>
    </row>
    <row r="56" spans="1:20">
      <c r="A56" s="578">
        <f t="shared" si="0"/>
        <v>227</v>
      </c>
      <c r="B56" s="339"/>
      <c r="C56" s="581" t="str">
        <f>IFERROR(VLOOKUP(B56,[46]DSML!E:J,6,0),"")</f>
        <v/>
      </c>
      <c r="D56" s="581" t="str">
        <f>IFERROR(VLOOKUP(B56,[46]DSML!E:G,3,0),"")</f>
        <v/>
      </c>
      <c r="E56" s="581"/>
      <c r="F56" s="581"/>
      <c r="G56" s="339"/>
      <c r="H56" s="339"/>
      <c r="I56" s="339"/>
      <c r="J56" s="346"/>
      <c r="K56" s="347"/>
      <c r="L56" s="348"/>
      <c r="M56" s="348"/>
      <c r="N56" s="349"/>
      <c r="O56" s="348"/>
      <c r="P56" s="348"/>
      <c r="Q56" s="339"/>
      <c r="R56" s="339"/>
      <c r="S56" s="339"/>
      <c r="T56" s="346"/>
    </row>
    <row r="57" spans="1:20">
      <c r="A57" s="578">
        <f t="shared" si="0"/>
        <v>228</v>
      </c>
      <c r="B57" s="339"/>
      <c r="C57" s="581" t="str">
        <f>IFERROR(VLOOKUP(B57,[46]DSML!E:J,6,0),"")</f>
        <v/>
      </c>
      <c r="D57" s="581" t="str">
        <f>IFERROR(VLOOKUP(B57,[46]DSML!E:G,3,0),"")</f>
        <v/>
      </c>
      <c r="E57" s="581"/>
      <c r="F57" s="581"/>
      <c r="G57" s="339"/>
      <c r="H57" s="339"/>
      <c r="I57" s="339"/>
      <c r="J57" s="346"/>
      <c r="K57" s="347"/>
      <c r="L57" s="348"/>
      <c r="M57" s="348"/>
      <c r="N57" s="349"/>
      <c r="O57" s="348"/>
      <c r="P57" s="348"/>
      <c r="Q57" s="339"/>
      <c r="R57" s="339"/>
      <c r="S57" s="339"/>
      <c r="T57" s="346"/>
    </row>
    <row r="58" spans="1:20">
      <c r="A58" s="578">
        <f t="shared" si="0"/>
        <v>229</v>
      </c>
      <c r="B58" s="339"/>
      <c r="C58" s="581" t="str">
        <f>IFERROR(VLOOKUP(B58,[46]DSML!E:J,6,0),"")</f>
        <v/>
      </c>
      <c r="D58" s="581" t="str">
        <f>IFERROR(VLOOKUP(B58,[46]DSML!E:G,3,0),"")</f>
        <v/>
      </c>
      <c r="E58" s="581"/>
      <c r="F58" s="581"/>
      <c r="G58" s="339"/>
      <c r="H58" s="339"/>
      <c r="I58" s="339"/>
      <c r="J58" s="346"/>
      <c r="K58" s="347"/>
      <c r="L58" s="348"/>
      <c r="M58" s="348"/>
      <c r="N58" s="349"/>
      <c r="O58" s="348"/>
      <c r="P58" s="348"/>
      <c r="Q58" s="339"/>
      <c r="R58" s="339"/>
      <c r="S58" s="339"/>
      <c r="T58" s="346"/>
    </row>
    <row r="59" spans="1:20">
      <c r="A59" s="578">
        <f t="shared" si="0"/>
        <v>230</v>
      </c>
      <c r="B59" s="339"/>
      <c r="C59" s="581" t="str">
        <f>IFERROR(VLOOKUP(B59,[46]DSML!E:J,6,0),"")</f>
        <v/>
      </c>
      <c r="D59" s="581" t="str">
        <f>IFERROR(VLOOKUP(B59,[46]DSML!E:G,3,0),"")</f>
        <v/>
      </c>
      <c r="E59" s="581"/>
      <c r="F59" s="581"/>
      <c r="G59" s="339"/>
      <c r="H59" s="339"/>
      <c r="I59" s="339"/>
      <c r="J59" s="346"/>
      <c r="K59" s="347"/>
      <c r="L59" s="348"/>
      <c r="M59" s="348"/>
      <c r="N59" s="349"/>
      <c r="O59" s="348"/>
      <c r="P59" s="348"/>
      <c r="Q59" s="339"/>
      <c r="R59" s="339"/>
      <c r="S59" s="339"/>
      <c r="T59" s="346"/>
    </row>
    <row r="60" spans="1:20">
      <c r="A60" s="578">
        <f t="shared" si="0"/>
        <v>231</v>
      </c>
      <c r="B60" s="339"/>
      <c r="C60" s="581" t="str">
        <f>IFERROR(VLOOKUP(B60,[46]DSML!E:J,6,0),"")</f>
        <v/>
      </c>
      <c r="D60" s="581" t="str">
        <f>IFERROR(VLOOKUP(B60,[46]DSML!E:G,3,0),"")</f>
        <v/>
      </c>
      <c r="E60" s="581"/>
      <c r="F60" s="581"/>
      <c r="G60" s="339"/>
      <c r="H60" s="339"/>
      <c r="I60" s="339"/>
      <c r="J60" s="346"/>
      <c r="K60" s="347"/>
      <c r="L60" s="348"/>
      <c r="M60" s="348"/>
      <c r="N60" s="349"/>
      <c r="O60" s="348"/>
      <c r="P60" s="348"/>
      <c r="Q60" s="339"/>
      <c r="R60" s="339"/>
      <c r="S60" s="339"/>
      <c r="T60" s="346"/>
    </row>
    <row r="61" spans="1:20">
      <c r="A61" s="578">
        <f t="shared" si="0"/>
        <v>232</v>
      </c>
      <c r="B61" s="339"/>
      <c r="C61" s="581" t="str">
        <f>IFERROR(VLOOKUP(B61,[46]DSML!E:J,6,0),"")</f>
        <v/>
      </c>
      <c r="D61" s="581" t="str">
        <f>IFERROR(VLOOKUP(B61,[46]DSML!E:G,3,0),"")</f>
        <v/>
      </c>
      <c r="E61" s="581"/>
      <c r="F61" s="581"/>
      <c r="G61" s="339"/>
      <c r="H61" s="339"/>
      <c r="I61" s="339"/>
      <c r="J61" s="346"/>
      <c r="K61" s="347"/>
      <c r="L61" s="348"/>
      <c r="M61" s="348"/>
      <c r="N61" s="349"/>
      <c r="O61" s="348"/>
      <c r="P61" s="348"/>
      <c r="Q61" s="339"/>
      <c r="R61" s="339"/>
      <c r="S61" s="339"/>
      <c r="T61" s="346"/>
    </row>
    <row r="62" spans="1:20">
      <c r="A62" s="578">
        <f t="shared" si="0"/>
        <v>233</v>
      </c>
      <c r="B62" s="339"/>
      <c r="C62" s="581" t="str">
        <f>IFERROR(VLOOKUP(B62,[46]DSML!E:J,6,0),"")</f>
        <v/>
      </c>
      <c r="D62" s="581" t="str">
        <f>IFERROR(VLOOKUP(B62,[46]DSML!E:G,3,0),"")</f>
        <v/>
      </c>
      <c r="E62" s="581"/>
      <c r="F62" s="581"/>
      <c r="G62" s="339"/>
      <c r="H62" s="339"/>
      <c r="I62" s="339"/>
      <c r="J62" s="346"/>
      <c r="K62" s="347"/>
      <c r="L62" s="348"/>
      <c r="M62" s="348"/>
      <c r="N62" s="349"/>
      <c r="O62" s="348"/>
      <c r="P62" s="348"/>
      <c r="Q62" s="339"/>
      <c r="R62" s="339"/>
      <c r="S62" s="339"/>
      <c r="T62" s="346"/>
    </row>
    <row r="63" spans="1:20">
      <c r="A63" s="578">
        <f t="shared" si="0"/>
        <v>234</v>
      </c>
      <c r="B63" s="339"/>
      <c r="C63" s="581" t="str">
        <f>IFERROR(VLOOKUP(B63,[46]DSML!E:J,6,0),"")</f>
        <v/>
      </c>
      <c r="D63" s="581" t="str">
        <f>IFERROR(VLOOKUP(B63,[46]DSML!E:G,3,0),"")</f>
        <v/>
      </c>
      <c r="E63" s="581"/>
      <c r="F63" s="581"/>
      <c r="G63" s="339"/>
      <c r="H63" s="339"/>
      <c r="I63" s="339"/>
      <c r="J63" s="346"/>
      <c r="K63" s="347"/>
      <c r="L63" s="348"/>
      <c r="M63" s="348"/>
      <c r="N63" s="349"/>
      <c r="O63" s="348"/>
      <c r="P63" s="348"/>
      <c r="Q63" s="339"/>
      <c r="R63" s="339"/>
      <c r="S63" s="339"/>
      <c r="T63" s="346"/>
    </row>
    <row r="64" spans="1:20">
      <c r="A64" s="578">
        <f t="shared" si="0"/>
        <v>235</v>
      </c>
      <c r="B64" s="339"/>
      <c r="C64" s="581" t="str">
        <f>IFERROR(VLOOKUP(B64,[46]DSML!E:J,6,0),"")</f>
        <v/>
      </c>
      <c r="D64" s="581" t="str">
        <f>IFERROR(VLOOKUP(B64,[46]DSML!E:G,3,0),"")</f>
        <v/>
      </c>
      <c r="E64" s="581"/>
      <c r="F64" s="581"/>
      <c r="G64" s="339"/>
      <c r="H64" s="339"/>
      <c r="I64" s="339"/>
      <c r="J64" s="346"/>
      <c r="K64" s="347"/>
      <c r="L64" s="348"/>
      <c r="M64" s="348"/>
      <c r="N64" s="349"/>
      <c r="O64" s="348"/>
      <c r="P64" s="348"/>
      <c r="Q64" s="339"/>
      <c r="R64" s="339"/>
      <c r="S64" s="339"/>
      <c r="T64" s="346"/>
    </row>
    <row r="65" spans="1:20">
      <c r="A65" s="578">
        <f t="shared" si="0"/>
        <v>236</v>
      </c>
      <c r="B65" s="339"/>
      <c r="C65" s="581" t="str">
        <f>IFERROR(VLOOKUP(B65,[46]DSML!E:J,6,0),"")</f>
        <v/>
      </c>
      <c r="D65" s="581" t="str">
        <f>IFERROR(VLOOKUP(B65,[46]DSML!E:G,3,0),"")</f>
        <v/>
      </c>
      <c r="E65" s="581"/>
      <c r="F65" s="581"/>
      <c r="G65" s="339"/>
      <c r="H65" s="339"/>
      <c r="I65" s="339"/>
      <c r="J65" s="346"/>
      <c r="K65" s="347"/>
      <c r="L65" s="348"/>
      <c r="M65" s="348"/>
      <c r="N65" s="349"/>
      <c r="O65" s="348"/>
      <c r="P65" s="348"/>
      <c r="Q65" s="339"/>
      <c r="R65" s="339"/>
      <c r="S65" s="339"/>
      <c r="T65" s="346"/>
    </row>
    <row r="66" spans="1:20">
      <c r="A66" s="578">
        <f t="shared" si="0"/>
        <v>237</v>
      </c>
      <c r="B66" s="339"/>
      <c r="C66" s="581" t="str">
        <f>IFERROR(VLOOKUP(B66,[46]DSML!E:J,6,0),"")</f>
        <v/>
      </c>
      <c r="D66" s="581" t="str">
        <f>IFERROR(VLOOKUP(B66,[46]DSML!E:G,3,0),"")</f>
        <v/>
      </c>
      <c r="E66" s="581"/>
      <c r="F66" s="581"/>
      <c r="G66" s="339"/>
      <c r="H66" s="339"/>
      <c r="I66" s="339"/>
      <c r="J66" s="346"/>
      <c r="K66" s="347"/>
      <c r="L66" s="348"/>
      <c r="M66" s="348"/>
      <c r="N66" s="349"/>
      <c r="O66" s="348"/>
      <c r="P66" s="348"/>
      <c r="Q66" s="339"/>
      <c r="R66" s="339"/>
      <c r="S66" s="339"/>
      <c r="T66" s="346"/>
    </row>
    <row r="67" spans="1:20">
      <c r="A67" s="578">
        <f t="shared" ref="A67:A130" si="1">A66+1</f>
        <v>238</v>
      </c>
      <c r="B67" s="339"/>
      <c r="C67" s="581" t="str">
        <f>IFERROR(VLOOKUP(B67,[46]DSML!E:J,6,0),"")</f>
        <v/>
      </c>
      <c r="D67" s="581" t="str">
        <f>IFERROR(VLOOKUP(B67,[46]DSML!E:G,3,0),"")</f>
        <v/>
      </c>
      <c r="E67" s="581"/>
      <c r="F67" s="581"/>
      <c r="G67" s="339"/>
      <c r="H67" s="339"/>
      <c r="I67" s="339"/>
      <c r="J67" s="346"/>
      <c r="K67" s="347"/>
      <c r="L67" s="348"/>
      <c r="M67" s="348"/>
      <c r="N67" s="349"/>
      <c r="O67" s="348"/>
      <c r="P67" s="348"/>
      <c r="Q67" s="339"/>
      <c r="R67" s="339"/>
      <c r="S67" s="339"/>
      <c r="T67" s="346"/>
    </row>
    <row r="68" spans="1:20">
      <c r="A68" s="578">
        <f t="shared" si="1"/>
        <v>239</v>
      </c>
      <c r="B68" s="339"/>
      <c r="C68" s="581" t="str">
        <f>IFERROR(VLOOKUP(B68,[46]DSML!E:J,6,0),"")</f>
        <v/>
      </c>
      <c r="D68" s="581" t="str">
        <f>IFERROR(VLOOKUP(B68,[46]DSML!E:G,3,0),"")</f>
        <v/>
      </c>
      <c r="E68" s="581"/>
      <c r="F68" s="581"/>
      <c r="G68" s="339"/>
      <c r="H68" s="339"/>
      <c r="I68" s="339"/>
      <c r="J68" s="346"/>
      <c r="K68" s="347"/>
      <c r="L68" s="348"/>
      <c r="M68" s="348"/>
      <c r="N68" s="349"/>
      <c r="O68" s="348"/>
      <c r="P68" s="348"/>
      <c r="Q68" s="339"/>
      <c r="R68" s="339"/>
      <c r="S68" s="339"/>
      <c r="T68" s="346"/>
    </row>
    <row r="69" spans="1:20">
      <c r="A69" s="578">
        <f t="shared" si="1"/>
        <v>240</v>
      </c>
      <c r="B69" s="339"/>
      <c r="C69" s="581" t="str">
        <f>IFERROR(VLOOKUP(B69,[46]DSML!E:J,6,0),"")</f>
        <v/>
      </c>
      <c r="D69" s="581" t="str">
        <f>IFERROR(VLOOKUP(B69,[46]DSML!E:G,3,0),"")</f>
        <v/>
      </c>
      <c r="E69" s="581"/>
      <c r="F69" s="581"/>
      <c r="G69" s="339"/>
      <c r="H69" s="339"/>
      <c r="I69" s="339"/>
      <c r="J69" s="346"/>
      <c r="K69" s="347"/>
      <c r="L69" s="348"/>
      <c r="M69" s="348"/>
      <c r="N69" s="349"/>
      <c r="O69" s="348"/>
      <c r="P69" s="348"/>
      <c r="Q69" s="339"/>
      <c r="R69" s="339"/>
      <c r="S69" s="339"/>
      <c r="T69" s="346"/>
    </row>
    <row r="70" spans="1:20">
      <c r="A70" s="578">
        <f t="shared" si="1"/>
        <v>241</v>
      </c>
      <c r="B70" s="339"/>
      <c r="C70" s="581" t="str">
        <f>IFERROR(VLOOKUP(B70,[46]DSML!E:J,6,0),"")</f>
        <v/>
      </c>
      <c r="D70" s="581" t="str">
        <f>IFERROR(VLOOKUP(B70,[46]DSML!E:G,3,0),"")</f>
        <v/>
      </c>
      <c r="E70" s="581"/>
      <c r="F70" s="581"/>
      <c r="G70" s="339"/>
      <c r="H70" s="339"/>
      <c r="I70" s="339"/>
      <c r="J70" s="346"/>
      <c r="K70" s="347"/>
      <c r="L70" s="348"/>
      <c r="M70" s="348"/>
      <c r="N70" s="349"/>
      <c r="O70" s="348"/>
      <c r="P70" s="348"/>
      <c r="Q70" s="339"/>
      <c r="R70" s="339"/>
      <c r="S70" s="339"/>
      <c r="T70" s="346"/>
    </row>
    <row r="71" spans="1:20">
      <c r="A71" s="578">
        <f t="shared" si="1"/>
        <v>242</v>
      </c>
      <c r="B71" s="339"/>
      <c r="C71" s="581" t="str">
        <f>IFERROR(VLOOKUP(B71,[46]DSML!E:J,6,0),"")</f>
        <v/>
      </c>
      <c r="D71" s="581" t="str">
        <f>IFERROR(VLOOKUP(B71,[46]DSML!E:G,3,0),"")</f>
        <v/>
      </c>
      <c r="E71" s="581"/>
      <c r="F71" s="581"/>
      <c r="G71" s="339"/>
      <c r="H71" s="339"/>
      <c r="I71" s="339"/>
      <c r="J71" s="346"/>
      <c r="K71" s="347"/>
      <c r="L71" s="348"/>
      <c r="M71" s="348"/>
      <c r="N71" s="349"/>
      <c r="O71" s="348"/>
      <c r="P71" s="348"/>
      <c r="Q71" s="339"/>
      <c r="R71" s="339"/>
      <c r="S71" s="339"/>
      <c r="T71" s="346"/>
    </row>
    <row r="72" spans="1:20">
      <c r="A72" s="578">
        <f t="shared" si="1"/>
        <v>243</v>
      </c>
      <c r="B72" s="339"/>
      <c r="C72" s="581" t="str">
        <f>IFERROR(VLOOKUP(B72,[46]DSML!E:J,6,0),"")</f>
        <v/>
      </c>
      <c r="D72" s="581" t="str">
        <f>IFERROR(VLOOKUP(B72,[46]DSML!E:G,3,0),"")</f>
        <v/>
      </c>
      <c r="E72" s="581"/>
      <c r="F72" s="581"/>
      <c r="G72" s="339"/>
      <c r="H72" s="339"/>
      <c r="I72" s="339"/>
      <c r="J72" s="346"/>
      <c r="K72" s="347"/>
      <c r="L72" s="348"/>
      <c r="M72" s="348"/>
      <c r="N72" s="349"/>
      <c r="O72" s="348"/>
      <c r="P72" s="348"/>
      <c r="Q72" s="339"/>
      <c r="R72" s="339"/>
      <c r="S72" s="339"/>
      <c r="T72" s="346"/>
    </row>
    <row r="73" spans="1:20">
      <c r="A73" s="578">
        <f t="shared" si="1"/>
        <v>244</v>
      </c>
      <c r="B73" s="339"/>
      <c r="C73" s="581" t="str">
        <f>IFERROR(VLOOKUP(B73,[46]DSML!E:J,6,0),"")</f>
        <v/>
      </c>
      <c r="D73" s="581" t="str">
        <f>IFERROR(VLOOKUP(B73,[46]DSML!E:G,3,0),"")</f>
        <v/>
      </c>
      <c r="E73" s="581"/>
      <c r="F73" s="581"/>
      <c r="G73" s="339"/>
      <c r="H73" s="339"/>
      <c r="I73" s="339"/>
      <c r="J73" s="346"/>
      <c r="K73" s="347"/>
      <c r="L73" s="348"/>
      <c r="M73" s="348"/>
      <c r="N73" s="349"/>
      <c r="O73" s="348"/>
      <c r="P73" s="348"/>
      <c r="Q73" s="339"/>
      <c r="R73" s="339"/>
      <c r="S73" s="339"/>
      <c r="T73" s="346"/>
    </row>
    <row r="74" spans="1:20">
      <c r="A74" s="578">
        <f t="shared" si="1"/>
        <v>245</v>
      </c>
      <c r="B74" s="339"/>
      <c r="C74" s="581" t="str">
        <f>IFERROR(VLOOKUP(B74,[46]DSML!E:J,6,0),"")</f>
        <v/>
      </c>
      <c r="D74" s="581" t="str">
        <f>IFERROR(VLOOKUP(B74,[46]DSML!E:G,3,0),"")</f>
        <v/>
      </c>
      <c r="E74" s="581"/>
      <c r="F74" s="581"/>
      <c r="G74" s="339"/>
      <c r="H74" s="339"/>
      <c r="I74" s="339"/>
      <c r="J74" s="346"/>
      <c r="K74" s="347"/>
      <c r="L74" s="348"/>
      <c r="M74" s="348"/>
      <c r="N74" s="349"/>
      <c r="O74" s="348"/>
      <c r="P74" s="348"/>
      <c r="Q74" s="339"/>
      <c r="R74" s="339"/>
      <c r="S74" s="339"/>
      <c r="T74" s="346"/>
    </row>
    <row r="75" spans="1:20">
      <c r="A75" s="578">
        <f t="shared" si="1"/>
        <v>246</v>
      </c>
      <c r="B75" s="339"/>
      <c r="C75" s="581" t="str">
        <f>IFERROR(VLOOKUP(B75,[46]DSML!E:J,6,0),"")</f>
        <v/>
      </c>
      <c r="D75" s="581" t="str">
        <f>IFERROR(VLOOKUP(B75,[46]DSML!E:G,3,0),"")</f>
        <v/>
      </c>
      <c r="E75" s="581"/>
      <c r="F75" s="581"/>
      <c r="G75" s="339"/>
      <c r="H75" s="339"/>
      <c r="I75" s="339"/>
      <c r="J75" s="346"/>
      <c r="K75" s="347"/>
      <c r="L75" s="348"/>
      <c r="M75" s="348"/>
      <c r="N75" s="349"/>
      <c r="O75" s="348"/>
      <c r="P75" s="348"/>
      <c r="Q75" s="339"/>
      <c r="R75" s="339"/>
      <c r="S75" s="339"/>
      <c r="T75" s="346"/>
    </row>
    <row r="76" spans="1:20">
      <c r="A76" s="578">
        <f t="shared" si="1"/>
        <v>247</v>
      </c>
      <c r="B76" s="339"/>
      <c r="C76" s="581" t="str">
        <f>IFERROR(VLOOKUP(B76,[46]DSML!E:J,6,0),"")</f>
        <v/>
      </c>
      <c r="D76" s="581" t="str">
        <f>IFERROR(VLOOKUP(B76,[46]DSML!E:G,3,0),"")</f>
        <v/>
      </c>
      <c r="E76" s="581"/>
      <c r="F76" s="581"/>
      <c r="G76" s="339"/>
      <c r="H76" s="339"/>
      <c r="I76" s="339"/>
      <c r="J76" s="346"/>
      <c r="K76" s="347"/>
      <c r="L76" s="348"/>
      <c r="M76" s="348"/>
      <c r="N76" s="349"/>
      <c r="O76" s="348"/>
      <c r="P76" s="348"/>
      <c r="Q76" s="339"/>
      <c r="R76" s="339"/>
      <c r="S76" s="339"/>
      <c r="T76" s="346"/>
    </row>
    <row r="77" spans="1:20">
      <c r="A77" s="578">
        <f t="shared" si="1"/>
        <v>248</v>
      </c>
      <c r="B77" s="339"/>
      <c r="C77" s="581" t="str">
        <f>IFERROR(VLOOKUP(B77,[46]DSML!E:J,6,0),"")</f>
        <v/>
      </c>
      <c r="D77" s="581" t="str">
        <f>IFERROR(VLOOKUP(B77,[46]DSML!E:G,3,0),"")</f>
        <v/>
      </c>
      <c r="E77" s="581"/>
      <c r="F77" s="581"/>
      <c r="G77" s="339"/>
      <c r="H77" s="339"/>
      <c r="I77" s="339"/>
      <c r="J77" s="346"/>
      <c r="K77" s="347"/>
      <c r="L77" s="348"/>
      <c r="M77" s="348"/>
      <c r="N77" s="349"/>
      <c r="O77" s="348"/>
      <c r="P77" s="348"/>
      <c r="Q77" s="339"/>
      <c r="R77" s="339"/>
      <c r="S77" s="339"/>
      <c r="T77" s="346"/>
    </row>
    <row r="78" spans="1:20">
      <c r="A78" s="578">
        <f t="shared" si="1"/>
        <v>249</v>
      </c>
      <c r="B78" s="339"/>
      <c r="C78" s="581" t="str">
        <f>IFERROR(VLOOKUP(B78,[46]DSML!E:J,6,0),"")</f>
        <v/>
      </c>
      <c r="D78" s="581" t="str">
        <f>IFERROR(VLOOKUP(B78,[46]DSML!E:G,3,0),"")</f>
        <v/>
      </c>
      <c r="E78" s="581"/>
      <c r="F78" s="581"/>
      <c r="G78" s="339"/>
      <c r="H78" s="339"/>
      <c r="I78" s="339"/>
      <c r="J78" s="346"/>
      <c r="K78" s="347"/>
      <c r="L78" s="348"/>
      <c r="M78" s="348"/>
      <c r="N78" s="349"/>
      <c r="O78" s="348"/>
      <c r="P78" s="348"/>
      <c r="Q78" s="339"/>
      <c r="R78" s="339"/>
      <c r="S78" s="339"/>
      <c r="T78" s="346"/>
    </row>
    <row r="79" spans="1:20">
      <c r="A79" s="578">
        <f t="shared" si="1"/>
        <v>250</v>
      </c>
      <c r="B79" s="339"/>
      <c r="C79" s="581" t="str">
        <f>IFERROR(VLOOKUP(B79,[46]DSML!E:J,6,0),"")</f>
        <v/>
      </c>
      <c r="D79" s="581" t="str">
        <f>IFERROR(VLOOKUP(B79,[46]DSML!E:G,3,0),"")</f>
        <v/>
      </c>
      <c r="E79" s="581"/>
      <c r="F79" s="581"/>
      <c r="G79" s="339"/>
      <c r="H79" s="339"/>
      <c r="I79" s="339"/>
      <c r="J79" s="346"/>
      <c r="K79" s="347"/>
      <c r="L79" s="348"/>
      <c r="M79" s="348"/>
      <c r="N79" s="349"/>
      <c r="O79" s="348"/>
      <c r="P79" s="348"/>
      <c r="Q79" s="339"/>
      <c r="R79" s="339"/>
      <c r="S79" s="339"/>
      <c r="T79" s="346"/>
    </row>
    <row r="80" spans="1:20">
      <c r="A80" s="578">
        <f t="shared" si="1"/>
        <v>251</v>
      </c>
      <c r="B80" s="339"/>
      <c r="C80" s="581" t="str">
        <f>IFERROR(VLOOKUP(B80,[46]DSML!E:J,6,0),"")</f>
        <v/>
      </c>
      <c r="D80" s="581" t="str">
        <f>IFERROR(VLOOKUP(B80,[46]DSML!E:G,3,0),"")</f>
        <v/>
      </c>
      <c r="E80" s="581"/>
      <c r="F80" s="581"/>
      <c r="G80" s="339"/>
      <c r="H80" s="339"/>
      <c r="I80" s="339"/>
      <c r="J80" s="346"/>
      <c r="K80" s="347"/>
      <c r="L80" s="348"/>
      <c r="M80" s="348"/>
      <c r="N80" s="349"/>
      <c r="O80" s="348"/>
      <c r="P80" s="348"/>
      <c r="Q80" s="339"/>
      <c r="R80" s="339"/>
      <c r="S80" s="339"/>
      <c r="T80" s="346"/>
    </row>
    <row r="81" spans="1:20">
      <c r="A81" s="578">
        <f t="shared" si="1"/>
        <v>252</v>
      </c>
      <c r="B81" s="339"/>
      <c r="C81" s="581" t="str">
        <f>IFERROR(VLOOKUP(B81,[46]DSML!E:J,6,0),"")</f>
        <v/>
      </c>
      <c r="D81" s="581" t="str">
        <f>IFERROR(VLOOKUP(B81,[46]DSML!E:G,3,0),"")</f>
        <v/>
      </c>
      <c r="E81" s="581"/>
      <c r="F81" s="581"/>
      <c r="G81" s="339"/>
      <c r="H81" s="339"/>
      <c r="I81" s="339"/>
      <c r="J81" s="346"/>
      <c r="K81" s="347"/>
      <c r="L81" s="348"/>
      <c r="M81" s="348"/>
      <c r="N81" s="349"/>
      <c r="O81" s="348"/>
      <c r="P81" s="348"/>
      <c r="Q81" s="339"/>
      <c r="R81" s="339"/>
      <c r="S81" s="339"/>
      <c r="T81" s="346"/>
    </row>
    <row r="82" spans="1:20">
      <c r="A82" s="578">
        <f t="shared" si="1"/>
        <v>253</v>
      </c>
      <c r="B82" s="339"/>
      <c r="C82" s="581" t="str">
        <f>IFERROR(VLOOKUP(B82,[46]DSML!E:J,6,0),"")</f>
        <v/>
      </c>
      <c r="D82" s="581" t="str">
        <f>IFERROR(VLOOKUP(B82,[46]DSML!E:G,3,0),"")</f>
        <v/>
      </c>
      <c r="E82" s="581"/>
      <c r="F82" s="581"/>
      <c r="G82" s="339"/>
      <c r="H82" s="339"/>
      <c r="I82" s="339"/>
      <c r="J82" s="346"/>
      <c r="K82" s="347"/>
      <c r="L82" s="348"/>
      <c r="M82" s="348"/>
      <c r="N82" s="349"/>
      <c r="O82" s="348"/>
      <c r="P82" s="348"/>
      <c r="Q82" s="339"/>
      <c r="R82" s="339"/>
      <c r="S82" s="339"/>
      <c r="T82" s="346"/>
    </row>
    <row r="83" spans="1:20">
      <c r="A83" s="578">
        <f t="shared" si="1"/>
        <v>254</v>
      </c>
      <c r="B83" s="339"/>
      <c r="C83" s="581" t="str">
        <f>IFERROR(VLOOKUP(B83,[46]DSML!E:J,6,0),"")</f>
        <v/>
      </c>
      <c r="D83" s="581" t="str">
        <f>IFERROR(VLOOKUP(B83,[46]DSML!E:G,3,0),"")</f>
        <v/>
      </c>
      <c r="E83" s="581"/>
      <c r="F83" s="581"/>
      <c r="G83" s="339"/>
      <c r="H83" s="339"/>
      <c r="I83" s="339"/>
      <c r="J83" s="346"/>
      <c r="K83" s="347"/>
      <c r="L83" s="348"/>
      <c r="M83" s="348"/>
      <c r="N83" s="349"/>
      <c r="O83" s="348"/>
      <c r="P83" s="348"/>
      <c r="Q83" s="339"/>
      <c r="R83" s="339"/>
      <c r="S83" s="339"/>
      <c r="T83" s="346"/>
    </row>
    <row r="84" spans="1:20">
      <c r="A84" s="578">
        <f t="shared" si="1"/>
        <v>255</v>
      </c>
      <c r="B84" s="339"/>
      <c r="C84" s="581" t="str">
        <f>IFERROR(VLOOKUP(B84,[46]DSML!E:J,6,0),"")</f>
        <v/>
      </c>
      <c r="D84" s="581" t="str">
        <f>IFERROR(VLOOKUP(B84,[46]DSML!E:G,3,0),"")</f>
        <v/>
      </c>
      <c r="E84" s="581"/>
      <c r="F84" s="581"/>
      <c r="G84" s="339"/>
      <c r="H84" s="339"/>
      <c r="I84" s="339"/>
      <c r="J84" s="346"/>
      <c r="K84" s="347"/>
      <c r="L84" s="348"/>
      <c r="M84" s="348"/>
      <c r="N84" s="349"/>
      <c r="O84" s="348"/>
      <c r="P84" s="348"/>
      <c r="Q84" s="339"/>
      <c r="R84" s="339"/>
      <c r="S84" s="339"/>
      <c r="T84" s="346"/>
    </row>
    <row r="85" spans="1:20">
      <c r="A85" s="578">
        <f t="shared" si="1"/>
        <v>256</v>
      </c>
      <c r="B85" s="339"/>
      <c r="C85" s="581" t="str">
        <f>IFERROR(VLOOKUP(B85,[46]DSML!E:J,6,0),"")</f>
        <v/>
      </c>
      <c r="D85" s="581" t="str">
        <f>IFERROR(VLOOKUP(B85,[46]DSML!E:G,3,0),"")</f>
        <v/>
      </c>
      <c r="E85" s="581"/>
      <c r="F85" s="581"/>
      <c r="G85" s="339"/>
      <c r="H85" s="339"/>
      <c r="I85" s="339"/>
      <c r="J85" s="346"/>
      <c r="K85" s="347"/>
      <c r="L85" s="348"/>
      <c r="M85" s="348"/>
      <c r="N85" s="349"/>
      <c r="O85" s="348"/>
      <c r="P85" s="348"/>
      <c r="Q85" s="339"/>
      <c r="R85" s="339"/>
      <c r="S85" s="339"/>
      <c r="T85" s="346"/>
    </row>
    <row r="86" spans="1:20">
      <c r="A86" s="578">
        <f t="shared" si="1"/>
        <v>257</v>
      </c>
      <c r="B86" s="339"/>
      <c r="C86" s="581" t="str">
        <f>IFERROR(VLOOKUP(B86,[46]DSML!E:J,6,0),"")</f>
        <v/>
      </c>
      <c r="D86" s="581" t="str">
        <f>IFERROR(VLOOKUP(B86,[46]DSML!E:G,3,0),"")</f>
        <v/>
      </c>
      <c r="E86" s="581"/>
      <c r="F86" s="581"/>
      <c r="G86" s="339"/>
      <c r="H86" s="339"/>
      <c r="I86" s="339"/>
      <c r="J86" s="346"/>
      <c r="K86" s="347"/>
      <c r="L86" s="348"/>
      <c r="M86" s="348"/>
      <c r="N86" s="349"/>
      <c r="O86" s="348"/>
      <c r="P86" s="348"/>
      <c r="Q86" s="339"/>
      <c r="R86" s="339"/>
      <c r="S86" s="339"/>
      <c r="T86" s="346"/>
    </row>
    <row r="87" spans="1:20">
      <c r="A87" s="578">
        <f t="shared" si="1"/>
        <v>258</v>
      </c>
      <c r="B87" s="339"/>
      <c r="C87" s="581" t="str">
        <f>IFERROR(VLOOKUP(B87,[46]DSML!E:J,6,0),"")</f>
        <v/>
      </c>
      <c r="D87" s="581" t="str">
        <f>IFERROR(VLOOKUP(B87,[46]DSML!E:G,3,0),"")</f>
        <v/>
      </c>
      <c r="E87" s="581"/>
      <c r="F87" s="581"/>
      <c r="G87" s="339"/>
      <c r="H87" s="339"/>
      <c r="I87" s="339"/>
      <c r="J87" s="346"/>
      <c r="K87" s="347"/>
      <c r="L87" s="348"/>
      <c r="M87" s="348"/>
      <c r="N87" s="349"/>
      <c r="O87" s="348"/>
      <c r="P87" s="348"/>
      <c r="Q87" s="339"/>
      <c r="R87" s="339"/>
      <c r="S87" s="339"/>
      <c r="T87" s="346"/>
    </row>
    <row r="88" spans="1:20">
      <c r="A88" s="578">
        <f t="shared" si="1"/>
        <v>259</v>
      </c>
      <c r="B88" s="339"/>
      <c r="C88" s="581" t="str">
        <f>IFERROR(VLOOKUP(B88,[46]DSML!E:J,6,0),"")</f>
        <v/>
      </c>
      <c r="D88" s="581" t="str">
        <f>IFERROR(VLOOKUP(B88,[46]DSML!E:G,3,0),"")</f>
        <v/>
      </c>
      <c r="E88" s="581"/>
      <c r="F88" s="581"/>
      <c r="G88" s="339"/>
      <c r="H88" s="339"/>
      <c r="I88" s="339"/>
      <c r="J88" s="346"/>
      <c r="K88" s="347"/>
      <c r="L88" s="348"/>
      <c r="M88" s="348"/>
      <c r="N88" s="349"/>
      <c r="O88" s="348"/>
      <c r="P88" s="348"/>
      <c r="Q88" s="339"/>
      <c r="R88" s="339"/>
      <c r="S88" s="339"/>
      <c r="T88" s="346"/>
    </row>
    <row r="89" spans="1:20">
      <c r="A89" s="578">
        <f t="shared" si="1"/>
        <v>260</v>
      </c>
      <c r="B89" s="339"/>
      <c r="C89" s="581" t="str">
        <f>IFERROR(VLOOKUP(B89,[46]DSML!E:J,6,0),"")</f>
        <v/>
      </c>
      <c r="D89" s="581" t="str">
        <f>IFERROR(VLOOKUP(B89,[46]DSML!E:G,3,0),"")</f>
        <v/>
      </c>
      <c r="E89" s="581"/>
      <c r="F89" s="581"/>
      <c r="G89" s="339"/>
      <c r="H89" s="339"/>
      <c r="I89" s="339"/>
      <c r="J89" s="346"/>
      <c r="K89" s="347"/>
      <c r="L89" s="348"/>
      <c r="M89" s="348"/>
      <c r="N89" s="349"/>
      <c r="O89" s="348"/>
      <c r="P89" s="348"/>
      <c r="Q89" s="339"/>
      <c r="R89" s="339"/>
      <c r="S89" s="339"/>
      <c r="T89" s="346"/>
    </row>
    <row r="90" spans="1:20">
      <c r="A90" s="578">
        <f t="shared" si="1"/>
        <v>261</v>
      </c>
      <c r="B90" s="339"/>
      <c r="C90" s="581" t="str">
        <f>IFERROR(VLOOKUP(B90,[46]DSML!E:J,6,0),"")</f>
        <v/>
      </c>
      <c r="D90" s="581" t="str">
        <f>IFERROR(VLOOKUP(B90,[46]DSML!E:G,3,0),"")</f>
        <v/>
      </c>
      <c r="E90" s="581"/>
      <c r="F90" s="581"/>
      <c r="G90" s="339"/>
      <c r="H90" s="339"/>
      <c r="I90" s="339"/>
      <c r="J90" s="346"/>
      <c r="K90" s="347"/>
      <c r="L90" s="348"/>
      <c r="M90" s="348"/>
      <c r="N90" s="349"/>
      <c r="O90" s="348"/>
      <c r="P90" s="348"/>
      <c r="Q90" s="339"/>
      <c r="R90" s="339"/>
      <c r="S90" s="339"/>
      <c r="T90" s="346"/>
    </row>
    <row r="91" spans="1:20">
      <c r="A91" s="578">
        <f t="shared" si="1"/>
        <v>262</v>
      </c>
      <c r="B91" s="339"/>
      <c r="C91" s="581" t="str">
        <f>IFERROR(VLOOKUP(B91,[46]DSML!E:J,6,0),"")</f>
        <v/>
      </c>
      <c r="D91" s="581" t="str">
        <f>IFERROR(VLOOKUP(B91,[46]DSML!E:G,3,0),"")</f>
        <v/>
      </c>
      <c r="E91" s="581"/>
      <c r="F91" s="581"/>
      <c r="G91" s="339"/>
      <c r="H91" s="339"/>
      <c r="I91" s="339"/>
      <c r="J91" s="346"/>
      <c r="K91" s="347"/>
      <c r="L91" s="348"/>
      <c r="M91" s="348"/>
      <c r="N91" s="349"/>
      <c r="O91" s="348"/>
      <c r="P91" s="348"/>
      <c r="Q91" s="339"/>
      <c r="R91" s="339"/>
      <c r="S91" s="339"/>
      <c r="T91" s="346"/>
    </row>
    <row r="92" spans="1:20">
      <c r="A92" s="578">
        <f t="shared" si="1"/>
        <v>263</v>
      </c>
      <c r="B92" s="339"/>
      <c r="C92" s="581" t="str">
        <f>IFERROR(VLOOKUP(B92,[46]DSML!E:J,6,0),"")</f>
        <v/>
      </c>
      <c r="D92" s="581" t="str">
        <f>IFERROR(VLOOKUP(B92,[46]DSML!E:G,3,0),"")</f>
        <v/>
      </c>
      <c r="E92" s="581"/>
      <c r="F92" s="581"/>
      <c r="G92" s="339"/>
      <c r="H92" s="339"/>
      <c r="I92" s="339"/>
      <c r="J92" s="346"/>
      <c r="K92" s="347"/>
      <c r="L92" s="348"/>
      <c r="M92" s="348"/>
      <c r="N92" s="349"/>
      <c r="O92" s="348"/>
      <c r="P92" s="348"/>
      <c r="Q92" s="339"/>
      <c r="R92" s="339"/>
      <c r="S92" s="339"/>
      <c r="T92" s="346"/>
    </row>
    <row r="93" spans="1:20">
      <c r="A93" s="578">
        <f t="shared" si="1"/>
        <v>264</v>
      </c>
      <c r="B93" s="339"/>
      <c r="C93" s="581" t="str">
        <f>IFERROR(VLOOKUP(B93,[46]DSML!E:J,6,0),"")</f>
        <v/>
      </c>
      <c r="D93" s="581" t="str">
        <f>IFERROR(VLOOKUP(B93,[46]DSML!E:G,3,0),"")</f>
        <v/>
      </c>
      <c r="E93" s="581"/>
      <c r="F93" s="581"/>
      <c r="G93" s="339"/>
      <c r="H93" s="339"/>
      <c r="I93" s="339"/>
      <c r="J93" s="346"/>
      <c r="K93" s="347"/>
      <c r="L93" s="348"/>
      <c r="M93" s="348"/>
      <c r="N93" s="349"/>
      <c r="O93" s="348"/>
      <c r="P93" s="348"/>
      <c r="Q93" s="339"/>
      <c r="R93" s="339"/>
      <c r="S93" s="339"/>
      <c r="T93" s="346"/>
    </row>
    <row r="94" spans="1:20">
      <c r="A94" s="578">
        <f t="shared" si="1"/>
        <v>265</v>
      </c>
      <c r="B94" s="339"/>
      <c r="C94" s="581" t="str">
        <f>IFERROR(VLOOKUP(B94,[46]DSML!E:J,6,0),"")</f>
        <v/>
      </c>
      <c r="D94" s="581" t="str">
        <f>IFERROR(VLOOKUP(B94,[46]DSML!E:G,3,0),"")</f>
        <v/>
      </c>
      <c r="E94" s="581"/>
      <c r="F94" s="581"/>
      <c r="G94" s="339"/>
      <c r="H94" s="339"/>
      <c r="I94" s="339"/>
      <c r="J94" s="346"/>
      <c r="K94" s="347"/>
      <c r="L94" s="348"/>
      <c r="M94" s="348"/>
      <c r="N94" s="349"/>
      <c r="O94" s="348"/>
      <c r="P94" s="348"/>
      <c r="Q94" s="339"/>
      <c r="R94" s="339"/>
      <c r="S94" s="339"/>
      <c r="T94" s="346"/>
    </row>
    <row r="95" spans="1:20">
      <c r="A95" s="578">
        <f t="shared" si="1"/>
        <v>266</v>
      </c>
      <c r="B95" s="339"/>
      <c r="C95" s="581" t="str">
        <f>IFERROR(VLOOKUP(B95,[46]DSML!E:J,6,0),"")</f>
        <v/>
      </c>
      <c r="D95" s="581" t="str">
        <f>IFERROR(VLOOKUP(B95,[46]DSML!E:G,3,0),"")</f>
        <v/>
      </c>
      <c r="E95" s="581"/>
      <c r="F95" s="581"/>
      <c r="G95" s="339"/>
      <c r="H95" s="339"/>
      <c r="I95" s="339"/>
      <c r="J95" s="346"/>
      <c r="K95" s="347"/>
      <c r="L95" s="348"/>
      <c r="M95" s="348"/>
      <c r="N95" s="349"/>
      <c r="O95" s="348"/>
      <c r="P95" s="348"/>
      <c r="Q95" s="339"/>
      <c r="R95" s="339"/>
      <c r="S95" s="339"/>
      <c r="T95" s="346"/>
    </row>
    <row r="96" spans="1:20">
      <c r="A96" s="578">
        <f t="shared" si="1"/>
        <v>267</v>
      </c>
      <c r="B96" s="339"/>
      <c r="C96" s="581" t="str">
        <f>IFERROR(VLOOKUP(B96,[46]DSML!E:J,6,0),"")</f>
        <v/>
      </c>
      <c r="D96" s="581" t="str">
        <f>IFERROR(VLOOKUP(B96,[46]DSML!E:G,3,0),"")</f>
        <v/>
      </c>
      <c r="E96" s="581"/>
      <c r="F96" s="581"/>
      <c r="G96" s="339"/>
      <c r="H96" s="339"/>
      <c r="I96" s="339"/>
      <c r="J96" s="346"/>
      <c r="K96" s="347"/>
      <c r="L96" s="348"/>
      <c r="M96" s="348"/>
      <c r="N96" s="349"/>
      <c r="O96" s="348"/>
      <c r="P96" s="348"/>
      <c r="Q96" s="339"/>
      <c r="R96" s="339"/>
      <c r="S96" s="339"/>
      <c r="T96" s="346"/>
    </row>
    <row r="97" spans="1:20">
      <c r="A97" s="578">
        <f t="shared" si="1"/>
        <v>268</v>
      </c>
      <c r="B97" s="339"/>
      <c r="C97" s="581" t="str">
        <f>IFERROR(VLOOKUP(B97,[46]DSML!E:J,6,0),"")</f>
        <v/>
      </c>
      <c r="D97" s="581" t="str">
        <f>IFERROR(VLOOKUP(B97,[46]DSML!E:G,3,0),"")</f>
        <v/>
      </c>
      <c r="E97" s="581"/>
      <c r="F97" s="581"/>
      <c r="G97" s="339"/>
      <c r="H97" s="339"/>
      <c r="I97" s="339"/>
      <c r="J97" s="346"/>
      <c r="K97" s="347"/>
      <c r="L97" s="348"/>
      <c r="M97" s="348"/>
      <c r="N97" s="349"/>
      <c r="O97" s="348"/>
      <c r="P97" s="348"/>
      <c r="Q97" s="339"/>
      <c r="R97" s="339"/>
      <c r="S97" s="339"/>
      <c r="T97" s="346"/>
    </row>
    <row r="98" spans="1:20">
      <c r="A98" s="578">
        <f t="shared" si="1"/>
        <v>269</v>
      </c>
      <c r="B98" s="339"/>
      <c r="C98" s="581" t="str">
        <f>IFERROR(VLOOKUP(B98,[46]DSML!E:J,6,0),"")</f>
        <v/>
      </c>
      <c r="D98" s="581" t="str">
        <f>IFERROR(VLOOKUP(B98,[46]DSML!E:G,3,0),"")</f>
        <v/>
      </c>
      <c r="E98" s="581"/>
      <c r="F98" s="581"/>
      <c r="G98" s="339"/>
      <c r="H98" s="339"/>
      <c r="I98" s="339"/>
      <c r="J98" s="346"/>
      <c r="K98" s="347"/>
      <c r="L98" s="348"/>
      <c r="M98" s="348"/>
      <c r="N98" s="349"/>
      <c r="O98" s="348"/>
      <c r="P98" s="348"/>
      <c r="Q98" s="339"/>
      <c r="R98" s="339"/>
      <c r="S98" s="339"/>
      <c r="T98" s="346"/>
    </row>
    <row r="99" spans="1:20">
      <c r="A99" s="578">
        <f t="shared" si="1"/>
        <v>270</v>
      </c>
      <c r="B99" s="339"/>
      <c r="C99" s="581" t="str">
        <f>IFERROR(VLOOKUP(B99,[46]DSML!E:J,6,0),"")</f>
        <v/>
      </c>
      <c r="D99" s="581" t="str">
        <f>IFERROR(VLOOKUP(B99,[46]DSML!E:G,3,0),"")</f>
        <v/>
      </c>
      <c r="E99" s="581"/>
      <c r="F99" s="581"/>
      <c r="G99" s="339"/>
      <c r="H99" s="339"/>
      <c r="I99" s="339"/>
      <c r="J99" s="346"/>
      <c r="K99" s="347"/>
      <c r="L99" s="348"/>
      <c r="M99" s="348"/>
      <c r="N99" s="349"/>
      <c r="O99" s="348"/>
      <c r="P99" s="348"/>
      <c r="Q99" s="339"/>
      <c r="R99" s="339"/>
      <c r="S99" s="339"/>
      <c r="T99" s="346"/>
    </row>
    <row r="100" spans="1:20">
      <c r="A100" s="578">
        <f t="shared" si="1"/>
        <v>271</v>
      </c>
      <c r="B100" s="339"/>
      <c r="C100" s="581" t="str">
        <f>IFERROR(VLOOKUP(B100,[46]DSML!E:J,6,0),"")</f>
        <v/>
      </c>
      <c r="D100" s="581" t="str">
        <f>IFERROR(VLOOKUP(B100,[46]DSML!E:G,3,0),"")</f>
        <v/>
      </c>
      <c r="E100" s="581"/>
      <c r="F100" s="581"/>
      <c r="G100" s="339"/>
      <c r="H100" s="339"/>
      <c r="I100" s="339"/>
      <c r="J100" s="346"/>
      <c r="K100" s="347"/>
      <c r="L100" s="348"/>
      <c r="M100" s="348"/>
      <c r="N100" s="349"/>
      <c r="O100" s="348"/>
      <c r="P100" s="348"/>
      <c r="Q100" s="339"/>
      <c r="R100" s="339"/>
      <c r="S100" s="339"/>
      <c r="T100" s="346"/>
    </row>
    <row r="101" spans="1:20">
      <c r="A101" s="578">
        <f t="shared" si="1"/>
        <v>272</v>
      </c>
      <c r="B101" s="339"/>
      <c r="C101" s="581" t="str">
        <f>IFERROR(VLOOKUP(B101,[46]DSML!E:J,6,0),"")</f>
        <v/>
      </c>
      <c r="D101" s="581" t="str">
        <f>IFERROR(VLOOKUP(B101,[46]DSML!E:G,3,0),"")</f>
        <v/>
      </c>
      <c r="E101" s="581"/>
      <c r="F101" s="581"/>
      <c r="G101" s="339"/>
      <c r="H101" s="339"/>
      <c r="I101" s="339"/>
      <c r="J101" s="346"/>
      <c r="K101" s="347"/>
      <c r="L101" s="348"/>
      <c r="M101" s="348"/>
      <c r="N101" s="349"/>
      <c r="O101" s="348"/>
      <c r="P101" s="348"/>
      <c r="Q101" s="339"/>
      <c r="R101" s="339"/>
      <c r="S101" s="339"/>
      <c r="T101" s="346"/>
    </row>
    <row r="102" spans="1:20">
      <c r="A102" s="578">
        <f t="shared" si="1"/>
        <v>273</v>
      </c>
      <c r="B102" s="339"/>
      <c r="C102" s="581" t="str">
        <f>IFERROR(VLOOKUP(B102,[46]DSML!E:J,6,0),"")</f>
        <v/>
      </c>
      <c r="D102" s="581" t="str">
        <f>IFERROR(VLOOKUP(B102,[46]DSML!E:G,3,0),"")</f>
        <v/>
      </c>
      <c r="E102" s="581"/>
      <c r="F102" s="581"/>
      <c r="G102" s="339"/>
      <c r="H102" s="339"/>
      <c r="I102" s="339"/>
      <c r="J102" s="346"/>
      <c r="K102" s="347"/>
      <c r="L102" s="348"/>
      <c r="M102" s="348"/>
      <c r="N102" s="349"/>
      <c r="O102" s="348"/>
      <c r="P102" s="348"/>
      <c r="Q102" s="339"/>
      <c r="R102" s="339"/>
      <c r="S102" s="339"/>
      <c r="T102" s="346"/>
    </row>
    <row r="103" spans="1:20">
      <c r="A103" s="578">
        <f t="shared" si="1"/>
        <v>274</v>
      </c>
      <c r="B103" s="339"/>
      <c r="C103" s="581" t="str">
        <f>IFERROR(VLOOKUP(B103,[46]DSML!E:J,6,0),"")</f>
        <v/>
      </c>
      <c r="D103" s="581" t="str">
        <f>IFERROR(VLOOKUP(B103,[46]DSML!E:G,3,0),"")</f>
        <v/>
      </c>
      <c r="E103" s="581"/>
      <c r="F103" s="581"/>
      <c r="G103" s="339"/>
      <c r="H103" s="339"/>
      <c r="I103" s="339"/>
      <c r="J103" s="346"/>
      <c r="K103" s="347"/>
      <c r="L103" s="348"/>
      <c r="M103" s="348"/>
      <c r="N103" s="349"/>
      <c r="O103" s="348"/>
      <c r="P103" s="348"/>
      <c r="Q103" s="339"/>
      <c r="R103" s="339"/>
      <c r="S103" s="339"/>
      <c r="T103" s="346"/>
    </row>
    <row r="104" spans="1:20">
      <c r="A104" s="578">
        <f t="shared" si="1"/>
        <v>275</v>
      </c>
      <c r="B104" s="339"/>
      <c r="C104" s="581" t="str">
        <f>IFERROR(VLOOKUP(B104,[46]DSML!E:J,6,0),"")</f>
        <v/>
      </c>
      <c r="D104" s="581" t="str">
        <f>IFERROR(VLOOKUP(B104,[46]DSML!E:G,3,0),"")</f>
        <v/>
      </c>
      <c r="E104" s="581"/>
      <c r="F104" s="581"/>
      <c r="G104" s="339"/>
      <c r="H104" s="339"/>
      <c r="I104" s="339"/>
      <c r="J104" s="346"/>
      <c r="K104" s="347"/>
      <c r="L104" s="348"/>
      <c r="M104" s="348"/>
      <c r="N104" s="349"/>
      <c r="O104" s="348"/>
      <c r="P104" s="348"/>
      <c r="Q104" s="339"/>
      <c r="R104" s="339"/>
      <c r="S104" s="339"/>
      <c r="T104" s="346"/>
    </row>
    <row r="105" spans="1:20">
      <c r="A105" s="578">
        <f t="shared" si="1"/>
        <v>276</v>
      </c>
      <c r="B105" s="339"/>
      <c r="C105" s="581" t="str">
        <f>IFERROR(VLOOKUP(B105,[46]DSML!E:J,6,0),"")</f>
        <v/>
      </c>
      <c r="D105" s="581" t="str">
        <f>IFERROR(VLOOKUP(B105,[46]DSML!E:G,3,0),"")</f>
        <v/>
      </c>
      <c r="E105" s="581"/>
      <c r="F105" s="581"/>
      <c r="G105" s="339"/>
      <c r="H105" s="339"/>
      <c r="I105" s="339"/>
      <c r="J105" s="346"/>
      <c r="K105" s="347"/>
      <c r="L105" s="348"/>
      <c r="M105" s="348"/>
      <c r="N105" s="349"/>
      <c r="O105" s="348"/>
      <c r="P105" s="348"/>
      <c r="Q105" s="339"/>
      <c r="R105" s="339"/>
      <c r="S105" s="339"/>
      <c r="T105" s="346"/>
    </row>
    <row r="106" spans="1:20">
      <c r="A106" s="578">
        <f t="shared" si="1"/>
        <v>277</v>
      </c>
      <c r="B106" s="339"/>
      <c r="C106" s="581" t="str">
        <f>IFERROR(VLOOKUP(B106,[46]DSML!E:J,6,0),"")</f>
        <v/>
      </c>
      <c r="D106" s="581" t="str">
        <f>IFERROR(VLOOKUP(B106,[46]DSML!E:G,3,0),"")</f>
        <v/>
      </c>
      <c r="E106" s="581"/>
      <c r="F106" s="581"/>
      <c r="G106" s="339"/>
      <c r="H106" s="339"/>
      <c r="I106" s="339"/>
      <c r="J106" s="346"/>
      <c r="K106" s="347"/>
      <c r="L106" s="348"/>
      <c r="M106" s="348"/>
      <c r="N106" s="349"/>
      <c r="O106" s="348"/>
      <c r="P106" s="348"/>
      <c r="Q106" s="339"/>
      <c r="R106" s="339"/>
      <c r="S106" s="339"/>
      <c r="T106" s="346"/>
    </row>
    <row r="107" spans="1:20">
      <c r="A107" s="578">
        <f t="shared" si="1"/>
        <v>278</v>
      </c>
      <c r="B107" s="339"/>
      <c r="C107" s="581" t="str">
        <f>IFERROR(VLOOKUP(B107,[46]DSML!E:J,6,0),"")</f>
        <v/>
      </c>
      <c r="D107" s="581" t="str">
        <f>IFERROR(VLOOKUP(B107,[46]DSML!E:G,3,0),"")</f>
        <v/>
      </c>
      <c r="E107" s="581"/>
      <c r="F107" s="581"/>
      <c r="G107" s="339"/>
      <c r="H107" s="339"/>
      <c r="I107" s="339"/>
      <c r="J107" s="346"/>
      <c r="K107" s="347"/>
      <c r="L107" s="348"/>
      <c r="M107" s="348"/>
      <c r="N107" s="349"/>
      <c r="O107" s="348"/>
      <c r="P107" s="348"/>
      <c r="Q107" s="339"/>
      <c r="R107" s="339"/>
      <c r="S107" s="339"/>
      <c r="T107" s="346"/>
    </row>
    <row r="108" spans="1:20">
      <c r="A108" s="578">
        <f t="shared" si="1"/>
        <v>279</v>
      </c>
      <c r="B108" s="339"/>
      <c r="C108" s="581" t="str">
        <f>IFERROR(VLOOKUP(B108,[46]DSML!E:J,6,0),"")</f>
        <v/>
      </c>
      <c r="D108" s="581" t="str">
        <f>IFERROR(VLOOKUP(B108,[46]DSML!E:G,3,0),"")</f>
        <v/>
      </c>
      <c r="E108" s="581"/>
      <c r="F108" s="581"/>
      <c r="G108" s="339"/>
      <c r="H108" s="339"/>
      <c r="I108" s="339"/>
      <c r="J108" s="346"/>
      <c r="K108" s="347"/>
      <c r="L108" s="348"/>
      <c r="M108" s="348"/>
      <c r="N108" s="349"/>
      <c r="O108" s="348"/>
      <c r="P108" s="348"/>
      <c r="Q108" s="339"/>
      <c r="R108" s="339"/>
      <c r="S108" s="339"/>
      <c r="T108" s="346"/>
    </row>
    <row r="109" spans="1:20">
      <c r="A109" s="578">
        <f t="shared" si="1"/>
        <v>280</v>
      </c>
      <c r="B109" s="339"/>
      <c r="C109" s="581" t="str">
        <f>IFERROR(VLOOKUP(B109,[46]DSML!E:J,6,0),"")</f>
        <v/>
      </c>
      <c r="D109" s="581" t="str">
        <f>IFERROR(VLOOKUP(B109,[46]DSML!E:G,3,0),"")</f>
        <v/>
      </c>
      <c r="E109" s="581"/>
      <c r="F109" s="581"/>
      <c r="G109" s="339"/>
      <c r="H109" s="339"/>
      <c r="I109" s="339"/>
      <c r="J109" s="346"/>
      <c r="K109" s="347"/>
      <c r="L109" s="348"/>
      <c r="M109" s="348"/>
      <c r="N109" s="349"/>
      <c r="O109" s="348"/>
      <c r="P109" s="348"/>
      <c r="Q109" s="339"/>
      <c r="R109" s="339"/>
      <c r="S109" s="339"/>
      <c r="T109" s="346"/>
    </row>
    <row r="110" spans="1:20">
      <c r="A110" s="578">
        <f t="shared" si="1"/>
        <v>281</v>
      </c>
      <c r="B110" s="339"/>
      <c r="C110" s="581" t="str">
        <f>IFERROR(VLOOKUP(B110,[46]DSML!E:J,6,0),"")</f>
        <v/>
      </c>
      <c r="D110" s="581" t="str">
        <f>IFERROR(VLOOKUP(B110,[46]DSML!E:G,3,0),"")</f>
        <v/>
      </c>
      <c r="E110" s="581"/>
      <c r="F110" s="581"/>
      <c r="G110" s="339"/>
      <c r="H110" s="339"/>
      <c r="I110" s="339"/>
      <c r="J110" s="346"/>
      <c r="K110" s="347"/>
      <c r="L110" s="348"/>
      <c r="M110" s="348"/>
      <c r="N110" s="349"/>
      <c r="O110" s="348"/>
      <c r="P110" s="348"/>
      <c r="Q110" s="339"/>
      <c r="R110" s="339"/>
      <c r="S110" s="339"/>
      <c r="T110" s="346"/>
    </row>
    <row r="111" spans="1:20">
      <c r="A111" s="578">
        <f t="shared" si="1"/>
        <v>282</v>
      </c>
      <c r="B111" s="339"/>
      <c r="C111" s="581" t="str">
        <f>IFERROR(VLOOKUP(B111,[46]DSML!E:J,6,0),"")</f>
        <v/>
      </c>
      <c r="D111" s="581" t="str">
        <f>IFERROR(VLOOKUP(B111,[46]DSML!E:G,3,0),"")</f>
        <v/>
      </c>
      <c r="E111" s="581"/>
      <c r="F111" s="581"/>
      <c r="G111" s="339"/>
      <c r="H111" s="339"/>
      <c r="I111" s="339"/>
      <c r="J111" s="346"/>
      <c r="K111" s="347"/>
      <c r="L111" s="348"/>
      <c r="M111" s="348"/>
      <c r="N111" s="349"/>
      <c r="O111" s="348"/>
      <c r="P111" s="348"/>
      <c r="Q111" s="339"/>
      <c r="R111" s="339"/>
      <c r="S111" s="339"/>
      <c r="T111" s="346"/>
    </row>
    <row r="112" spans="1:20">
      <c r="A112" s="578">
        <f t="shared" si="1"/>
        <v>283</v>
      </c>
      <c r="B112" s="339"/>
      <c r="C112" s="581" t="str">
        <f>IFERROR(VLOOKUP(B112,[46]DSML!E:J,6,0),"")</f>
        <v/>
      </c>
      <c r="D112" s="581" t="str">
        <f>IFERROR(VLOOKUP(B112,[46]DSML!E:G,3,0),"")</f>
        <v/>
      </c>
      <c r="E112" s="581"/>
      <c r="F112" s="581"/>
      <c r="G112" s="339"/>
      <c r="H112" s="339"/>
      <c r="I112" s="339"/>
      <c r="J112" s="346"/>
      <c r="K112" s="347"/>
      <c r="L112" s="348"/>
      <c r="M112" s="348"/>
      <c r="N112" s="349"/>
      <c r="O112" s="348"/>
      <c r="P112" s="348"/>
      <c r="Q112" s="339"/>
      <c r="R112" s="339"/>
      <c r="S112" s="339"/>
      <c r="T112" s="346"/>
    </row>
    <row r="113" spans="1:20">
      <c r="A113" s="578">
        <f t="shared" si="1"/>
        <v>284</v>
      </c>
      <c r="B113" s="339"/>
      <c r="C113" s="581" t="str">
        <f>IFERROR(VLOOKUP(B113,[46]DSML!E:J,6,0),"")</f>
        <v/>
      </c>
      <c r="D113" s="581" t="str">
        <f>IFERROR(VLOOKUP(B113,[46]DSML!E:G,3,0),"")</f>
        <v/>
      </c>
      <c r="E113" s="581"/>
      <c r="F113" s="581"/>
      <c r="G113" s="339"/>
      <c r="H113" s="339"/>
      <c r="I113" s="339"/>
      <c r="J113" s="346"/>
      <c r="K113" s="347"/>
      <c r="L113" s="348"/>
      <c r="M113" s="348"/>
      <c r="N113" s="349"/>
      <c r="O113" s="348"/>
      <c r="P113" s="348"/>
      <c r="Q113" s="339"/>
      <c r="R113" s="339"/>
      <c r="S113" s="339"/>
      <c r="T113" s="346"/>
    </row>
    <row r="114" spans="1:20">
      <c r="A114" s="578">
        <f t="shared" si="1"/>
        <v>285</v>
      </c>
      <c r="B114" s="339"/>
      <c r="C114" s="581" t="str">
        <f>IFERROR(VLOOKUP(B114,[46]DSML!E:J,6,0),"")</f>
        <v/>
      </c>
      <c r="D114" s="581" t="str">
        <f>IFERROR(VLOOKUP(B114,[46]DSML!E:G,3,0),"")</f>
        <v/>
      </c>
      <c r="E114" s="581"/>
      <c r="F114" s="581"/>
      <c r="G114" s="339"/>
      <c r="H114" s="339"/>
      <c r="I114" s="339"/>
      <c r="J114" s="346"/>
      <c r="K114" s="347"/>
      <c r="L114" s="348"/>
      <c r="M114" s="348"/>
      <c r="N114" s="349"/>
      <c r="O114" s="348"/>
      <c r="P114" s="348"/>
      <c r="Q114" s="339"/>
      <c r="R114" s="339"/>
      <c r="S114" s="339"/>
      <c r="T114" s="346"/>
    </row>
    <row r="115" spans="1:20">
      <c r="A115" s="578">
        <f t="shared" si="1"/>
        <v>286</v>
      </c>
      <c r="B115" s="339"/>
      <c r="C115" s="581" t="str">
        <f>IFERROR(VLOOKUP(B115,[46]DSML!E:J,6,0),"")</f>
        <v/>
      </c>
      <c r="D115" s="581" t="str">
        <f>IFERROR(VLOOKUP(B115,[46]DSML!E:G,3,0),"")</f>
        <v/>
      </c>
      <c r="E115" s="581"/>
      <c r="F115" s="581"/>
      <c r="G115" s="339"/>
      <c r="H115" s="339"/>
      <c r="I115" s="339"/>
      <c r="J115" s="346"/>
      <c r="K115" s="347"/>
      <c r="L115" s="348"/>
      <c r="M115" s="348"/>
      <c r="N115" s="349"/>
      <c r="O115" s="348"/>
      <c r="P115" s="348"/>
      <c r="Q115" s="339"/>
      <c r="R115" s="339"/>
      <c r="S115" s="339"/>
      <c r="T115" s="346"/>
    </row>
    <row r="116" spans="1:20">
      <c r="A116" s="578">
        <f t="shared" si="1"/>
        <v>287</v>
      </c>
      <c r="B116" s="339"/>
      <c r="C116" s="581" t="str">
        <f>IFERROR(VLOOKUP(B116,[46]DSML!E:J,6,0),"")</f>
        <v/>
      </c>
      <c r="D116" s="581" t="str">
        <f>IFERROR(VLOOKUP(B116,[46]DSML!E:G,3,0),"")</f>
        <v/>
      </c>
      <c r="E116" s="581"/>
      <c r="F116" s="581"/>
      <c r="G116" s="339"/>
      <c r="H116" s="339"/>
      <c r="I116" s="339"/>
      <c r="J116" s="346"/>
      <c r="K116" s="347"/>
      <c r="L116" s="348"/>
      <c r="M116" s="348"/>
      <c r="N116" s="349"/>
      <c r="O116" s="348"/>
      <c r="P116" s="348"/>
      <c r="Q116" s="339"/>
      <c r="R116" s="339"/>
      <c r="S116" s="339"/>
      <c r="T116" s="346"/>
    </row>
    <row r="117" spans="1:20">
      <c r="A117" s="578">
        <f t="shared" si="1"/>
        <v>288</v>
      </c>
      <c r="B117" s="339"/>
      <c r="C117" s="581" t="str">
        <f>IFERROR(VLOOKUP(B117,[46]DSML!E:J,6,0),"")</f>
        <v/>
      </c>
      <c r="D117" s="581" t="str">
        <f>IFERROR(VLOOKUP(B117,[46]DSML!E:G,3,0),"")</f>
        <v/>
      </c>
      <c r="E117" s="581"/>
      <c r="F117" s="581"/>
      <c r="G117" s="339"/>
      <c r="H117" s="339"/>
      <c r="I117" s="339"/>
      <c r="J117" s="346"/>
      <c r="K117" s="347"/>
      <c r="L117" s="348"/>
      <c r="M117" s="348"/>
      <c r="N117" s="349"/>
      <c r="O117" s="348"/>
      <c r="P117" s="348"/>
      <c r="Q117" s="339"/>
      <c r="R117" s="339"/>
      <c r="S117" s="339"/>
      <c r="T117" s="346"/>
    </row>
    <row r="118" spans="1:20">
      <c r="A118" s="578">
        <f t="shared" si="1"/>
        <v>289</v>
      </c>
      <c r="B118" s="339"/>
      <c r="C118" s="581" t="str">
        <f>IFERROR(VLOOKUP(B118,[46]DSML!E:J,6,0),"")</f>
        <v/>
      </c>
      <c r="D118" s="581" t="str">
        <f>IFERROR(VLOOKUP(B118,[46]DSML!E:G,3,0),"")</f>
        <v/>
      </c>
      <c r="E118" s="581"/>
      <c r="F118" s="581"/>
      <c r="G118" s="339"/>
      <c r="H118" s="339"/>
      <c r="I118" s="339"/>
      <c r="J118" s="346"/>
      <c r="K118" s="347"/>
      <c r="L118" s="348"/>
      <c r="M118" s="348"/>
      <c r="N118" s="349"/>
      <c r="O118" s="348"/>
      <c r="P118" s="348"/>
      <c r="Q118" s="339"/>
      <c r="R118" s="339"/>
      <c r="S118" s="339"/>
      <c r="T118" s="346"/>
    </row>
    <row r="119" spans="1:20">
      <c r="A119" s="578">
        <f t="shared" si="1"/>
        <v>290</v>
      </c>
      <c r="B119" s="339"/>
      <c r="C119" s="581" t="str">
        <f>IFERROR(VLOOKUP(B119,[46]DSML!E:J,6,0),"")</f>
        <v/>
      </c>
      <c r="D119" s="581" t="str">
        <f>IFERROR(VLOOKUP(B119,[46]DSML!E:G,3,0),"")</f>
        <v/>
      </c>
      <c r="E119" s="581"/>
      <c r="F119" s="581"/>
      <c r="G119" s="339"/>
      <c r="H119" s="339"/>
      <c r="I119" s="339"/>
      <c r="J119" s="346"/>
      <c r="K119" s="347"/>
      <c r="L119" s="348"/>
      <c r="M119" s="348"/>
      <c r="N119" s="349"/>
      <c r="O119" s="348"/>
      <c r="P119" s="348"/>
      <c r="Q119" s="339"/>
      <c r="R119" s="339"/>
      <c r="S119" s="339"/>
      <c r="T119" s="346"/>
    </row>
    <row r="120" spans="1:20">
      <c r="A120" s="578">
        <f t="shared" si="1"/>
        <v>291</v>
      </c>
      <c r="B120" s="339"/>
      <c r="C120" s="581" t="str">
        <f>IFERROR(VLOOKUP(B120,[46]DSML!E:J,6,0),"")</f>
        <v/>
      </c>
      <c r="D120" s="581" t="str">
        <f>IFERROR(VLOOKUP(B120,[46]DSML!E:G,3,0),"")</f>
        <v/>
      </c>
      <c r="E120" s="581"/>
      <c r="F120" s="581"/>
      <c r="G120" s="339"/>
      <c r="H120" s="339"/>
      <c r="I120" s="339"/>
      <c r="J120" s="346"/>
      <c r="K120" s="347"/>
      <c r="L120" s="348"/>
      <c r="M120" s="348"/>
      <c r="N120" s="349"/>
      <c r="O120" s="348"/>
      <c r="P120" s="348"/>
      <c r="Q120" s="339"/>
      <c r="R120" s="339"/>
      <c r="S120" s="339"/>
      <c r="T120" s="346"/>
    </row>
    <row r="121" spans="1:20">
      <c r="A121" s="578">
        <f t="shared" si="1"/>
        <v>292</v>
      </c>
      <c r="B121" s="339"/>
      <c r="C121" s="581" t="str">
        <f>IFERROR(VLOOKUP(B121,[46]DSML!E:J,6,0),"")</f>
        <v/>
      </c>
      <c r="D121" s="581" t="str">
        <f>IFERROR(VLOOKUP(B121,[46]DSML!E:G,3,0),"")</f>
        <v/>
      </c>
      <c r="E121" s="581"/>
      <c r="F121" s="581"/>
      <c r="G121" s="339"/>
      <c r="H121" s="339"/>
      <c r="I121" s="339"/>
      <c r="J121" s="346"/>
      <c r="K121" s="347"/>
      <c r="L121" s="348"/>
      <c r="M121" s="348"/>
      <c r="N121" s="349"/>
      <c r="O121" s="348"/>
      <c r="P121" s="348"/>
      <c r="Q121" s="339"/>
      <c r="R121" s="339"/>
      <c r="S121" s="339"/>
      <c r="T121" s="346"/>
    </row>
    <row r="122" spans="1:20">
      <c r="A122" s="578">
        <f t="shared" si="1"/>
        <v>293</v>
      </c>
      <c r="B122" s="339"/>
      <c r="C122" s="581" t="str">
        <f>IFERROR(VLOOKUP(B122,[46]DSML!E:J,6,0),"")</f>
        <v/>
      </c>
      <c r="D122" s="581" t="str">
        <f>IFERROR(VLOOKUP(B122,[46]DSML!E:G,3,0),"")</f>
        <v/>
      </c>
      <c r="E122" s="581"/>
      <c r="F122" s="581"/>
      <c r="G122" s="339"/>
      <c r="H122" s="339"/>
      <c r="I122" s="339"/>
      <c r="J122" s="346"/>
      <c r="K122" s="347"/>
      <c r="L122" s="348"/>
      <c r="M122" s="348"/>
      <c r="N122" s="349"/>
      <c r="O122" s="348"/>
      <c r="P122" s="348"/>
      <c r="Q122" s="339"/>
      <c r="R122" s="339"/>
      <c r="S122" s="339"/>
      <c r="T122" s="346"/>
    </row>
    <row r="123" spans="1:20">
      <c r="A123" s="578">
        <f t="shared" si="1"/>
        <v>294</v>
      </c>
      <c r="B123" s="339"/>
      <c r="C123" s="581" t="str">
        <f>IFERROR(VLOOKUP(B123,[46]DSML!E:J,6,0),"")</f>
        <v/>
      </c>
      <c r="D123" s="581" t="str">
        <f>IFERROR(VLOOKUP(B123,[46]DSML!E:G,3,0),"")</f>
        <v/>
      </c>
      <c r="E123" s="581"/>
      <c r="F123" s="581"/>
      <c r="G123" s="339"/>
      <c r="H123" s="339"/>
      <c r="I123" s="339"/>
      <c r="J123" s="346"/>
      <c r="K123" s="347"/>
      <c r="L123" s="348"/>
      <c r="M123" s="348"/>
      <c r="N123" s="349"/>
      <c r="O123" s="348"/>
      <c r="P123" s="348"/>
      <c r="Q123" s="339"/>
      <c r="R123" s="339"/>
      <c r="S123" s="339"/>
      <c r="T123" s="346"/>
    </row>
    <row r="124" spans="1:20">
      <c r="A124" s="578">
        <f t="shared" si="1"/>
        <v>295</v>
      </c>
      <c r="B124" s="339"/>
      <c r="C124" s="581" t="str">
        <f>IFERROR(VLOOKUP(B124,[46]DSML!E:J,6,0),"")</f>
        <v/>
      </c>
      <c r="D124" s="581" t="str">
        <f>IFERROR(VLOOKUP(B124,[46]DSML!E:G,3,0),"")</f>
        <v/>
      </c>
      <c r="E124" s="581"/>
      <c r="F124" s="581"/>
      <c r="G124" s="339"/>
      <c r="H124" s="339"/>
      <c r="I124" s="339"/>
      <c r="J124" s="346"/>
      <c r="K124" s="347"/>
      <c r="L124" s="348"/>
      <c r="M124" s="348"/>
      <c r="N124" s="349"/>
      <c r="O124" s="348"/>
      <c r="P124" s="348"/>
      <c r="Q124" s="339"/>
      <c r="R124" s="339"/>
      <c r="S124" s="339"/>
      <c r="T124" s="346"/>
    </row>
    <row r="125" spans="1:20">
      <c r="A125" s="578">
        <f t="shared" si="1"/>
        <v>296</v>
      </c>
      <c r="B125" s="339"/>
      <c r="C125" s="581" t="str">
        <f>IFERROR(VLOOKUP(B125,[46]DSML!E:J,6,0),"")</f>
        <v/>
      </c>
      <c r="D125" s="581" t="str">
        <f>IFERROR(VLOOKUP(B125,[46]DSML!E:G,3,0),"")</f>
        <v/>
      </c>
      <c r="E125" s="581"/>
      <c r="F125" s="581"/>
      <c r="G125" s="339"/>
      <c r="H125" s="339"/>
      <c r="I125" s="339"/>
      <c r="J125" s="346"/>
      <c r="K125" s="347"/>
      <c r="L125" s="348"/>
      <c r="M125" s="348"/>
      <c r="N125" s="349"/>
      <c r="O125" s="348"/>
      <c r="P125" s="348"/>
      <c r="Q125" s="339"/>
      <c r="R125" s="339"/>
      <c r="S125" s="339"/>
      <c r="T125" s="346"/>
    </row>
    <row r="126" spans="1:20">
      <c r="A126" s="578">
        <f t="shared" si="1"/>
        <v>297</v>
      </c>
      <c r="B126" s="339"/>
      <c r="C126" s="581" t="str">
        <f>IFERROR(VLOOKUP(B126,[46]DSML!E:J,6,0),"")</f>
        <v/>
      </c>
      <c r="D126" s="581" t="str">
        <f>IFERROR(VLOOKUP(B126,[46]DSML!E:G,3,0),"")</f>
        <v/>
      </c>
      <c r="E126" s="581"/>
      <c r="F126" s="581"/>
      <c r="G126" s="339"/>
      <c r="H126" s="339"/>
      <c r="I126" s="339"/>
      <c r="J126" s="346"/>
      <c r="K126" s="347"/>
      <c r="L126" s="348"/>
      <c r="M126" s="348"/>
      <c r="N126" s="349"/>
      <c r="O126" s="348"/>
      <c r="P126" s="348"/>
      <c r="Q126" s="339"/>
      <c r="R126" s="339"/>
      <c r="S126" s="339"/>
      <c r="T126" s="346"/>
    </row>
    <row r="127" spans="1:20">
      <c r="A127" s="578">
        <f t="shared" si="1"/>
        <v>298</v>
      </c>
      <c r="B127" s="339"/>
      <c r="C127" s="581" t="str">
        <f>IFERROR(VLOOKUP(B127,[46]DSML!E:J,6,0),"")</f>
        <v/>
      </c>
      <c r="D127" s="581" t="str">
        <f>IFERROR(VLOOKUP(B127,[46]DSML!E:G,3,0),"")</f>
        <v/>
      </c>
      <c r="E127" s="581"/>
      <c r="F127" s="581"/>
      <c r="G127" s="339"/>
      <c r="H127" s="339"/>
      <c r="I127" s="339"/>
      <c r="J127" s="346"/>
      <c r="K127" s="347"/>
      <c r="L127" s="348"/>
      <c r="M127" s="348"/>
      <c r="N127" s="349"/>
      <c r="O127" s="348"/>
      <c r="P127" s="348"/>
      <c r="Q127" s="339"/>
      <c r="R127" s="339"/>
      <c r="S127" s="339"/>
      <c r="T127" s="346"/>
    </row>
    <row r="128" spans="1:20">
      <c r="A128" s="578">
        <f t="shared" si="1"/>
        <v>299</v>
      </c>
      <c r="B128" s="339"/>
      <c r="C128" s="581" t="str">
        <f>IFERROR(VLOOKUP(B128,[46]DSML!E:J,6,0),"")</f>
        <v/>
      </c>
      <c r="D128" s="581" t="str">
        <f>IFERROR(VLOOKUP(B128,[46]DSML!E:G,3,0),"")</f>
        <v/>
      </c>
      <c r="E128" s="581"/>
      <c r="F128" s="581"/>
      <c r="G128" s="339"/>
      <c r="H128" s="339"/>
      <c r="I128" s="339"/>
      <c r="J128" s="346"/>
      <c r="K128" s="347"/>
      <c r="L128" s="348"/>
      <c r="M128" s="348"/>
      <c r="N128" s="349"/>
      <c r="O128" s="348"/>
      <c r="P128" s="348"/>
      <c r="Q128" s="339"/>
      <c r="R128" s="339"/>
      <c r="S128" s="339"/>
      <c r="T128" s="346"/>
    </row>
    <row r="129" spans="1:20">
      <c r="A129" s="578">
        <f t="shared" si="1"/>
        <v>300</v>
      </c>
      <c r="B129" s="339"/>
      <c r="C129" s="581" t="str">
        <f>IFERROR(VLOOKUP(B129,[46]DSML!E:J,6,0),"")</f>
        <v/>
      </c>
      <c r="D129" s="581" t="str">
        <f>IFERROR(VLOOKUP(B129,[46]DSML!E:G,3,0),"")</f>
        <v/>
      </c>
      <c r="E129" s="581"/>
      <c r="F129" s="581"/>
      <c r="G129" s="339"/>
      <c r="H129" s="339"/>
      <c r="I129" s="339"/>
      <c r="J129" s="346"/>
      <c r="K129" s="347"/>
      <c r="L129" s="348"/>
      <c r="M129" s="348"/>
      <c r="N129" s="349"/>
      <c r="O129" s="348"/>
      <c r="P129" s="348"/>
      <c r="Q129" s="339"/>
      <c r="R129" s="339"/>
      <c r="S129" s="339"/>
      <c r="T129" s="346"/>
    </row>
    <row r="130" spans="1:20">
      <c r="A130" s="578">
        <f t="shared" si="1"/>
        <v>301</v>
      </c>
      <c r="B130" s="339"/>
      <c r="C130" s="581" t="str">
        <f>IFERROR(VLOOKUP(B130,[46]DSML!E:J,6,0),"")</f>
        <v/>
      </c>
      <c r="D130" s="581" t="str">
        <f>IFERROR(VLOOKUP(B130,[46]DSML!E:G,3,0),"")</f>
        <v/>
      </c>
      <c r="E130" s="581"/>
      <c r="F130" s="581"/>
      <c r="G130" s="339"/>
      <c r="H130" s="339"/>
      <c r="I130" s="339"/>
      <c r="J130" s="346"/>
      <c r="K130" s="347"/>
      <c r="L130" s="348"/>
      <c r="M130" s="348"/>
      <c r="N130" s="349"/>
      <c r="O130" s="348"/>
      <c r="P130" s="348"/>
      <c r="Q130" s="339"/>
      <c r="R130" s="339"/>
      <c r="S130" s="339"/>
      <c r="T130" s="346"/>
    </row>
    <row r="131" spans="1:20">
      <c r="A131" s="578">
        <f t="shared" ref="A131:A194" si="2">A130+1</f>
        <v>302</v>
      </c>
      <c r="B131" s="339"/>
      <c r="C131" s="581" t="str">
        <f>IFERROR(VLOOKUP(B131,[46]DSML!E:J,6,0),"")</f>
        <v/>
      </c>
      <c r="D131" s="581" t="str">
        <f>IFERROR(VLOOKUP(B131,[46]DSML!E:G,3,0),"")</f>
        <v/>
      </c>
      <c r="E131" s="581"/>
      <c r="F131" s="581"/>
      <c r="G131" s="339"/>
      <c r="H131" s="339"/>
      <c r="I131" s="339"/>
      <c r="J131" s="346"/>
      <c r="K131" s="347"/>
      <c r="L131" s="348"/>
      <c r="M131" s="348"/>
      <c r="N131" s="349"/>
      <c r="O131" s="348"/>
      <c r="P131" s="348"/>
      <c r="Q131" s="339"/>
      <c r="R131" s="339"/>
      <c r="S131" s="339"/>
      <c r="T131" s="346"/>
    </row>
    <row r="132" spans="1:20">
      <c r="A132" s="578">
        <f t="shared" si="2"/>
        <v>303</v>
      </c>
      <c r="B132" s="339"/>
      <c r="C132" s="581" t="str">
        <f>IFERROR(VLOOKUP(B132,[46]DSML!E:J,6,0),"")</f>
        <v/>
      </c>
      <c r="D132" s="581" t="str">
        <f>IFERROR(VLOOKUP(B132,[46]DSML!E:G,3,0),"")</f>
        <v/>
      </c>
      <c r="E132" s="581"/>
      <c r="F132" s="581"/>
      <c r="G132" s="339"/>
      <c r="H132" s="339"/>
      <c r="I132" s="339"/>
      <c r="J132" s="346"/>
      <c r="K132" s="347"/>
      <c r="L132" s="348"/>
      <c r="M132" s="348"/>
      <c r="N132" s="349"/>
      <c r="O132" s="348"/>
      <c r="P132" s="348"/>
      <c r="Q132" s="339"/>
      <c r="R132" s="339"/>
      <c r="S132" s="339"/>
      <c r="T132" s="346"/>
    </row>
    <row r="133" spans="1:20">
      <c r="A133" s="578">
        <f t="shared" si="2"/>
        <v>304</v>
      </c>
      <c r="B133" s="339"/>
      <c r="C133" s="581" t="str">
        <f>IFERROR(VLOOKUP(B133,[46]DSML!E:J,6,0),"")</f>
        <v/>
      </c>
      <c r="D133" s="581" t="str">
        <f>IFERROR(VLOOKUP(B133,[46]DSML!E:G,3,0),"")</f>
        <v/>
      </c>
      <c r="E133" s="581"/>
      <c r="F133" s="581"/>
      <c r="G133" s="339"/>
      <c r="H133" s="339"/>
      <c r="I133" s="339"/>
      <c r="J133" s="346"/>
      <c r="K133" s="347"/>
      <c r="L133" s="348"/>
      <c r="M133" s="348"/>
      <c r="N133" s="349"/>
      <c r="O133" s="348"/>
      <c r="P133" s="348"/>
      <c r="Q133" s="339"/>
      <c r="R133" s="339"/>
      <c r="S133" s="339"/>
      <c r="T133" s="346"/>
    </row>
    <row r="134" spans="1:20">
      <c r="A134" s="578">
        <f t="shared" si="2"/>
        <v>305</v>
      </c>
      <c r="B134" s="339"/>
      <c r="C134" s="581" t="str">
        <f>IFERROR(VLOOKUP(B134,[46]DSML!E:J,6,0),"")</f>
        <v/>
      </c>
      <c r="D134" s="581" t="str">
        <f>IFERROR(VLOOKUP(B134,[46]DSML!E:G,3,0),"")</f>
        <v/>
      </c>
      <c r="E134" s="581"/>
      <c r="F134" s="581"/>
      <c r="G134" s="339"/>
      <c r="H134" s="339"/>
      <c r="I134" s="339"/>
      <c r="J134" s="346"/>
      <c r="K134" s="347"/>
      <c r="L134" s="348"/>
      <c r="M134" s="348"/>
      <c r="N134" s="349"/>
      <c r="O134" s="348"/>
      <c r="P134" s="348"/>
      <c r="Q134" s="339"/>
      <c r="R134" s="339"/>
      <c r="S134" s="339"/>
      <c r="T134" s="346"/>
    </row>
    <row r="135" spans="1:20">
      <c r="A135" s="578">
        <f t="shared" si="2"/>
        <v>306</v>
      </c>
      <c r="B135" s="339"/>
      <c r="C135" s="581" t="str">
        <f>IFERROR(VLOOKUP(B135,[46]DSML!E:J,6,0),"")</f>
        <v/>
      </c>
      <c r="D135" s="581" t="str">
        <f>IFERROR(VLOOKUP(B135,[46]DSML!E:G,3,0),"")</f>
        <v/>
      </c>
      <c r="E135" s="581"/>
      <c r="F135" s="581"/>
      <c r="G135" s="339"/>
      <c r="H135" s="339"/>
      <c r="I135" s="339"/>
      <c r="J135" s="346"/>
      <c r="K135" s="347"/>
      <c r="L135" s="348"/>
      <c r="M135" s="348"/>
      <c r="N135" s="349"/>
      <c r="O135" s="348"/>
      <c r="P135" s="348"/>
      <c r="Q135" s="339"/>
      <c r="R135" s="339"/>
      <c r="S135" s="339"/>
      <c r="T135" s="346"/>
    </row>
    <row r="136" spans="1:20">
      <c r="A136" s="578">
        <f t="shared" si="2"/>
        <v>307</v>
      </c>
      <c r="B136" s="339"/>
      <c r="C136" s="581" t="str">
        <f>IFERROR(VLOOKUP(B136,[46]DSML!E:J,6,0),"")</f>
        <v/>
      </c>
      <c r="D136" s="581" t="str">
        <f>IFERROR(VLOOKUP(B136,[46]DSML!E:G,3,0),"")</f>
        <v/>
      </c>
      <c r="E136" s="581"/>
      <c r="F136" s="581"/>
      <c r="G136" s="339"/>
      <c r="H136" s="339"/>
      <c r="I136" s="339"/>
      <c r="J136" s="346"/>
      <c r="K136" s="347"/>
      <c r="L136" s="348"/>
      <c r="M136" s="348"/>
      <c r="N136" s="349"/>
      <c r="O136" s="348"/>
      <c r="P136" s="348"/>
      <c r="Q136" s="339"/>
      <c r="R136" s="339"/>
      <c r="S136" s="339"/>
      <c r="T136" s="346"/>
    </row>
    <row r="137" spans="1:20">
      <c r="A137" s="578">
        <f t="shared" si="2"/>
        <v>308</v>
      </c>
      <c r="B137" s="339"/>
      <c r="C137" s="581" t="str">
        <f>IFERROR(VLOOKUP(B137,[46]DSML!E:J,6,0),"")</f>
        <v/>
      </c>
      <c r="D137" s="581" t="str">
        <f>IFERROR(VLOOKUP(B137,[46]DSML!E:G,3,0),"")</f>
        <v/>
      </c>
      <c r="E137" s="581"/>
      <c r="F137" s="581"/>
      <c r="G137" s="339"/>
      <c r="H137" s="339"/>
      <c r="I137" s="339"/>
      <c r="J137" s="346"/>
      <c r="K137" s="347"/>
      <c r="L137" s="348"/>
      <c r="M137" s="348"/>
      <c r="N137" s="349"/>
      <c r="O137" s="348"/>
      <c r="P137" s="348"/>
      <c r="Q137" s="339"/>
      <c r="R137" s="339"/>
      <c r="S137" s="339"/>
      <c r="T137" s="346"/>
    </row>
    <row r="138" spans="1:20">
      <c r="A138" s="578">
        <f t="shared" si="2"/>
        <v>309</v>
      </c>
      <c r="B138" s="339"/>
      <c r="C138" s="581" t="str">
        <f>IFERROR(VLOOKUP(B138,[46]DSML!E:J,6,0),"")</f>
        <v/>
      </c>
      <c r="D138" s="581" t="str">
        <f>IFERROR(VLOOKUP(B138,[46]DSML!E:G,3,0),"")</f>
        <v/>
      </c>
      <c r="E138" s="581"/>
      <c r="F138" s="581"/>
      <c r="G138" s="339"/>
      <c r="H138" s="339"/>
      <c r="I138" s="339"/>
      <c r="J138" s="346"/>
      <c r="K138" s="347"/>
      <c r="L138" s="348"/>
      <c r="M138" s="348"/>
      <c r="N138" s="349"/>
      <c r="O138" s="348"/>
      <c r="P138" s="348"/>
      <c r="Q138" s="339"/>
      <c r="R138" s="339"/>
      <c r="S138" s="339"/>
      <c r="T138" s="346"/>
    </row>
    <row r="139" spans="1:20">
      <c r="A139" s="578">
        <f t="shared" si="2"/>
        <v>310</v>
      </c>
      <c r="B139" s="339"/>
      <c r="C139" s="581" t="str">
        <f>IFERROR(VLOOKUP(B139,[46]DSML!E:J,6,0),"")</f>
        <v/>
      </c>
      <c r="D139" s="581" t="str">
        <f>IFERROR(VLOOKUP(B139,[46]DSML!E:G,3,0),"")</f>
        <v/>
      </c>
      <c r="E139" s="581"/>
      <c r="F139" s="581"/>
      <c r="G139" s="339"/>
      <c r="H139" s="339"/>
      <c r="I139" s="339"/>
      <c r="J139" s="346"/>
      <c r="K139" s="347"/>
      <c r="L139" s="348"/>
      <c r="M139" s="348"/>
      <c r="N139" s="349"/>
      <c r="O139" s="348"/>
      <c r="P139" s="348"/>
      <c r="Q139" s="339"/>
      <c r="R139" s="339"/>
      <c r="S139" s="339"/>
      <c r="T139" s="346"/>
    </row>
    <row r="140" spans="1:20">
      <c r="A140" s="578">
        <f t="shared" si="2"/>
        <v>311</v>
      </c>
      <c r="B140" s="339"/>
      <c r="C140" s="581" t="str">
        <f>IFERROR(VLOOKUP(B140,[46]DSML!E:J,6,0),"")</f>
        <v/>
      </c>
      <c r="D140" s="581" t="str">
        <f>IFERROR(VLOOKUP(B140,[46]DSML!E:G,3,0),"")</f>
        <v/>
      </c>
      <c r="E140" s="581"/>
      <c r="F140" s="581"/>
      <c r="G140" s="339"/>
      <c r="H140" s="339"/>
      <c r="I140" s="339"/>
      <c r="J140" s="346"/>
      <c r="K140" s="347"/>
      <c r="L140" s="348"/>
      <c r="M140" s="348"/>
      <c r="N140" s="349"/>
      <c r="O140" s="348"/>
      <c r="P140" s="348"/>
      <c r="Q140" s="339"/>
      <c r="R140" s="339"/>
      <c r="S140" s="339"/>
      <c r="T140" s="346"/>
    </row>
    <row r="141" spans="1:20">
      <c r="A141" s="578">
        <f t="shared" si="2"/>
        <v>312</v>
      </c>
      <c r="B141" s="339"/>
      <c r="C141" s="581" t="str">
        <f>IFERROR(VLOOKUP(B141,[46]DSML!E:J,6,0),"")</f>
        <v/>
      </c>
      <c r="D141" s="581" t="str">
        <f>IFERROR(VLOOKUP(B141,[46]DSML!E:G,3,0),"")</f>
        <v/>
      </c>
      <c r="E141" s="581"/>
      <c r="F141" s="581"/>
      <c r="G141" s="339"/>
      <c r="H141" s="339"/>
      <c r="I141" s="339"/>
      <c r="J141" s="346"/>
      <c r="K141" s="347"/>
      <c r="L141" s="348"/>
      <c r="M141" s="348"/>
      <c r="N141" s="349"/>
      <c r="O141" s="348"/>
      <c r="P141" s="348"/>
      <c r="Q141" s="339"/>
      <c r="R141" s="339"/>
      <c r="S141" s="339"/>
      <c r="T141" s="346"/>
    </row>
    <row r="142" spans="1:20">
      <c r="A142" s="578">
        <f t="shared" si="2"/>
        <v>313</v>
      </c>
      <c r="B142" s="339"/>
      <c r="C142" s="581" t="str">
        <f>IFERROR(VLOOKUP(B142,[46]DSML!E:J,6,0),"")</f>
        <v/>
      </c>
      <c r="D142" s="581" t="str">
        <f>IFERROR(VLOOKUP(B142,[46]DSML!E:G,3,0),"")</f>
        <v/>
      </c>
      <c r="E142" s="581"/>
      <c r="F142" s="581"/>
      <c r="G142" s="339"/>
      <c r="H142" s="339"/>
      <c r="I142" s="339"/>
      <c r="J142" s="346"/>
      <c r="K142" s="347"/>
      <c r="L142" s="348"/>
      <c r="M142" s="348"/>
      <c r="N142" s="349"/>
      <c r="O142" s="348"/>
      <c r="P142" s="348"/>
      <c r="Q142" s="339"/>
      <c r="R142" s="339"/>
      <c r="S142" s="339"/>
      <c r="T142" s="346"/>
    </row>
    <row r="143" spans="1:20">
      <c r="A143" s="578">
        <f t="shared" si="2"/>
        <v>314</v>
      </c>
      <c r="B143" s="339"/>
      <c r="C143" s="581" t="str">
        <f>IFERROR(VLOOKUP(B143,[46]DSML!E:J,6,0),"")</f>
        <v/>
      </c>
      <c r="D143" s="581" t="str">
        <f>IFERROR(VLOOKUP(B143,[46]DSML!E:G,3,0),"")</f>
        <v/>
      </c>
      <c r="E143" s="581"/>
      <c r="F143" s="581"/>
      <c r="G143" s="339"/>
      <c r="H143" s="339"/>
      <c r="I143" s="339"/>
      <c r="J143" s="346"/>
      <c r="K143" s="347"/>
      <c r="L143" s="348"/>
      <c r="M143" s="348"/>
      <c r="N143" s="349"/>
      <c r="O143" s="348"/>
      <c r="P143" s="348"/>
      <c r="Q143" s="339"/>
      <c r="R143" s="339"/>
      <c r="S143" s="339"/>
      <c r="T143" s="346"/>
    </row>
    <row r="144" spans="1:20">
      <c r="A144" s="578">
        <f t="shared" si="2"/>
        <v>315</v>
      </c>
      <c r="B144" s="339"/>
      <c r="C144" s="581" t="str">
        <f>IFERROR(VLOOKUP(B144,[46]DSML!E:J,6,0),"")</f>
        <v/>
      </c>
      <c r="D144" s="581" t="str">
        <f>IFERROR(VLOOKUP(B144,[46]DSML!E:G,3,0),"")</f>
        <v/>
      </c>
      <c r="E144" s="581"/>
      <c r="F144" s="581"/>
      <c r="G144" s="339"/>
      <c r="H144" s="339"/>
      <c r="I144" s="339"/>
      <c r="J144" s="346"/>
      <c r="K144" s="347"/>
      <c r="L144" s="348"/>
      <c r="M144" s="348"/>
      <c r="N144" s="349"/>
      <c r="O144" s="348"/>
      <c r="P144" s="348"/>
      <c r="Q144" s="339"/>
      <c r="R144" s="339"/>
      <c r="S144" s="339"/>
      <c r="T144" s="346"/>
    </row>
    <row r="145" spans="1:20">
      <c r="A145" s="578">
        <f t="shared" si="2"/>
        <v>316</v>
      </c>
      <c r="B145" s="339"/>
      <c r="C145" s="581" t="str">
        <f>IFERROR(VLOOKUP(B145,[46]DSML!E:J,6,0),"")</f>
        <v/>
      </c>
      <c r="D145" s="581" t="str">
        <f>IFERROR(VLOOKUP(B145,[46]DSML!E:G,3,0),"")</f>
        <v/>
      </c>
      <c r="E145" s="581"/>
      <c r="F145" s="581"/>
      <c r="G145" s="339"/>
      <c r="H145" s="339"/>
      <c r="I145" s="339"/>
      <c r="J145" s="346"/>
      <c r="K145" s="347"/>
      <c r="L145" s="348"/>
      <c r="M145" s="348"/>
      <c r="N145" s="349"/>
      <c r="O145" s="348"/>
      <c r="P145" s="348"/>
      <c r="Q145" s="339"/>
      <c r="R145" s="339"/>
      <c r="S145" s="339"/>
      <c r="T145" s="346"/>
    </row>
    <row r="146" spans="1:20">
      <c r="A146" s="578">
        <f t="shared" si="2"/>
        <v>317</v>
      </c>
      <c r="B146" s="339"/>
      <c r="C146" s="581" t="str">
        <f>IFERROR(VLOOKUP(B146,[46]DSML!E:J,6,0),"")</f>
        <v/>
      </c>
      <c r="D146" s="581" t="str">
        <f>IFERROR(VLOOKUP(B146,[46]DSML!E:G,3,0),"")</f>
        <v/>
      </c>
      <c r="E146" s="581"/>
      <c r="F146" s="581"/>
      <c r="G146" s="339"/>
      <c r="H146" s="339"/>
      <c r="I146" s="339"/>
      <c r="J146" s="346"/>
      <c r="K146" s="347"/>
      <c r="L146" s="348"/>
      <c r="M146" s="348"/>
      <c r="N146" s="349"/>
      <c r="O146" s="348"/>
      <c r="P146" s="348"/>
      <c r="Q146" s="339"/>
      <c r="R146" s="339"/>
      <c r="S146" s="339"/>
      <c r="T146" s="346"/>
    </row>
    <row r="147" spans="1:20">
      <c r="A147" s="578">
        <f t="shared" si="2"/>
        <v>318</v>
      </c>
      <c r="B147" s="339"/>
      <c r="C147" s="581" t="str">
        <f>IFERROR(VLOOKUP(B147,[46]DSML!E:J,6,0),"")</f>
        <v/>
      </c>
      <c r="D147" s="581" t="str">
        <f>IFERROR(VLOOKUP(B147,[46]DSML!E:G,3,0),"")</f>
        <v/>
      </c>
      <c r="E147" s="581"/>
      <c r="F147" s="581"/>
      <c r="G147" s="339"/>
      <c r="H147" s="339"/>
      <c r="I147" s="339"/>
      <c r="J147" s="346"/>
      <c r="K147" s="347"/>
      <c r="L147" s="348"/>
      <c r="M147" s="348"/>
      <c r="N147" s="349"/>
      <c r="O147" s="348"/>
      <c r="P147" s="348"/>
      <c r="Q147" s="339"/>
      <c r="R147" s="339"/>
      <c r="S147" s="339"/>
      <c r="T147" s="346"/>
    </row>
    <row r="148" spans="1:20">
      <c r="A148" s="578">
        <f t="shared" si="2"/>
        <v>319</v>
      </c>
      <c r="B148" s="339"/>
      <c r="C148" s="581" t="str">
        <f>IFERROR(VLOOKUP(B148,[46]DSML!E:J,6,0),"")</f>
        <v/>
      </c>
      <c r="D148" s="581" t="str">
        <f>IFERROR(VLOOKUP(B148,[46]DSML!E:G,3,0),"")</f>
        <v/>
      </c>
      <c r="E148" s="581"/>
      <c r="F148" s="581"/>
      <c r="G148" s="339"/>
      <c r="H148" s="339"/>
      <c r="I148" s="339"/>
      <c r="J148" s="346"/>
      <c r="K148" s="347"/>
      <c r="L148" s="348"/>
      <c r="M148" s="348"/>
      <c r="N148" s="349"/>
      <c r="O148" s="348"/>
      <c r="P148" s="348"/>
      <c r="Q148" s="339"/>
      <c r="R148" s="339"/>
      <c r="S148" s="339"/>
      <c r="T148" s="346"/>
    </row>
    <row r="149" spans="1:20">
      <c r="A149" s="578">
        <f t="shared" si="2"/>
        <v>320</v>
      </c>
      <c r="B149" s="339"/>
      <c r="C149" s="581" t="str">
        <f>IFERROR(VLOOKUP(B149,[46]DSML!E:J,6,0),"")</f>
        <v/>
      </c>
      <c r="D149" s="581" t="str">
        <f>IFERROR(VLOOKUP(B149,[46]DSML!E:G,3,0),"")</f>
        <v/>
      </c>
      <c r="E149" s="581"/>
      <c r="F149" s="581"/>
      <c r="G149" s="339"/>
      <c r="H149" s="339"/>
      <c r="I149" s="339"/>
      <c r="J149" s="346"/>
      <c r="K149" s="347"/>
      <c r="L149" s="348"/>
      <c r="M149" s="348"/>
      <c r="N149" s="349"/>
      <c r="O149" s="348"/>
      <c r="P149" s="348"/>
      <c r="Q149" s="339"/>
      <c r="R149" s="339"/>
      <c r="S149" s="339"/>
      <c r="T149" s="346"/>
    </row>
    <row r="150" spans="1:20">
      <c r="A150" s="578">
        <f t="shared" si="2"/>
        <v>321</v>
      </c>
      <c r="B150" s="339"/>
      <c r="C150" s="581" t="str">
        <f>IFERROR(VLOOKUP(B150,[46]DSML!E:J,6,0),"")</f>
        <v/>
      </c>
      <c r="D150" s="581" t="str">
        <f>IFERROR(VLOOKUP(B150,[46]DSML!E:G,3,0),"")</f>
        <v/>
      </c>
      <c r="E150" s="581"/>
      <c r="F150" s="581"/>
      <c r="G150" s="339"/>
      <c r="H150" s="339"/>
      <c r="I150" s="339"/>
      <c r="J150" s="346"/>
      <c r="K150" s="347"/>
      <c r="L150" s="348"/>
      <c r="M150" s="348"/>
      <c r="N150" s="349"/>
      <c r="O150" s="348"/>
      <c r="P150" s="348"/>
      <c r="Q150" s="339"/>
      <c r="R150" s="339"/>
      <c r="S150" s="339"/>
      <c r="T150" s="346"/>
    </row>
    <row r="151" spans="1:20">
      <c r="A151" s="578">
        <f t="shared" si="2"/>
        <v>322</v>
      </c>
      <c r="B151" s="339"/>
      <c r="C151" s="581" t="str">
        <f>IFERROR(VLOOKUP(B151,[46]DSML!E:J,6,0),"")</f>
        <v/>
      </c>
      <c r="D151" s="581" t="str">
        <f>IFERROR(VLOOKUP(B151,[46]DSML!E:G,3,0),"")</f>
        <v/>
      </c>
      <c r="E151" s="581"/>
      <c r="F151" s="581"/>
      <c r="G151" s="339"/>
      <c r="H151" s="339"/>
      <c r="I151" s="339"/>
      <c r="J151" s="346"/>
      <c r="K151" s="347"/>
      <c r="L151" s="348"/>
      <c r="M151" s="348"/>
      <c r="N151" s="349"/>
      <c r="O151" s="348"/>
      <c r="P151" s="348"/>
      <c r="Q151" s="339"/>
      <c r="R151" s="339"/>
      <c r="S151" s="339"/>
      <c r="T151" s="346"/>
    </row>
    <row r="152" spans="1:20">
      <c r="A152" s="578">
        <f t="shared" si="2"/>
        <v>323</v>
      </c>
      <c r="B152" s="339"/>
      <c r="C152" s="581" t="str">
        <f>IFERROR(VLOOKUP(B152,[46]DSML!E:J,6,0),"")</f>
        <v/>
      </c>
      <c r="D152" s="581" t="str">
        <f>IFERROR(VLOOKUP(B152,[46]DSML!E:G,3,0),"")</f>
        <v/>
      </c>
      <c r="E152" s="581"/>
      <c r="F152" s="581"/>
      <c r="G152" s="339"/>
      <c r="H152" s="339"/>
      <c r="I152" s="339"/>
      <c r="J152" s="346"/>
      <c r="K152" s="347"/>
      <c r="L152" s="348"/>
      <c r="M152" s="348"/>
      <c r="N152" s="349"/>
      <c r="O152" s="348"/>
      <c r="P152" s="348"/>
      <c r="Q152" s="339"/>
      <c r="R152" s="339"/>
      <c r="S152" s="339"/>
      <c r="T152" s="346"/>
    </row>
    <row r="153" spans="1:20">
      <c r="A153" s="578">
        <f t="shared" si="2"/>
        <v>324</v>
      </c>
      <c r="B153" s="339"/>
      <c r="C153" s="581" t="str">
        <f>IFERROR(VLOOKUP(B153,[46]DSML!E:J,6,0),"")</f>
        <v/>
      </c>
      <c r="D153" s="581" t="str">
        <f>IFERROR(VLOOKUP(B153,[46]DSML!E:G,3,0),"")</f>
        <v/>
      </c>
      <c r="E153" s="581"/>
      <c r="F153" s="581"/>
      <c r="G153" s="339"/>
      <c r="H153" s="339"/>
      <c r="I153" s="339"/>
      <c r="J153" s="346"/>
      <c r="K153" s="347"/>
      <c r="L153" s="348"/>
      <c r="M153" s="348"/>
      <c r="N153" s="349"/>
      <c r="O153" s="348"/>
      <c r="P153" s="348"/>
      <c r="Q153" s="339"/>
      <c r="R153" s="339"/>
      <c r="S153" s="339"/>
      <c r="T153" s="346"/>
    </row>
    <row r="154" spans="1:20">
      <c r="A154" s="578">
        <f t="shared" si="2"/>
        <v>325</v>
      </c>
      <c r="B154" s="339"/>
      <c r="C154" s="581" t="str">
        <f>IFERROR(VLOOKUP(B154,[46]DSML!E:J,6,0),"")</f>
        <v/>
      </c>
      <c r="D154" s="581" t="str">
        <f>IFERROR(VLOOKUP(B154,[46]DSML!E:G,3,0),"")</f>
        <v/>
      </c>
      <c r="E154" s="581"/>
      <c r="F154" s="581"/>
      <c r="G154" s="339"/>
      <c r="H154" s="339"/>
      <c r="I154" s="339"/>
      <c r="J154" s="346"/>
      <c r="K154" s="347"/>
      <c r="L154" s="348"/>
      <c r="M154" s="348"/>
      <c r="N154" s="349"/>
      <c r="O154" s="348"/>
      <c r="P154" s="348"/>
      <c r="Q154" s="339"/>
      <c r="R154" s="339"/>
      <c r="S154" s="339"/>
      <c r="T154" s="346"/>
    </row>
    <row r="155" spans="1:20">
      <c r="A155" s="578">
        <f t="shared" si="2"/>
        <v>326</v>
      </c>
      <c r="B155" s="339"/>
      <c r="C155" s="581" t="str">
        <f>IFERROR(VLOOKUP(B155,[46]DSML!E:J,6,0),"")</f>
        <v/>
      </c>
      <c r="D155" s="581" t="str">
        <f>IFERROR(VLOOKUP(B155,[46]DSML!E:G,3,0),"")</f>
        <v/>
      </c>
      <c r="E155" s="581"/>
      <c r="F155" s="581"/>
      <c r="G155" s="339"/>
      <c r="H155" s="339"/>
      <c r="I155" s="339"/>
      <c r="J155" s="346"/>
      <c r="K155" s="347"/>
      <c r="L155" s="348"/>
      <c r="M155" s="348"/>
      <c r="N155" s="349"/>
      <c r="O155" s="348"/>
      <c r="P155" s="348"/>
      <c r="Q155" s="339"/>
      <c r="R155" s="339"/>
      <c r="S155" s="339"/>
      <c r="T155" s="346"/>
    </row>
    <row r="156" spans="1:20">
      <c r="A156" s="578">
        <f t="shared" si="2"/>
        <v>327</v>
      </c>
      <c r="B156" s="339"/>
      <c r="C156" s="581" t="str">
        <f>IFERROR(VLOOKUP(B156,[46]DSML!E:J,6,0),"")</f>
        <v/>
      </c>
      <c r="D156" s="581" t="str">
        <f>IFERROR(VLOOKUP(B156,[46]DSML!E:G,3,0),"")</f>
        <v/>
      </c>
      <c r="E156" s="581"/>
      <c r="F156" s="581"/>
      <c r="G156" s="339"/>
      <c r="H156" s="339"/>
      <c r="I156" s="339"/>
      <c r="J156" s="346"/>
      <c r="K156" s="347"/>
      <c r="L156" s="348"/>
      <c r="M156" s="348"/>
      <c r="N156" s="349"/>
      <c r="O156" s="348"/>
      <c r="P156" s="348"/>
      <c r="Q156" s="339"/>
      <c r="R156" s="339"/>
      <c r="S156" s="339"/>
      <c r="T156" s="346"/>
    </row>
    <row r="157" spans="1:20">
      <c r="A157" s="578">
        <f t="shared" si="2"/>
        <v>328</v>
      </c>
      <c r="B157" s="339"/>
      <c r="C157" s="581" t="str">
        <f>IFERROR(VLOOKUP(B157,[46]DSML!E:J,6,0),"")</f>
        <v/>
      </c>
      <c r="D157" s="581" t="str">
        <f>IFERROR(VLOOKUP(B157,[46]DSML!E:G,3,0),"")</f>
        <v/>
      </c>
      <c r="E157" s="581"/>
      <c r="F157" s="581"/>
      <c r="G157" s="339"/>
      <c r="H157" s="339"/>
      <c r="I157" s="339"/>
      <c r="J157" s="346"/>
      <c r="K157" s="347"/>
      <c r="L157" s="348"/>
      <c r="M157" s="348"/>
      <c r="N157" s="349"/>
      <c r="O157" s="348"/>
      <c r="P157" s="348"/>
      <c r="Q157" s="339"/>
      <c r="R157" s="339"/>
      <c r="S157" s="339"/>
      <c r="T157" s="346"/>
    </row>
    <row r="158" spans="1:20">
      <c r="A158" s="578">
        <f t="shared" si="2"/>
        <v>329</v>
      </c>
      <c r="B158" s="339"/>
      <c r="C158" s="581" t="str">
        <f>IFERROR(VLOOKUP(B158,[46]DSML!E:J,6,0),"")</f>
        <v/>
      </c>
      <c r="D158" s="581" t="str">
        <f>IFERROR(VLOOKUP(B158,[46]DSML!E:G,3,0),"")</f>
        <v/>
      </c>
      <c r="E158" s="581"/>
      <c r="F158" s="581"/>
      <c r="G158" s="339"/>
      <c r="H158" s="339"/>
      <c r="I158" s="339"/>
      <c r="J158" s="346"/>
      <c r="K158" s="347"/>
      <c r="L158" s="348"/>
      <c r="M158" s="348"/>
      <c r="N158" s="349"/>
      <c r="O158" s="348"/>
      <c r="P158" s="348"/>
      <c r="Q158" s="339"/>
      <c r="R158" s="339"/>
      <c r="S158" s="339"/>
      <c r="T158" s="346"/>
    </row>
    <row r="159" spans="1:20">
      <c r="A159" s="578">
        <f t="shared" si="2"/>
        <v>330</v>
      </c>
      <c r="B159" s="339"/>
      <c r="C159" s="581" t="str">
        <f>IFERROR(VLOOKUP(B159,[46]DSML!E:J,6,0),"")</f>
        <v/>
      </c>
      <c r="D159" s="581" t="str">
        <f>IFERROR(VLOOKUP(B159,[46]DSML!E:G,3,0),"")</f>
        <v/>
      </c>
      <c r="E159" s="581"/>
      <c r="F159" s="581"/>
      <c r="G159" s="339"/>
      <c r="H159" s="339"/>
      <c r="I159" s="339"/>
      <c r="J159" s="346"/>
      <c r="K159" s="347"/>
      <c r="L159" s="348"/>
      <c r="M159" s="348"/>
      <c r="N159" s="349"/>
      <c r="O159" s="348"/>
      <c r="P159" s="348"/>
      <c r="Q159" s="339"/>
      <c r="R159" s="339"/>
      <c r="S159" s="339"/>
      <c r="T159" s="346"/>
    </row>
    <row r="160" spans="1:20">
      <c r="A160" s="578">
        <f t="shared" si="2"/>
        <v>331</v>
      </c>
      <c r="B160" s="339"/>
      <c r="C160" s="581" t="str">
        <f>IFERROR(VLOOKUP(B160,[46]DSML!E:J,6,0),"")</f>
        <v/>
      </c>
      <c r="D160" s="581" t="str">
        <f>IFERROR(VLOOKUP(B160,[46]DSML!E:G,3,0),"")</f>
        <v/>
      </c>
      <c r="E160" s="581"/>
      <c r="F160" s="581"/>
      <c r="G160" s="339"/>
      <c r="H160" s="339"/>
      <c r="I160" s="339"/>
      <c r="J160" s="346"/>
      <c r="K160" s="347"/>
      <c r="L160" s="348"/>
      <c r="M160" s="348"/>
      <c r="N160" s="349"/>
      <c r="O160" s="348"/>
      <c r="P160" s="348"/>
      <c r="Q160" s="339"/>
      <c r="R160" s="339"/>
      <c r="S160" s="339"/>
      <c r="T160" s="346"/>
    </row>
    <row r="161" spans="1:20">
      <c r="A161" s="578">
        <f t="shared" si="2"/>
        <v>332</v>
      </c>
      <c r="B161" s="339"/>
      <c r="C161" s="581" t="str">
        <f>IFERROR(VLOOKUP(B161,[46]DSML!E:J,6,0),"")</f>
        <v/>
      </c>
      <c r="D161" s="581" t="str">
        <f>IFERROR(VLOOKUP(B161,[46]DSML!E:G,3,0),"")</f>
        <v/>
      </c>
      <c r="E161" s="581"/>
      <c r="F161" s="581"/>
      <c r="G161" s="339"/>
      <c r="H161" s="339"/>
      <c r="I161" s="339"/>
      <c r="J161" s="346"/>
      <c r="K161" s="347"/>
      <c r="L161" s="348"/>
      <c r="M161" s="348"/>
      <c r="N161" s="349"/>
      <c r="O161" s="348"/>
      <c r="P161" s="348"/>
      <c r="Q161" s="339"/>
      <c r="R161" s="339"/>
      <c r="S161" s="339"/>
      <c r="T161" s="346"/>
    </row>
    <row r="162" spans="1:20">
      <c r="A162" s="578">
        <f t="shared" si="2"/>
        <v>333</v>
      </c>
      <c r="B162" s="339"/>
      <c r="C162" s="581" t="str">
        <f>IFERROR(VLOOKUP(B162,[46]DSML!E:J,6,0),"")</f>
        <v/>
      </c>
      <c r="D162" s="581" t="str">
        <f>IFERROR(VLOOKUP(B162,[46]DSML!E:G,3,0),"")</f>
        <v/>
      </c>
      <c r="E162" s="581"/>
      <c r="F162" s="581"/>
      <c r="G162" s="339"/>
      <c r="H162" s="339"/>
      <c r="I162" s="339"/>
      <c r="J162" s="346"/>
      <c r="K162" s="347"/>
      <c r="L162" s="348"/>
      <c r="M162" s="348"/>
      <c r="N162" s="349"/>
      <c r="O162" s="348"/>
      <c r="P162" s="348"/>
      <c r="Q162" s="339"/>
      <c r="R162" s="339"/>
      <c r="S162" s="339"/>
      <c r="T162" s="346"/>
    </row>
    <row r="163" spans="1:20">
      <c r="A163" s="578">
        <f t="shared" si="2"/>
        <v>334</v>
      </c>
      <c r="B163" s="339"/>
      <c r="C163" s="581" t="str">
        <f>IFERROR(VLOOKUP(B163,[46]DSML!E:J,6,0),"")</f>
        <v/>
      </c>
      <c r="D163" s="581" t="str">
        <f>IFERROR(VLOOKUP(B163,[46]DSML!E:G,3,0),"")</f>
        <v/>
      </c>
      <c r="E163" s="581"/>
      <c r="F163" s="581"/>
      <c r="G163" s="339"/>
      <c r="H163" s="339"/>
      <c r="I163" s="339"/>
      <c r="J163" s="346"/>
      <c r="K163" s="347"/>
      <c r="L163" s="348"/>
      <c r="M163" s="348"/>
      <c r="N163" s="349"/>
      <c r="O163" s="348"/>
      <c r="P163" s="348"/>
      <c r="Q163" s="339"/>
      <c r="R163" s="339"/>
      <c r="S163" s="339"/>
      <c r="T163" s="346"/>
    </row>
    <row r="164" spans="1:20">
      <c r="A164" s="578">
        <f t="shared" si="2"/>
        <v>335</v>
      </c>
      <c r="B164" s="339"/>
      <c r="C164" s="581" t="str">
        <f>IFERROR(VLOOKUP(B164,[46]DSML!E:J,6,0),"")</f>
        <v/>
      </c>
      <c r="D164" s="581" t="str">
        <f>IFERROR(VLOOKUP(B164,[46]DSML!E:G,3,0),"")</f>
        <v/>
      </c>
      <c r="E164" s="581"/>
      <c r="F164" s="581"/>
      <c r="G164" s="339"/>
      <c r="H164" s="339"/>
      <c r="I164" s="339"/>
      <c r="J164" s="346"/>
      <c r="K164" s="347"/>
      <c r="L164" s="348"/>
      <c r="M164" s="348"/>
      <c r="N164" s="349"/>
      <c r="O164" s="348"/>
      <c r="P164" s="348"/>
      <c r="Q164" s="339"/>
      <c r="R164" s="339"/>
      <c r="S164" s="339"/>
      <c r="T164" s="346"/>
    </row>
    <row r="165" spans="1:20">
      <c r="A165" s="578">
        <f t="shared" si="2"/>
        <v>336</v>
      </c>
      <c r="B165" s="339"/>
      <c r="C165" s="581" t="str">
        <f>IFERROR(VLOOKUP(B165,[46]DSML!E:J,6,0),"")</f>
        <v/>
      </c>
      <c r="D165" s="581" t="str">
        <f>IFERROR(VLOOKUP(B165,[46]DSML!E:G,3,0),"")</f>
        <v/>
      </c>
      <c r="E165" s="581"/>
      <c r="F165" s="581"/>
      <c r="G165" s="339"/>
      <c r="H165" s="339"/>
      <c r="I165" s="339"/>
      <c r="J165" s="346"/>
      <c r="K165" s="347"/>
      <c r="L165" s="348"/>
      <c r="M165" s="348"/>
      <c r="N165" s="349"/>
      <c r="O165" s="348"/>
      <c r="P165" s="348"/>
      <c r="Q165" s="339"/>
      <c r="R165" s="339"/>
      <c r="S165" s="339"/>
      <c r="T165" s="346"/>
    </row>
    <row r="166" spans="1:20">
      <c r="A166" s="578">
        <f t="shared" si="2"/>
        <v>337</v>
      </c>
      <c r="B166" s="339"/>
      <c r="C166" s="581" t="str">
        <f>IFERROR(VLOOKUP(B166,[46]DSML!E:J,6,0),"")</f>
        <v/>
      </c>
      <c r="D166" s="581" t="str">
        <f>IFERROR(VLOOKUP(B166,[46]DSML!E:G,3,0),"")</f>
        <v/>
      </c>
      <c r="E166" s="581"/>
      <c r="F166" s="581"/>
      <c r="G166" s="339"/>
      <c r="H166" s="339"/>
      <c r="I166" s="339"/>
      <c r="J166" s="346"/>
      <c r="K166" s="347"/>
      <c r="L166" s="348"/>
      <c r="M166" s="348"/>
      <c r="N166" s="349"/>
      <c r="O166" s="348"/>
      <c r="P166" s="348"/>
      <c r="Q166" s="339"/>
      <c r="R166" s="339"/>
      <c r="S166" s="339"/>
      <c r="T166" s="346"/>
    </row>
    <row r="167" spans="1:20">
      <c r="A167" s="578">
        <f t="shared" si="2"/>
        <v>338</v>
      </c>
      <c r="B167" s="339"/>
      <c r="C167" s="581" t="str">
        <f>IFERROR(VLOOKUP(B167,[46]DSML!E:J,6,0),"")</f>
        <v/>
      </c>
      <c r="D167" s="581" t="str">
        <f>IFERROR(VLOOKUP(B167,[46]DSML!E:G,3,0),"")</f>
        <v/>
      </c>
      <c r="E167" s="581"/>
      <c r="F167" s="581"/>
      <c r="G167" s="339"/>
      <c r="H167" s="339"/>
      <c r="I167" s="339"/>
      <c r="J167" s="346"/>
      <c r="K167" s="347"/>
      <c r="L167" s="348"/>
      <c r="M167" s="348"/>
      <c r="N167" s="349"/>
      <c r="O167" s="348"/>
      <c r="P167" s="348"/>
      <c r="Q167" s="339"/>
      <c r="R167" s="339"/>
      <c r="S167" s="339"/>
      <c r="T167" s="346"/>
    </row>
    <row r="168" spans="1:20">
      <c r="A168" s="578">
        <f t="shared" si="2"/>
        <v>339</v>
      </c>
      <c r="B168" s="339"/>
      <c r="C168" s="581" t="str">
        <f>IFERROR(VLOOKUP(B168,[46]DSML!E:J,6,0),"")</f>
        <v/>
      </c>
      <c r="D168" s="581" t="str">
        <f>IFERROR(VLOOKUP(B168,[46]DSML!E:G,3,0),"")</f>
        <v/>
      </c>
      <c r="E168" s="581"/>
      <c r="F168" s="581"/>
      <c r="G168" s="339"/>
      <c r="H168" s="339"/>
      <c r="I168" s="339"/>
      <c r="J168" s="346"/>
      <c r="K168" s="347"/>
      <c r="L168" s="348"/>
      <c r="M168" s="348"/>
      <c r="N168" s="349"/>
      <c r="O168" s="348"/>
      <c r="P168" s="348"/>
      <c r="Q168" s="339"/>
      <c r="R168" s="339"/>
      <c r="S168" s="339"/>
      <c r="T168" s="346"/>
    </row>
    <row r="169" spans="1:20">
      <c r="A169" s="578">
        <f t="shared" si="2"/>
        <v>340</v>
      </c>
      <c r="B169" s="339"/>
      <c r="C169" s="581" t="str">
        <f>IFERROR(VLOOKUP(B169,[46]DSML!E:J,6,0),"")</f>
        <v/>
      </c>
      <c r="D169" s="581" t="str">
        <f>IFERROR(VLOOKUP(B169,[46]DSML!E:G,3,0),"")</f>
        <v/>
      </c>
      <c r="E169" s="581"/>
      <c r="F169" s="581"/>
      <c r="G169" s="339"/>
      <c r="H169" s="339"/>
      <c r="I169" s="339"/>
      <c r="J169" s="346"/>
      <c r="K169" s="347"/>
      <c r="L169" s="348"/>
      <c r="M169" s="348"/>
      <c r="N169" s="349"/>
      <c r="O169" s="348"/>
      <c r="P169" s="348"/>
      <c r="Q169" s="339"/>
      <c r="R169" s="339"/>
      <c r="S169" s="339"/>
      <c r="T169" s="346"/>
    </row>
    <row r="170" spans="1:20">
      <c r="A170" s="578">
        <f t="shared" si="2"/>
        <v>341</v>
      </c>
      <c r="B170" s="339"/>
      <c r="C170" s="581" t="str">
        <f>IFERROR(VLOOKUP(B170,[46]DSML!E:J,6,0),"")</f>
        <v/>
      </c>
      <c r="D170" s="581" t="str">
        <f>IFERROR(VLOOKUP(B170,[46]DSML!E:G,3,0),"")</f>
        <v/>
      </c>
      <c r="E170" s="581"/>
      <c r="F170" s="581"/>
      <c r="G170" s="339"/>
      <c r="H170" s="339"/>
      <c r="I170" s="339"/>
      <c r="J170" s="346"/>
      <c r="K170" s="347"/>
      <c r="L170" s="348"/>
      <c r="M170" s="348"/>
      <c r="N170" s="349"/>
      <c r="O170" s="348"/>
      <c r="P170" s="348"/>
      <c r="Q170" s="339"/>
      <c r="R170" s="339"/>
      <c r="S170" s="339"/>
      <c r="T170" s="346"/>
    </row>
    <row r="171" spans="1:20">
      <c r="A171" s="578">
        <f t="shared" si="2"/>
        <v>342</v>
      </c>
      <c r="B171" s="339"/>
      <c r="C171" s="581" t="str">
        <f>IFERROR(VLOOKUP(B171,[46]DSML!E:J,6,0),"")</f>
        <v/>
      </c>
      <c r="D171" s="581" t="str">
        <f>IFERROR(VLOOKUP(B171,[46]DSML!E:G,3,0),"")</f>
        <v/>
      </c>
      <c r="E171" s="581"/>
      <c r="F171" s="581"/>
      <c r="G171" s="339"/>
      <c r="H171" s="339"/>
      <c r="I171" s="339"/>
      <c r="J171" s="346"/>
      <c r="K171" s="347"/>
      <c r="L171" s="348"/>
      <c r="M171" s="348"/>
      <c r="N171" s="349"/>
      <c r="O171" s="348"/>
      <c r="P171" s="348"/>
      <c r="Q171" s="339"/>
      <c r="R171" s="339"/>
      <c r="S171" s="339"/>
      <c r="T171" s="346"/>
    </row>
    <row r="172" spans="1:20">
      <c r="A172" s="578">
        <f t="shared" si="2"/>
        <v>343</v>
      </c>
      <c r="B172" s="339"/>
      <c r="C172" s="581" t="str">
        <f>IFERROR(VLOOKUP(B172,[46]DSML!E:J,6,0),"")</f>
        <v/>
      </c>
      <c r="D172" s="581" t="str">
        <f>IFERROR(VLOOKUP(B172,[46]DSML!E:G,3,0),"")</f>
        <v/>
      </c>
      <c r="E172" s="581"/>
      <c r="F172" s="581"/>
      <c r="G172" s="339"/>
      <c r="H172" s="339"/>
      <c r="I172" s="339"/>
      <c r="J172" s="346"/>
      <c r="K172" s="347"/>
      <c r="L172" s="348"/>
      <c r="M172" s="348"/>
      <c r="N172" s="349"/>
      <c r="O172" s="348"/>
      <c r="P172" s="348"/>
      <c r="Q172" s="339"/>
      <c r="R172" s="339"/>
      <c r="S172" s="339"/>
      <c r="T172" s="346"/>
    </row>
    <row r="173" spans="1:20">
      <c r="A173" s="578">
        <f t="shared" si="2"/>
        <v>344</v>
      </c>
      <c r="B173" s="339"/>
      <c r="C173" s="581" t="str">
        <f>IFERROR(VLOOKUP(B173,[46]DSML!E:J,6,0),"")</f>
        <v/>
      </c>
      <c r="D173" s="581" t="str">
        <f>IFERROR(VLOOKUP(B173,[46]DSML!E:G,3,0),"")</f>
        <v/>
      </c>
      <c r="E173" s="581"/>
      <c r="F173" s="581"/>
      <c r="G173" s="339"/>
      <c r="H173" s="339"/>
      <c r="I173" s="339"/>
      <c r="J173" s="346"/>
      <c r="K173" s="347"/>
      <c r="L173" s="348"/>
      <c r="M173" s="348"/>
      <c r="N173" s="349"/>
      <c r="O173" s="348"/>
      <c r="P173" s="348"/>
      <c r="Q173" s="339"/>
      <c r="R173" s="339"/>
      <c r="S173" s="339"/>
      <c r="T173" s="346"/>
    </row>
    <row r="174" spans="1:20">
      <c r="A174" s="578">
        <f t="shared" si="2"/>
        <v>345</v>
      </c>
      <c r="B174" s="339"/>
      <c r="C174" s="581" t="str">
        <f>IFERROR(VLOOKUP(B174,[46]DSML!E:J,6,0),"")</f>
        <v/>
      </c>
      <c r="D174" s="581" t="str">
        <f>IFERROR(VLOOKUP(B174,[46]DSML!E:G,3,0),"")</f>
        <v/>
      </c>
      <c r="E174" s="581"/>
      <c r="F174" s="581"/>
      <c r="G174" s="339"/>
      <c r="H174" s="339"/>
      <c r="I174" s="339"/>
      <c r="J174" s="346"/>
      <c r="K174" s="347"/>
      <c r="L174" s="348"/>
      <c r="M174" s="348"/>
      <c r="N174" s="349"/>
      <c r="O174" s="348"/>
      <c r="P174" s="348"/>
      <c r="Q174" s="339"/>
      <c r="R174" s="339"/>
      <c r="S174" s="339"/>
      <c r="T174" s="346"/>
    </row>
    <row r="175" spans="1:20">
      <c r="A175" s="578">
        <f t="shared" si="2"/>
        <v>346</v>
      </c>
      <c r="B175" s="339"/>
      <c r="C175" s="581" t="str">
        <f>IFERROR(VLOOKUP(B175,[46]DSML!E:J,6,0),"")</f>
        <v/>
      </c>
      <c r="D175" s="581" t="str">
        <f>IFERROR(VLOOKUP(B175,[46]DSML!E:G,3,0),"")</f>
        <v/>
      </c>
      <c r="E175" s="581"/>
      <c r="F175" s="581"/>
      <c r="G175" s="339"/>
      <c r="H175" s="339"/>
      <c r="I175" s="339"/>
      <c r="J175" s="346"/>
      <c r="K175" s="347"/>
      <c r="L175" s="348"/>
      <c r="M175" s="348"/>
      <c r="N175" s="349"/>
      <c r="O175" s="348"/>
      <c r="P175" s="348"/>
      <c r="Q175" s="339"/>
      <c r="R175" s="339"/>
      <c r="S175" s="339"/>
      <c r="T175" s="346"/>
    </row>
    <row r="176" spans="1:20">
      <c r="A176" s="578">
        <f t="shared" si="2"/>
        <v>347</v>
      </c>
      <c r="B176" s="339"/>
      <c r="C176" s="581" t="str">
        <f>IFERROR(VLOOKUP(B176,[46]DSML!E:J,6,0),"")</f>
        <v/>
      </c>
      <c r="D176" s="581" t="str">
        <f>IFERROR(VLOOKUP(B176,[46]DSML!E:G,3,0),"")</f>
        <v/>
      </c>
      <c r="E176" s="581"/>
      <c r="F176" s="581"/>
      <c r="G176" s="339"/>
      <c r="H176" s="339"/>
      <c r="I176" s="339"/>
      <c r="J176" s="346"/>
      <c r="K176" s="347"/>
      <c r="L176" s="348"/>
      <c r="M176" s="348"/>
      <c r="N176" s="349"/>
      <c r="O176" s="348"/>
      <c r="P176" s="348"/>
      <c r="Q176" s="339"/>
      <c r="R176" s="339"/>
      <c r="S176" s="339"/>
      <c r="T176" s="346"/>
    </row>
    <row r="177" spans="1:20">
      <c r="A177" s="578">
        <f t="shared" si="2"/>
        <v>348</v>
      </c>
      <c r="B177" s="339"/>
      <c r="C177" s="581" t="str">
        <f>IFERROR(VLOOKUP(B177,[46]DSML!E:J,6,0),"")</f>
        <v/>
      </c>
      <c r="D177" s="581" t="str">
        <f>IFERROR(VLOOKUP(B177,[46]DSML!E:G,3,0),"")</f>
        <v/>
      </c>
      <c r="E177" s="581"/>
      <c r="F177" s="581"/>
      <c r="G177" s="339"/>
      <c r="H177" s="339"/>
      <c r="I177" s="339"/>
      <c r="J177" s="346"/>
      <c r="K177" s="347"/>
      <c r="L177" s="348"/>
      <c r="M177" s="348"/>
      <c r="N177" s="349"/>
      <c r="O177" s="348"/>
      <c r="P177" s="348"/>
      <c r="Q177" s="339"/>
      <c r="R177" s="339"/>
      <c r="S177" s="339"/>
      <c r="T177" s="346"/>
    </row>
    <row r="178" spans="1:20">
      <c r="A178" s="578">
        <f t="shared" si="2"/>
        <v>349</v>
      </c>
      <c r="B178" s="339"/>
      <c r="C178" s="581" t="str">
        <f>IFERROR(VLOOKUP(B178,[46]DSML!E:J,6,0),"")</f>
        <v/>
      </c>
      <c r="D178" s="581" t="str">
        <f>IFERROR(VLOOKUP(B178,[46]DSML!E:G,3,0),"")</f>
        <v/>
      </c>
      <c r="E178" s="581"/>
      <c r="F178" s="581"/>
      <c r="G178" s="339"/>
      <c r="H178" s="339"/>
      <c r="I178" s="339"/>
      <c r="J178" s="346"/>
      <c r="K178" s="347"/>
      <c r="L178" s="348"/>
      <c r="M178" s="348"/>
      <c r="N178" s="349"/>
      <c r="O178" s="348"/>
      <c r="P178" s="348"/>
      <c r="Q178" s="339"/>
      <c r="R178" s="339"/>
      <c r="S178" s="339"/>
      <c r="T178" s="346"/>
    </row>
    <row r="179" spans="1:20">
      <c r="A179" s="578">
        <f t="shared" si="2"/>
        <v>350</v>
      </c>
      <c r="B179" s="339"/>
      <c r="C179" s="581" t="str">
        <f>IFERROR(VLOOKUP(B179,[46]DSML!E:J,6,0),"")</f>
        <v/>
      </c>
      <c r="D179" s="581" t="str">
        <f>IFERROR(VLOOKUP(B179,[46]DSML!E:G,3,0),"")</f>
        <v/>
      </c>
      <c r="E179" s="581"/>
      <c r="F179" s="581"/>
      <c r="G179" s="339"/>
      <c r="H179" s="339"/>
      <c r="I179" s="339"/>
      <c r="J179" s="346"/>
      <c r="K179" s="347"/>
      <c r="L179" s="348"/>
      <c r="M179" s="348"/>
      <c r="N179" s="349"/>
      <c r="O179" s="348"/>
      <c r="P179" s="348"/>
      <c r="Q179" s="339"/>
      <c r="R179" s="339"/>
      <c r="S179" s="339"/>
      <c r="T179" s="346"/>
    </row>
    <row r="180" spans="1:20">
      <c r="A180" s="578">
        <f t="shared" si="2"/>
        <v>351</v>
      </c>
      <c r="B180" s="339"/>
      <c r="C180" s="581" t="str">
        <f>IFERROR(VLOOKUP(B180,[46]DSML!E:J,6,0),"")</f>
        <v/>
      </c>
      <c r="D180" s="581" t="str">
        <f>IFERROR(VLOOKUP(B180,[46]DSML!E:G,3,0),"")</f>
        <v/>
      </c>
      <c r="E180" s="581"/>
      <c r="F180" s="581"/>
      <c r="G180" s="339"/>
      <c r="H180" s="339"/>
      <c r="I180" s="339"/>
      <c r="J180" s="346"/>
      <c r="K180" s="347"/>
      <c r="L180" s="348"/>
      <c r="M180" s="348"/>
      <c r="N180" s="349"/>
      <c r="O180" s="348"/>
      <c r="P180" s="348"/>
      <c r="Q180" s="339"/>
      <c r="R180" s="339"/>
      <c r="S180" s="339"/>
      <c r="T180" s="346"/>
    </row>
    <row r="181" spans="1:20">
      <c r="A181" s="578">
        <f t="shared" si="2"/>
        <v>352</v>
      </c>
      <c r="B181" s="339"/>
      <c r="C181" s="581" t="str">
        <f>IFERROR(VLOOKUP(B181,[46]DSML!E:J,6,0),"")</f>
        <v/>
      </c>
      <c r="D181" s="581" t="str">
        <f>IFERROR(VLOOKUP(B181,[46]DSML!E:G,3,0),"")</f>
        <v/>
      </c>
      <c r="E181" s="581"/>
      <c r="F181" s="581"/>
      <c r="G181" s="339"/>
      <c r="H181" s="339"/>
      <c r="I181" s="339"/>
      <c r="J181" s="346"/>
      <c r="K181" s="347"/>
      <c r="L181" s="348"/>
      <c r="M181" s="348"/>
      <c r="N181" s="349"/>
      <c r="O181" s="348"/>
      <c r="P181" s="348"/>
      <c r="Q181" s="339"/>
      <c r="R181" s="339"/>
      <c r="S181" s="339"/>
      <c r="T181" s="346"/>
    </row>
    <row r="182" spans="1:20">
      <c r="A182" s="578">
        <f t="shared" si="2"/>
        <v>353</v>
      </c>
      <c r="B182" s="339"/>
      <c r="C182" s="581" t="str">
        <f>IFERROR(VLOOKUP(B182,[46]DSML!E:J,6,0),"")</f>
        <v/>
      </c>
      <c r="D182" s="581" t="str">
        <f>IFERROR(VLOOKUP(B182,[46]DSML!E:G,3,0),"")</f>
        <v/>
      </c>
      <c r="E182" s="581"/>
      <c r="F182" s="581"/>
      <c r="G182" s="339"/>
      <c r="H182" s="339"/>
      <c r="I182" s="339"/>
      <c r="J182" s="346"/>
      <c r="K182" s="347"/>
      <c r="L182" s="348"/>
      <c r="M182" s="348"/>
      <c r="N182" s="349"/>
      <c r="O182" s="348"/>
      <c r="P182" s="348"/>
      <c r="Q182" s="339"/>
      <c r="R182" s="339"/>
      <c r="S182" s="339"/>
      <c r="T182" s="346"/>
    </row>
    <row r="183" spans="1:20">
      <c r="A183" s="578">
        <f t="shared" si="2"/>
        <v>354</v>
      </c>
      <c r="B183" s="339"/>
      <c r="C183" s="581" t="str">
        <f>IFERROR(VLOOKUP(B183,[46]DSML!E:J,6,0),"")</f>
        <v/>
      </c>
      <c r="D183" s="581" t="str">
        <f>IFERROR(VLOOKUP(B183,[46]DSML!E:G,3,0),"")</f>
        <v/>
      </c>
      <c r="E183" s="581"/>
      <c r="F183" s="581"/>
      <c r="G183" s="339"/>
      <c r="H183" s="339"/>
      <c r="I183" s="339"/>
      <c r="J183" s="346"/>
      <c r="K183" s="347"/>
      <c r="L183" s="348"/>
      <c r="M183" s="348"/>
      <c r="N183" s="349"/>
      <c r="O183" s="348"/>
      <c r="P183" s="348"/>
      <c r="Q183" s="339"/>
      <c r="R183" s="339"/>
      <c r="S183" s="339"/>
      <c r="T183" s="346"/>
    </row>
    <row r="184" spans="1:20">
      <c r="A184" s="578">
        <f t="shared" si="2"/>
        <v>355</v>
      </c>
      <c r="B184" s="339"/>
      <c r="C184" s="581" t="str">
        <f>IFERROR(VLOOKUP(B184,[46]DSML!E:J,6,0),"")</f>
        <v/>
      </c>
      <c r="D184" s="581" t="str">
        <f>IFERROR(VLOOKUP(B184,[46]DSML!E:G,3,0),"")</f>
        <v/>
      </c>
      <c r="E184" s="581"/>
      <c r="F184" s="581"/>
      <c r="G184" s="339"/>
      <c r="H184" s="339"/>
      <c r="I184" s="339"/>
      <c r="J184" s="346"/>
      <c r="K184" s="347"/>
      <c r="L184" s="348"/>
      <c r="M184" s="348"/>
      <c r="N184" s="349"/>
      <c r="O184" s="348"/>
      <c r="P184" s="348"/>
      <c r="Q184" s="339"/>
      <c r="R184" s="339"/>
      <c r="S184" s="339"/>
      <c r="T184" s="346"/>
    </row>
    <row r="185" spans="1:20">
      <c r="A185" s="578">
        <f t="shared" si="2"/>
        <v>356</v>
      </c>
      <c r="B185" s="339"/>
      <c r="C185" s="581" t="str">
        <f>IFERROR(VLOOKUP(B185,[46]DSML!E:J,6,0),"")</f>
        <v/>
      </c>
      <c r="D185" s="581" t="str">
        <f>IFERROR(VLOOKUP(B185,[46]DSML!E:G,3,0),"")</f>
        <v/>
      </c>
      <c r="E185" s="581"/>
      <c r="F185" s="581"/>
      <c r="G185" s="339"/>
      <c r="H185" s="339"/>
      <c r="I185" s="339"/>
      <c r="J185" s="346"/>
      <c r="K185" s="347"/>
      <c r="L185" s="348"/>
      <c r="M185" s="348"/>
      <c r="N185" s="349"/>
      <c r="O185" s="348"/>
      <c r="P185" s="348"/>
      <c r="Q185" s="339"/>
      <c r="R185" s="339"/>
      <c r="S185" s="339"/>
      <c r="T185" s="346"/>
    </row>
    <row r="186" spans="1:20">
      <c r="A186" s="578">
        <f t="shared" si="2"/>
        <v>357</v>
      </c>
      <c r="B186" s="339"/>
      <c r="C186" s="581" t="str">
        <f>IFERROR(VLOOKUP(B186,[46]DSML!E:J,6,0),"")</f>
        <v/>
      </c>
      <c r="D186" s="581" t="str">
        <f>IFERROR(VLOOKUP(B186,[46]DSML!E:G,3,0),"")</f>
        <v/>
      </c>
      <c r="E186" s="581"/>
      <c r="F186" s="581"/>
      <c r="G186" s="339"/>
      <c r="H186" s="339"/>
      <c r="I186" s="339"/>
      <c r="J186" s="346"/>
      <c r="K186" s="347"/>
      <c r="L186" s="348"/>
      <c r="M186" s="348"/>
      <c r="N186" s="349"/>
      <c r="O186" s="348"/>
      <c r="P186" s="348"/>
      <c r="Q186" s="339"/>
      <c r="R186" s="339"/>
      <c r="S186" s="339"/>
      <c r="T186" s="346"/>
    </row>
    <row r="187" spans="1:20">
      <c r="A187" s="578">
        <f t="shared" si="2"/>
        <v>358</v>
      </c>
      <c r="B187" s="339"/>
      <c r="C187" s="581" t="str">
        <f>IFERROR(VLOOKUP(B187,[46]DSML!E:J,6,0),"")</f>
        <v/>
      </c>
      <c r="D187" s="581" t="str">
        <f>IFERROR(VLOOKUP(B187,[46]DSML!E:G,3,0),"")</f>
        <v/>
      </c>
      <c r="E187" s="581"/>
      <c r="F187" s="581"/>
      <c r="G187" s="339"/>
      <c r="H187" s="339"/>
      <c r="I187" s="339"/>
      <c r="J187" s="346"/>
      <c r="K187" s="347"/>
      <c r="L187" s="348"/>
      <c r="M187" s="348"/>
      <c r="N187" s="349"/>
      <c r="O187" s="348"/>
      <c r="P187" s="348"/>
      <c r="Q187" s="339"/>
      <c r="R187" s="339"/>
      <c r="S187" s="339"/>
      <c r="T187" s="346"/>
    </row>
    <row r="188" spans="1:20">
      <c r="A188" s="578">
        <f t="shared" si="2"/>
        <v>359</v>
      </c>
      <c r="B188" s="339"/>
      <c r="C188" s="581" t="str">
        <f>IFERROR(VLOOKUP(B188,[46]DSML!E:J,6,0),"")</f>
        <v/>
      </c>
      <c r="D188" s="581" t="str">
        <f>IFERROR(VLOOKUP(B188,[46]DSML!E:G,3,0),"")</f>
        <v/>
      </c>
      <c r="E188" s="581"/>
      <c r="F188" s="581"/>
      <c r="G188" s="339"/>
      <c r="H188" s="339"/>
      <c r="I188" s="339"/>
      <c r="J188" s="346"/>
      <c r="K188" s="347"/>
      <c r="L188" s="348"/>
      <c r="M188" s="348"/>
      <c r="N188" s="349"/>
      <c r="O188" s="348"/>
      <c r="P188" s="348"/>
      <c r="Q188" s="339"/>
      <c r="R188" s="339"/>
      <c r="S188" s="339"/>
      <c r="T188" s="346"/>
    </row>
    <row r="189" spans="1:20">
      <c r="A189" s="578">
        <f t="shared" si="2"/>
        <v>360</v>
      </c>
      <c r="B189" s="339"/>
      <c r="C189" s="581" t="str">
        <f>IFERROR(VLOOKUP(B189,[46]DSML!E:J,6,0),"")</f>
        <v/>
      </c>
      <c r="D189" s="581" t="str">
        <f>IFERROR(VLOOKUP(B189,[46]DSML!E:G,3,0),"")</f>
        <v/>
      </c>
      <c r="E189" s="581"/>
      <c r="F189" s="581"/>
      <c r="G189" s="339"/>
      <c r="H189" s="339"/>
      <c r="I189" s="339"/>
      <c r="J189" s="346"/>
      <c r="K189" s="347"/>
      <c r="L189" s="348"/>
      <c r="M189" s="348"/>
      <c r="N189" s="349"/>
      <c r="O189" s="348"/>
      <c r="P189" s="348"/>
      <c r="Q189" s="339"/>
      <c r="R189" s="339"/>
      <c r="S189" s="339"/>
      <c r="T189" s="346"/>
    </row>
    <row r="190" spans="1:20">
      <c r="A190" s="578">
        <f t="shared" si="2"/>
        <v>361</v>
      </c>
      <c r="B190" s="339"/>
      <c r="C190" s="581" t="str">
        <f>IFERROR(VLOOKUP(B190,[46]DSML!E:J,6,0),"")</f>
        <v/>
      </c>
      <c r="D190" s="581" t="str">
        <f>IFERROR(VLOOKUP(B190,[46]DSML!E:G,3,0),"")</f>
        <v/>
      </c>
      <c r="E190" s="581"/>
      <c r="F190" s="581"/>
      <c r="G190" s="339"/>
      <c r="H190" s="339"/>
      <c r="I190" s="339"/>
      <c r="J190" s="346"/>
      <c r="K190" s="347"/>
      <c r="L190" s="348"/>
      <c r="M190" s="348"/>
      <c r="N190" s="349"/>
      <c r="O190" s="348"/>
      <c r="P190" s="348"/>
      <c r="Q190" s="339"/>
      <c r="R190" s="339"/>
      <c r="S190" s="339"/>
      <c r="T190" s="346"/>
    </row>
    <row r="191" spans="1:20">
      <c r="A191" s="578">
        <f t="shared" si="2"/>
        <v>362</v>
      </c>
      <c r="B191" s="339"/>
      <c r="C191" s="581" t="str">
        <f>IFERROR(VLOOKUP(B191,[46]DSML!E:J,6,0),"")</f>
        <v/>
      </c>
      <c r="D191" s="581" t="str">
        <f>IFERROR(VLOOKUP(B191,[46]DSML!E:G,3,0),"")</f>
        <v/>
      </c>
      <c r="E191" s="581"/>
      <c r="F191" s="581"/>
      <c r="G191" s="339"/>
      <c r="H191" s="339"/>
      <c r="I191" s="339"/>
      <c r="J191" s="346"/>
      <c r="K191" s="347"/>
      <c r="L191" s="348"/>
      <c r="M191" s="348"/>
      <c r="N191" s="349"/>
      <c r="O191" s="348"/>
      <c r="P191" s="348"/>
      <c r="Q191" s="339"/>
      <c r="R191" s="339"/>
      <c r="S191" s="339"/>
      <c r="T191" s="346"/>
    </row>
    <row r="192" spans="1:20">
      <c r="A192" s="578">
        <f t="shared" si="2"/>
        <v>363</v>
      </c>
      <c r="B192" s="339"/>
      <c r="C192" s="581" t="str">
        <f>IFERROR(VLOOKUP(B192,[46]DSML!E:J,6,0),"")</f>
        <v/>
      </c>
      <c r="D192" s="581" t="str">
        <f>IFERROR(VLOOKUP(B192,[46]DSML!E:G,3,0),"")</f>
        <v/>
      </c>
      <c r="E192" s="581"/>
      <c r="F192" s="581"/>
      <c r="G192" s="339"/>
      <c r="H192" s="339"/>
      <c r="I192" s="339"/>
      <c r="J192" s="346"/>
      <c r="K192" s="347"/>
      <c r="L192" s="348"/>
      <c r="M192" s="348"/>
      <c r="N192" s="349"/>
      <c r="O192" s="348"/>
      <c r="P192" s="348"/>
      <c r="Q192" s="339"/>
      <c r="R192" s="339"/>
      <c r="S192" s="339"/>
      <c r="T192" s="346"/>
    </row>
    <row r="193" spans="1:20">
      <c r="A193" s="578">
        <f t="shared" si="2"/>
        <v>364</v>
      </c>
      <c r="B193" s="339"/>
      <c r="C193" s="581" t="str">
        <f>IFERROR(VLOOKUP(B193,[46]DSML!E:J,6,0),"")</f>
        <v/>
      </c>
      <c r="D193" s="581" t="str">
        <f>IFERROR(VLOOKUP(B193,[46]DSML!E:G,3,0),"")</f>
        <v/>
      </c>
      <c r="E193" s="581"/>
      <c r="F193" s="581"/>
      <c r="G193" s="339"/>
      <c r="H193" s="339"/>
      <c r="I193" s="339"/>
      <c r="J193" s="346"/>
      <c r="K193" s="347"/>
      <c r="L193" s="348"/>
      <c r="M193" s="348"/>
      <c r="N193" s="349"/>
      <c r="O193" s="348"/>
      <c r="P193" s="348"/>
      <c r="Q193" s="339"/>
      <c r="R193" s="339"/>
      <c r="S193" s="339"/>
      <c r="T193" s="346"/>
    </row>
    <row r="194" spans="1:20">
      <c r="A194" s="578">
        <f t="shared" si="2"/>
        <v>365</v>
      </c>
      <c r="B194" s="339"/>
      <c r="C194" s="581" t="str">
        <f>IFERROR(VLOOKUP(B194,[46]DSML!E:J,6,0),"")</f>
        <v/>
      </c>
      <c r="D194" s="581" t="str">
        <f>IFERROR(VLOOKUP(B194,[46]DSML!E:G,3,0),"")</f>
        <v/>
      </c>
      <c r="E194" s="581"/>
      <c r="F194" s="581"/>
      <c r="G194" s="339"/>
      <c r="H194" s="339"/>
      <c r="I194" s="339"/>
      <c r="J194" s="346"/>
      <c r="K194" s="347"/>
      <c r="L194" s="348"/>
      <c r="M194" s="348"/>
      <c r="N194" s="349"/>
      <c r="O194" s="348"/>
      <c r="P194" s="348"/>
      <c r="Q194" s="339"/>
      <c r="R194" s="339"/>
      <c r="S194" s="339"/>
      <c r="T194" s="346"/>
    </row>
    <row r="195" spans="1:20">
      <c r="A195" s="578">
        <f t="shared" ref="A195:A258" si="3">A194+1</f>
        <v>366</v>
      </c>
      <c r="B195" s="339"/>
      <c r="C195" s="581" t="str">
        <f>IFERROR(VLOOKUP(B195,[46]DSML!E:J,6,0),"")</f>
        <v/>
      </c>
      <c r="D195" s="581" t="str">
        <f>IFERROR(VLOOKUP(B195,[46]DSML!E:G,3,0),"")</f>
        <v/>
      </c>
      <c r="E195" s="581"/>
      <c r="F195" s="581"/>
      <c r="G195" s="339"/>
      <c r="H195" s="339"/>
      <c r="I195" s="339"/>
      <c r="J195" s="346"/>
      <c r="K195" s="347"/>
      <c r="L195" s="348"/>
      <c r="M195" s="348"/>
      <c r="N195" s="349"/>
      <c r="O195" s="348"/>
      <c r="P195" s="348"/>
      <c r="Q195" s="339"/>
      <c r="R195" s="339"/>
      <c r="S195" s="339"/>
      <c r="T195" s="346"/>
    </row>
    <row r="196" spans="1:20">
      <c r="A196" s="578">
        <f t="shared" si="3"/>
        <v>367</v>
      </c>
      <c r="B196" s="339"/>
      <c r="C196" s="581" t="str">
        <f>IFERROR(VLOOKUP(B196,[46]DSML!E:J,6,0),"")</f>
        <v/>
      </c>
      <c r="D196" s="581" t="str">
        <f>IFERROR(VLOOKUP(B196,[46]DSML!E:G,3,0),"")</f>
        <v/>
      </c>
      <c r="E196" s="581"/>
      <c r="F196" s="581"/>
      <c r="G196" s="339"/>
      <c r="H196" s="339"/>
      <c r="I196" s="339"/>
      <c r="J196" s="346"/>
      <c r="K196" s="347"/>
      <c r="L196" s="348"/>
      <c r="M196" s="348"/>
      <c r="N196" s="349"/>
      <c r="O196" s="348"/>
      <c r="P196" s="348"/>
      <c r="Q196" s="339"/>
      <c r="R196" s="339"/>
      <c r="S196" s="339"/>
      <c r="T196" s="346"/>
    </row>
    <row r="197" spans="1:20">
      <c r="A197" s="578">
        <f t="shared" si="3"/>
        <v>368</v>
      </c>
      <c r="B197" s="339"/>
      <c r="C197" s="581" t="str">
        <f>IFERROR(VLOOKUP(B197,[46]DSML!E:J,6,0),"")</f>
        <v/>
      </c>
      <c r="D197" s="581" t="str">
        <f>IFERROR(VLOOKUP(B197,[46]DSML!E:G,3,0),"")</f>
        <v/>
      </c>
      <c r="E197" s="581"/>
      <c r="F197" s="581"/>
      <c r="G197" s="339"/>
      <c r="H197" s="339"/>
      <c r="I197" s="339"/>
      <c r="J197" s="346"/>
      <c r="K197" s="347"/>
      <c r="L197" s="348"/>
      <c r="M197" s="348"/>
      <c r="N197" s="349"/>
      <c r="O197" s="348"/>
      <c r="P197" s="348"/>
      <c r="Q197" s="339"/>
      <c r="R197" s="339"/>
      <c r="S197" s="339"/>
      <c r="T197" s="346"/>
    </row>
    <row r="198" spans="1:20">
      <c r="A198" s="578">
        <f t="shared" si="3"/>
        <v>369</v>
      </c>
      <c r="B198" s="339"/>
      <c r="C198" s="581" t="str">
        <f>IFERROR(VLOOKUP(B198,[46]DSML!E:J,6,0),"")</f>
        <v/>
      </c>
      <c r="D198" s="581" t="str">
        <f>IFERROR(VLOOKUP(B198,[46]DSML!E:G,3,0),"")</f>
        <v/>
      </c>
      <c r="E198" s="581"/>
      <c r="F198" s="581"/>
      <c r="G198" s="339"/>
      <c r="H198" s="339"/>
      <c r="I198" s="339"/>
      <c r="J198" s="346"/>
      <c r="K198" s="347"/>
      <c r="L198" s="348"/>
      <c r="M198" s="348"/>
      <c r="N198" s="349"/>
      <c r="O198" s="348"/>
      <c r="P198" s="348"/>
      <c r="Q198" s="339"/>
      <c r="R198" s="339"/>
      <c r="S198" s="339"/>
      <c r="T198" s="346"/>
    </row>
    <row r="199" spans="1:20">
      <c r="A199" s="578">
        <f t="shared" si="3"/>
        <v>370</v>
      </c>
      <c r="B199" s="339"/>
      <c r="C199" s="581" t="str">
        <f>IFERROR(VLOOKUP(B199,[46]DSML!E:J,6,0),"")</f>
        <v/>
      </c>
      <c r="D199" s="581" t="str">
        <f>IFERROR(VLOOKUP(B199,[46]DSML!E:G,3,0),"")</f>
        <v/>
      </c>
      <c r="E199" s="581"/>
      <c r="F199" s="581"/>
      <c r="G199" s="339"/>
      <c r="H199" s="339"/>
      <c r="I199" s="339"/>
      <c r="J199" s="346"/>
      <c r="K199" s="347"/>
      <c r="L199" s="348"/>
      <c r="M199" s="348"/>
      <c r="N199" s="349"/>
      <c r="O199" s="348"/>
      <c r="P199" s="348"/>
      <c r="Q199" s="339"/>
      <c r="R199" s="339"/>
      <c r="S199" s="339"/>
      <c r="T199" s="346"/>
    </row>
    <row r="200" spans="1:20">
      <c r="A200" s="578">
        <f t="shared" si="3"/>
        <v>371</v>
      </c>
      <c r="B200" s="339"/>
      <c r="C200" s="581" t="str">
        <f>IFERROR(VLOOKUP(B200,[46]DSML!E:J,6,0),"")</f>
        <v/>
      </c>
      <c r="D200" s="581" t="str">
        <f>IFERROR(VLOOKUP(B200,[46]DSML!E:G,3,0),"")</f>
        <v/>
      </c>
      <c r="E200" s="581"/>
      <c r="F200" s="581"/>
      <c r="G200" s="339"/>
      <c r="H200" s="339"/>
      <c r="I200" s="339"/>
      <c r="J200" s="346"/>
      <c r="K200" s="347"/>
      <c r="L200" s="348"/>
      <c r="M200" s="348"/>
      <c r="N200" s="349"/>
      <c r="O200" s="348"/>
      <c r="P200" s="348"/>
      <c r="Q200" s="339"/>
      <c r="R200" s="339"/>
      <c r="S200" s="339"/>
      <c r="T200" s="346"/>
    </row>
    <row r="201" spans="1:20">
      <c r="A201" s="578">
        <f t="shared" si="3"/>
        <v>372</v>
      </c>
      <c r="B201" s="339"/>
      <c r="C201" s="581" t="str">
        <f>IFERROR(VLOOKUP(B201,[46]DSML!E:J,6,0),"")</f>
        <v/>
      </c>
      <c r="D201" s="581" t="str">
        <f>IFERROR(VLOOKUP(B201,[46]DSML!E:G,3,0),"")</f>
        <v/>
      </c>
      <c r="E201" s="581"/>
      <c r="F201" s="581"/>
      <c r="G201" s="339"/>
      <c r="H201" s="339"/>
      <c r="I201" s="339"/>
      <c r="J201" s="346"/>
      <c r="K201" s="347"/>
      <c r="L201" s="348"/>
      <c r="M201" s="348"/>
      <c r="N201" s="349"/>
      <c r="O201" s="348"/>
      <c r="P201" s="348"/>
      <c r="Q201" s="339"/>
      <c r="R201" s="339"/>
      <c r="S201" s="339"/>
      <c r="T201" s="346"/>
    </row>
    <row r="202" spans="1:20">
      <c r="A202" s="578">
        <f t="shared" si="3"/>
        <v>373</v>
      </c>
      <c r="B202" s="339"/>
      <c r="C202" s="581" t="str">
        <f>IFERROR(VLOOKUP(B202,[46]DSML!E:J,6,0),"")</f>
        <v/>
      </c>
      <c r="D202" s="581" t="str">
        <f>IFERROR(VLOOKUP(B202,[46]DSML!E:G,3,0),"")</f>
        <v/>
      </c>
      <c r="E202" s="581"/>
      <c r="F202" s="581"/>
      <c r="G202" s="339"/>
      <c r="H202" s="339"/>
      <c r="I202" s="339"/>
      <c r="J202" s="346"/>
      <c r="K202" s="347"/>
      <c r="L202" s="348"/>
      <c r="M202" s="348"/>
      <c r="N202" s="349"/>
      <c r="O202" s="348"/>
      <c r="P202" s="348"/>
      <c r="Q202" s="339"/>
      <c r="R202" s="339"/>
      <c r="S202" s="339"/>
      <c r="T202" s="346"/>
    </row>
    <row r="203" spans="1:20">
      <c r="A203" s="578">
        <f t="shared" si="3"/>
        <v>374</v>
      </c>
      <c r="B203" s="339"/>
      <c r="C203" s="581" t="str">
        <f>IFERROR(VLOOKUP(B203,[46]DSML!E:J,6,0),"")</f>
        <v/>
      </c>
      <c r="D203" s="581" t="str">
        <f>IFERROR(VLOOKUP(B203,[46]DSML!E:G,3,0),"")</f>
        <v/>
      </c>
      <c r="E203" s="581"/>
      <c r="F203" s="581"/>
      <c r="G203" s="339"/>
      <c r="H203" s="339"/>
      <c r="I203" s="339"/>
      <c r="J203" s="346"/>
      <c r="K203" s="347"/>
      <c r="L203" s="348"/>
      <c r="M203" s="348"/>
      <c r="N203" s="349"/>
      <c r="O203" s="348"/>
      <c r="P203" s="348"/>
      <c r="Q203" s="339"/>
      <c r="R203" s="339"/>
      <c r="S203" s="339"/>
      <c r="T203" s="346"/>
    </row>
    <row r="204" spans="1:20">
      <c r="A204" s="578">
        <f t="shared" si="3"/>
        <v>375</v>
      </c>
      <c r="B204" s="339"/>
      <c r="C204" s="581" t="str">
        <f>IFERROR(VLOOKUP(B204,[46]DSML!E:J,6,0),"")</f>
        <v/>
      </c>
      <c r="D204" s="581" t="str">
        <f>IFERROR(VLOOKUP(B204,[46]DSML!E:G,3,0),"")</f>
        <v/>
      </c>
      <c r="E204" s="581"/>
      <c r="F204" s="581"/>
      <c r="G204" s="339"/>
      <c r="H204" s="339"/>
      <c r="I204" s="339"/>
      <c r="J204" s="346"/>
      <c r="K204" s="347"/>
      <c r="L204" s="348"/>
      <c r="M204" s="348"/>
      <c r="N204" s="349"/>
      <c r="O204" s="348"/>
      <c r="P204" s="348"/>
      <c r="Q204" s="339"/>
      <c r="R204" s="339"/>
      <c r="S204" s="339"/>
      <c r="T204" s="346"/>
    </row>
    <row r="205" spans="1:20">
      <c r="A205" s="578">
        <f t="shared" si="3"/>
        <v>376</v>
      </c>
      <c r="B205" s="339"/>
      <c r="C205" s="581" t="str">
        <f>IFERROR(VLOOKUP(B205,[46]DSML!E:J,6,0),"")</f>
        <v/>
      </c>
      <c r="D205" s="581" t="str">
        <f>IFERROR(VLOOKUP(B205,[46]DSML!E:G,3,0),"")</f>
        <v/>
      </c>
      <c r="E205" s="581"/>
      <c r="F205" s="581"/>
      <c r="G205" s="339"/>
      <c r="H205" s="339"/>
      <c r="I205" s="339"/>
      <c r="J205" s="346"/>
      <c r="K205" s="347"/>
      <c r="L205" s="348"/>
      <c r="M205" s="348"/>
      <c r="N205" s="349"/>
      <c r="O205" s="348"/>
      <c r="P205" s="348"/>
      <c r="Q205" s="339"/>
      <c r="R205" s="339"/>
      <c r="S205" s="339"/>
      <c r="T205" s="346"/>
    </row>
    <row r="206" spans="1:20">
      <c r="A206" s="578">
        <f t="shared" si="3"/>
        <v>377</v>
      </c>
      <c r="B206" s="339"/>
      <c r="C206" s="581" t="str">
        <f>IFERROR(VLOOKUP(B206,[46]DSML!E:J,6,0),"")</f>
        <v/>
      </c>
      <c r="D206" s="581" t="str">
        <f>IFERROR(VLOOKUP(B206,[46]DSML!E:G,3,0),"")</f>
        <v/>
      </c>
      <c r="E206" s="581"/>
      <c r="F206" s="581"/>
      <c r="G206" s="339"/>
      <c r="H206" s="339"/>
      <c r="I206" s="339"/>
      <c r="J206" s="346"/>
      <c r="K206" s="347"/>
      <c r="L206" s="348"/>
      <c r="M206" s="348"/>
      <c r="N206" s="349"/>
      <c r="O206" s="348"/>
      <c r="P206" s="348"/>
      <c r="Q206" s="339"/>
      <c r="R206" s="339"/>
      <c r="S206" s="339"/>
      <c r="T206" s="346"/>
    </row>
    <row r="207" spans="1:20">
      <c r="A207" s="578">
        <f t="shared" si="3"/>
        <v>378</v>
      </c>
      <c r="B207" s="339"/>
      <c r="C207" s="581" t="str">
        <f>IFERROR(VLOOKUP(B207,[46]DSML!E:J,6,0),"")</f>
        <v/>
      </c>
      <c r="D207" s="581" t="str">
        <f>IFERROR(VLOOKUP(B207,[46]DSML!E:G,3,0),"")</f>
        <v/>
      </c>
      <c r="E207" s="581"/>
      <c r="F207" s="581"/>
      <c r="G207" s="339"/>
      <c r="H207" s="339"/>
      <c r="I207" s="339"/>
      <c r="J207" s="346"/>
      <c r="K207" s="347"/>
      <c r="L207" s="348"/>
      <c r="M207" s="348"/>
      <c r="N207" s="349"/>
      <c r="O207" s="348"/>
      <c r="P207" s="348"/>
      <c r="Q207" s="339"/>
      <c r="R207" s="339"/>
      <c r="S207" s="339"/>
      <c r="T207" s="346"/>
    </row>
    <row r="208" spans="1:20">
      <c r="A208" s="578">
        <f t="shared" si="3"/>
        <v>379</v>
      </c>
      <c r="B208" s="339"/>
      <c r="C208" s="581" t="str">
        <f>IFERROR(VLOOKUP(B208,[46]DSML!E:J,6,0),"")</f>
        <v/>
      </c>
      <c r="D208" s="581" t="str">
        <f>IFERROR(VLOOKUP(B208,[46]DSML!E:G,3,0),"")</f>
        <v/>
      </c>
      <c r="E208" s="581"/>
      <c r="F208" s="581"/>
      <c r="G208" s="339"/>
      <c r="H208" s="339"/>
      <c r="I208" s="339"/>
      <c r="J208" s="346"/>
      <c r="K208" s="347"/>
      <c r="L208" s="348"/>
      <c r="M208" s="348"/>
      <c r="N208" s="349"/>
      <c r="O208" s="348"/>
      <c r="P208" s="348"/>
      <c r="Q208" s="339"/>
      <c r="R208" s="339"/>
      <c r="S208" s="339"/>
      <c r="T208" s="346"/>
    </row>
    <row r="209" spans="1:20">
      <c r="A209" s="578">
        <f t="shared" si="3"/>
        <v>380</v>
      </c>
      <c r="B209" s="339"/>
      <c r="C209" s="581" t="str">
        <f>IFERROR(VLOOKUP(B209,[46]DSML!E:J,6,0),"")</f>
        <v/>
      </c>
      <c r="D209" s="581" t="str">
        <f>IFERROR(VLOOKUP(B209,[46]DSML!E:G,3,0),"")</f>
        <v/>
      </c>
      <c r="E209" s="581"/>
      <c r="F209" s="581"/>
      <c r="G209" s="339"/>
      <c r="H209" s="339"/>
      <c r="I209" s="339"/>
      <c r="J209" s="346"/>
      <c r="K209" s="347"/>
      <c r="L209" s="348"/>
      <c r="M209" s="348"/>
      <c r="N209" s="349"/>
      <c r="O209" s="348"/>
      <c r="P209" s="348"/>
      <c r="Q209" s="339"/>
      <c r="R209" s="339"/>
      <c r="S209" s="339"/>
      <c r="T209" s="346"/>
    </row>
    <row r="210" spans="1:20">
      <c r="A210" s="578">
        <f t="shared" si="3"/>
        <v>381</v>
      </c>
      <c r="B210" s="339"/>
      <c r="C210" s="581" t="str">
        <f>IFERROR(VLOOKUP(B210,[46]DSML!E:J,6,0),"")</f>
        <v/>
      </c>
      <c r="D210" s="581" t="str">
        <f>IFERROR(VLOOKUP(B210,[46]DSML!E:G,3,0),"")</f>
        <v/>
      </c>
      <c r="E210" s="581"/>
      <c r="F210" s="581"/>
      <c r="G210" s="339"/>
      <c r="H210" s="339"/>
      <c r="I210" s="339"/>
      <c r="J210" s="346"/>
      <c r="K210" s="347"/>
      <c r="L210" s="348"/>
      <c r="M210" s="348"/>
      <c r="N210" s="349"/>
      <c r="O210" s="348"/>
      <c r="P210" s="348"/>
      <c r="Q210" s="339"/>
      <c r="R210" s="339"/>
      <c r="S210" s="339"/>
      <c r="T210" s="346"/>
    </row>
    <row r="211" spans="1:20">
      <c r="A211" s="578">
        <f t="shared" si="3"/>
        <v>382</v>
      </c>
      <c r="B211" s="339"/>
      <c r="C211" s="581" t="str">
        <f>IFERROR(VLOOKUP(B211,[46]DSML!E:J,6,0),"")</f>
        <v/>
      </c>
      <c r="D211" s="581" t="str">
        <f>IFERROR(VLOOKUP(B211,[46]DSML!E:G,3,0),"")</f>
        <v/>
      </c>
      <c r="E211" s="581"/>
      <c r="F211" s="581"/>
      <c r="G211" s="339"/>
      <c r="H211" s="339"/>
      <c r="I211" s="339"/>
      <c r="J211" s="346"/>
      <c r="K211" s="347"/>
      <c r="L211" s="348"/>
      <c r="M211" s="348"/>
      <c r="N211" s="349"/>
      <c r="O211" s="348"/>
      <c r="P211" s="348"/>
      <c r="Q211" s="339"/>
      <c r="R211" s="339"/>
      <c r="S211" s="339"/>
      <c r="T211" s="346"/>
    </row>
    <row r="212" spans="1:20">
      <c r="A212" s="578">
        <f t="shared" si="3"/>
        <v>383</v>
      </c>
      <c r="B212" s="339"/>
      <c r="C212" s="581" t="str">
        <f>IFERROR(VLOOKUP(B212,[46]DSML!E:J,6,0),"")</f>
        <v/>
      </c>
      <c r="D212" s="581" t="str">
        <f>IFERROR(VLOOKUP(B212,[46]DSML!E:G,3,0),"")</f>
        <v/>
      </c>
      <c r="E212" s="581"/>
      <c r="F212" s="581"/>
      <c r="G212" s="339"/>
      <c r="H212" s="339"/>
      <c r="I212" s="339"/>
      <c r="J212" s="346"/>
      <c r="K212" s="347"/>
      <c r="L212" s="348"/>
      <c r="M212" s="348"/>
      <c r="N212" s="349"/>
      <c r="O212" s="348"/>
      <c r="P212" s="348"/>
      <c r="Q212" s="339"/>
      <c r="R212" s="339"/>
      <c r="S212" s="339"/>
      <c r="T212" s="346"/>
    </row>
    <row r="213" spans="1:20">
      <c r="A213" s="578">
        <f t="shared" si="3"/>
        <v>384</v>
      </c>
      <c r="B213" s="339"/>
      <c r="C213" s="581" t="str">
        <f>IFERROR(VLOOKUP(B213,[46]DSML!E:J,6,0),"")</f>
        <v/>
      </c>
      <c r="D213" s="581" t="str">
        <f>IFERROR(VLOOKUP(B213,[46]DSML!E:G,3,0),"")</f>
        <v/>
      </c>
      <c r="E213" s="581"/>
      <c r="F213" s="581"/>
      <c r="G213" s="339"/>
      <c r="H213" s="339"/>
      <c r="I213" s="339"/>
      <c r="J213" s="346"/>
      <c r="K213" s="347"/>
      <c r="L213" s="348"/>
      <c r="M213" s="348"/>
      <c r="N213" s="349"/>
      <c r="O213" s="348"/>
      <c r="P213" s="348"/>
      <c r="Q213" s="339"/>
      <c r="R213" s="339"/>
      <c r="S213" s="339"/>
      <c r="T213" s="346"/>
    </row>
    <row r="214" spans="1:20">
      <c r="A214" s="578">
        <f t="shared" si="3"/>
        <v>385</v>
      </c>
      <c r="B214" s="339"/>
      <c r="C214" s="581" t="str">
        <f>IFERROR(VLOOKUP(B214,[46]DSML!E:J,6,0),"")</f>
        <v/>
      </c>
      <c r="D214" s="581" t="str">
        <f>IFERROR(VLOOKUP(B214,[46]DSML!E:G,3,0),"")</f>
        <v/>
      </c>
      <c r="E214" s="581"/>
      <c r="F214" s="581"/>
      <c r="G214" s="339"/>
      <c r="H214" s="339"/>
      <c r="I214" s="339"/>
      <c r="J214" s="346"/>
      <c r="K214" s="347"/>
      <c r="L214" s="348"/>
      <c r="M214" s="348"/>
      <c r="N214" s="349"/>
      <c r="O214" s="348"/>
      <c r="P214" s="348"/>
      <c r="Q214" s="339"/>
      <c r="R214" s="339"/>
      <c r="S214" s="339"/>
      <c r="T214" s="346"/>
    </row>
    <row r="215" spans="1:20">
      <c r="A215" s="578">
        <f t="shared" si="3"/>
        <v>386</v>
      </c>
      <c r="B215" s="339"/>
      <c r="C215" s="581" t="str">
        <f>IFERROR(VLOOKUP(B215,[46]DSML!E:J,6,0),"")</f>
        <v/>
      </c>
      <c r="D215" s="581" t="str">
        <f>IFERROR(VLOOKUP(B215,[46]DSML!E:G,3,0),"")</f>
        <v/>
      </c>
      <c r="E215" s="581"/>
      <c r="F215" s="581"/>
      <c r="G215" s="339"/>
      <c r="H215" s="339"/>
      <c r="I215" s="339"/>
      <c r="J215" s="346"/>
      <c r="K215" s="347"/>
      <c r="L215" s="348"/>
      <c r="M215" s="348"/>
      <c r="N215" s="349"/>
      <c r="O215" s="348"/>
      <c r="P215" s="348"/>
      <c r="Q215" s="339"/>
      <c r="R215" s="339"/>
      <c r="S215" s="339"/>
      <c r="T215" s="346"/>
    </row>
    <row r="216" spans="1:20">
      <c r="A216" s="578">
        <f t="shared" si="3"/>
        <v>387</v>
      </c>
      <c r="B216" s="339"/>
      <c r="C216" s="581" t="str">
        <f>IFERROR(VLOOKUP(B216,[46]DSML!E:J,6,0),"")</f>
        <v/>
      </c>
      <c r="D216" s="581" t="str">
        <f>IFERROR(VLOOKUP(B216,[46]DSML!E:G,3,0),"")</f>
        <v/>
      </c>
      <c r="E216" s="581"/>
      <c r="F216" s="581"/>
      <c r="G216" s="339"/>
      <c r="H216" s="339"/>
      <c r="I216" s="339"/>
      <c r="J216" s="346"/>
      <c r="K216" s="347"/>
      <c r="L216" s="348"/>
      <c r="M216" s="348"/>
      <c r="N216" s="349"/>
      <c r="O216" s="348"/>
      <c r="P216" s="348"/>
      <c r="Q216" s="339"/>
      <c r="R216" s="339"/>
      <c r="S216" s="339"/>
      <c r="T216" s="346"/>
    </row>
    <row r="217" spans="1:20">
      <c r="A217" s="578">
        <f t="shared" si="3"/>
        <v>388</v>
      </c>
      <c r="B217" s="339"/>
      <c r="C217" s="581" t="str">
        <f>IFERROR(VLOOKUP(B217,[46]DSML!E:J,6,0),"")</f>
        <v/>
      </c>
      <c r="D217" s="581" t="str">
        <f>IFERROR(VLOOKUP(B217,[46]DSML!E:G,3,0),"")</f>
        <v/>
      </c>
      <c r="E217" s="581"/>
      <c r="F217" s="581"/>
      <c r="G217" s="339"/>
      <c r="H217" s="339"/>
      <c r="I217" s="339"/>
      <c r="J217" s="346"/>
      <c r="K217" s="347"/>
      <c r="L217" s="348"/>
      <c r="M217" s="348"/>
      <c r="N217" s="349"/>
      <c r="O217" s="348"/>
      <c r="P217" s="348"/>
      <c r="Q217" s="339"/>
      <c r="R217" s="339"/>
      <c r="S217" s="339"/>
      <c r="T217" s="346"/>
    </row>
    <row r="218" spans="1:20">
      <c r="A218" s="578">
        <f t="shared" si="3"/>
        <v>389</v>
      </c>
      <c r="B218" s="339"/>
      <c r="C218" s="581" t="str">
        <f>IFERROR(VLOOKUP(B218,[46]DSML!E:J,6,0),"")</f>
        <v/>
      </c>
      <c r="D218" s="581" t="str">
        <f>IFERROR(VLOOKUP(B218,[46]DSML!E:G,3,0),"")</f>
        <v/>
      </c>
      <c r="E218" s="581"/>
      <c r="F218" s="581"/>
      <c r="G218" s="339"/>
      <c r="H218" s="339"/>
      <c r="I218" s="339"/>
      <c r="J218" s="346"/>
      <c r="K218" s="347"/>
      <c r="L218" s="348"/>
      <c r="M218" s="348"/>
      <c r="N218" s="349"/>
      <c r="O218" s="348"/>
      <c r="P218" s="348"/>
      <c r="Q218" s="339"/>
      <c r="R218" s="339"/>
      <c r="S218" s="339"/>
      <c r="T218" s="346"/>
    </row>
    <row r="219" spans="1:20">
      <c r="A219" s="578">
        <f t="shared" si="3"/>
        <v>390</v>
      </c>
      <c r="B219" s="339"/>
      <c r="C219" s="581" t="str">
        <f>IFERROR(VLOOKUP(B219,[46]DSML!E:J,6,0),"")</f>
        <v/>
      </c>
      <c r="D219" s="581" t="str">
        <f>IFERROR(VLOOKUP(B219,[46]DSML!E:G,3,0),"")</f>
        <v/>
      </c>
      <c r="E219" s="581"/>
      <c r="F219" s="581"/>
      <c r="G219" s="339"/>
      <c r="H219" s="339"/>
      <c r="I219" s="339"/>
      <c r="J219" s="346"/>
      <c r="K219" s="347"/>
      <c r="L219" s="348"/>
      <c r="M219" s="348"/>
      <c r="N219" s="349"/>
      <c r="O219" s="348"/>
      <c r="P219" s="348"/>
      <c r="Q219" s="339"/>
      <c r="R219" s="339"/>
      <c r="S219" s="339"/>
      <c r="T219" s="346"/>
    </row>
    <row r="220" spans="1:20">
      <c r="A220" s="578">
        <f t="shared" si="3"/>
        <v>391</v>
      </c>
      <c r="B220" s="339"/>
      <c r="C220" s="581" t="str">
        <f>IFERROR(VLOOKUP(B220,[46]DSML!E:J,6,0),"")</f>
        <v/>
      </c>
      <c r="D220" s="581" t="str">
        <f>IFERROR(VLOOKUP(B220,[46]DSML!E:G,3,0),"")</f>
        <v/>
      </c>
      <c r="E220" s="581"/>
      <c r="F220" s="581"/>
      <c r="G220" s="339"/>
      <c r="H220" s="339"/>
      <c r="I220" s="339"/>
      <c r="J220" s="346"/>
      <c r="K220" s="347"/>
      <c r="L220" s="348"/>
      <c r="M220" s="348"/>
      <c r="N220" s="349"/>
      <c r="O220" s="348"/>
      <c r="P220" s="348"/>
      <c r="Q220" s="339"/>
      <c r="R220" s="339"/>
      <c r="S220" s="339"/>
      <c r="T220" s="346"/>
    </row>
    <row r="221" spans="1:20">
      <c r="A221" s="578">
        <f t="shared" si="3"/>
        <v>392</v>
      </c>
      <c r="B221" s="339"/>
      <c r="C221" s="581" t="str">
        <f>IFERROR(VLOOKUP(B221,[46]DSML!E:J,6,0),"")</f>
        <v/>
      </c>
      <c r="D221" s="581" t="str">
        <f>IFERROR(VLOOKUP(B221,[46]DSML!E:G,3,0),"")</f>
        <v/>
      </c>
      <c r="E221" s="581"/>
      <c r="F221" s="581"/>
      <c r="G221" s="339"/>
      <c r="H221" s="339"/>
      <c r="I221" s="339"/>
      <c r="J221" s="346"/>
      <c r="K221" s="347"/>
      <c r="L221" s="348"/>
      <c r="M221" s="348"/>
      <c r="N221" s="349"/>
      <c r="O221" s="348"/>
      <c r="P221" s="348"/>
      <c r="Q221" s="339"/>
      <c r="R221" s="339"/>
      <c r="S221" s="339"/>
      <c r="T221" s="346"/>
    </row>
    <row r="222" spans="1:20">
      <c r="A222" s="578">
        <f t="shared" si="3"/>
        <v>393</v>
      </c>
      <c r="B222" s="339"/>
      <c r="C222" s="581" t="str">
        <f>IFERROR(VLOOKUP(B222,[46]DSML!E:J,6,0),"")</f>
        <v/>
      </c>
      <c r="D222" s="581" t="str">
        <f>IFERROR(VLOOKUP(B222,[46]DSML!E:G,3,0),"")</f>
        <v/>
      </c>
      <c r="E222" s="581"/>
      <c r="F222" s="581"/>
      <c r="G222" s="339"/>
      <c r="H222" s="339"/>
      <c r="I222" s="339"/>
      <c r="J222" s="346"/>
      <c r="K222" s="347"/>
      <c r="L222" s="348"/>
      <c r="M222" s="348"/>
      <c r="N222" s="349"/>
      <c r="O222" s="348"/>
      <c r="P222" s="348"/>
      <c r="Q222" s="339"/>
      <c r="R222" s="339"/>
      <c r="S222" s="339"/>
      <c r="T222" s="346"/>
    </row>
    <row r="223" spans="1:20">
      <c r="A223" s="578">
        <f t="shared" si="3"/>
        <v>394</v>
      </c>
      <c r="B223" s="339"/>
      <c r="C223" s="581" t="str">
        <f>IFERROR(VLOOKUP(B223,[46]DSML!E:J,6,0),"")</f>
        <v/>
      </c>
      <c r="D223" s="581" t="str">
        <f>IFERROR(VLOOKUP(B223,[46]DSML!E:G,3,0),"")</f>
        <v/>
      </c>
      <c r="E223" s="581"/>
      <c r="F223" s="581"/>
      <c r="G223" s="339"/>
      <c r="H223" s="339"/>
      <c r="I223" s="339"/>
      <c r="J223" s="346"/>
      <c r="K223" s="347"/>
      <c r="L223" s="348"/>
      <c r="M223" s="348"/>
      <c r="N223" s="349"/>
      <c r="O223" s="348"/>
      <c r="P223" s="348"/>
      <c r="Q223" s="339"/>
      <c r="R223" s="339"/>
      <c r="S223" s="339"/>
      <c r="T223" s="346"/>
    </row>
    <row r="224" spans="1:20">
      <c r="A224" s="578">
        <f t="shared" si="3"/>
        <v>395</v>
      </c>
      <c r="B224" s="339"/>
      <c r="C224" s="581" t="str">
        <f>IFERROR(VLOOKUP(B224,[46]DSML!E:J,6,0),"")</f>
        <v/>
      </c>
      <c r="D224" s="581" t="str">
        <f>IFERROR(VLOOKUP(B224,[46]DSML!E:G,3,0),"")</f>
        <v/>
      </c>
      <c r="E224" s="581"/>
      <c r="F224" s="581"/>
      <c r="G224" s="339"/>
      <c r="H224" s="339"/>
      <c r="I224" s="339"/>
      <c r="J224" s="346"/>
      <c r="K224" s="347"/>
      <c r="L224" s="348"/>
      <c r="M224" s="348"/>
      <c r="N224" s="349"/>
      <c r="O224" s="348"/>
      <c r="P224" s="348"/>
      <c r="Q224" s="339"/>
      <c r="R224" s="339"/>
      <c r="S224" s="339"/>
      <c r="T224" s="346"/>
    </row>
    <row r="225" spans="1:20">
      <c r="A225" s="578">
        <f t="shared" si="3"/>
        <v>396</v>
      </c>
      <c r="B225" s="339"/>
      <c r="C225" s="581" t="str">
        <f>IFERROR(VLOOKUP(B225,[46]DSML!E:J,6,0),"")</f>
        <v/>
      </c>
      <c r="D225" s="581" t="str">
        <f>IFERROR(VLOOKUP(B225,[46]DSML!E:G,3,0),"")</f>
        <v/>
      </c>
      <c r="E225" s="581"/>
      <c r="F225" s="581"/>
      <c r="G225" s="339"/>
      <c r="H225" s="339"/>
      <c r="I225" s="339"/>
      <c r="J225" s="346"/>
      <c r="K225" s="347"/>
      <c r="L225" s="348"/>
      <c r="M225" s="348"/>
      <c r="N225" s="349"/>
      <c r="O225" s="348"/>
      <c r="P225" s="348"/>
      <c r="Q225" s="339"/>
      <c r="R225" s="339"/>
      <c r="S225" s="339"/>
      <c r="T225" s="346"/>
    </row>
    <row r="226" spans="1:20">
      <c r="A226" s="578">
        <f t="shared" si="3"/>
        <v>397</v>
      </c>
      <c r="B226" s="339"/>
      <c r="C226" s="581" t="str">
        <f>IFERROR(VLOOKUP(B226,[46]DSML!E:J,6,0),"")</f>
        <v/>
      </c>
      <c r="D226" s="581" t="str">
        <f>IFERROR(VLOOKUP(B226,[46]DSML!E:G,3,0),"")</f>
        <v/>
      </c>
      <c r="E226" s="581"/>
      <c r="F226" s="581"/>
      <c r="G226" s="339"/>
      <c r="H226" s="339"/>
      <c r="I226" s="339"/>
      <c r="J226" s="346"/>
      <c r="K226" s="347"/>
      <c r="L226" s="348"/>
      <c r="M226" s="348"/>
      <c r="N226" s="349"/>
      <c r="O226" s="348"/>
      <c r="P226" s="348"/>
      <c r="Q226" s="339"/>
      <c r="R226" s="339"/>
      <c r="S226" s="339"/>
      <c r="T226" s="346"/>
    </row>
    <row r="227" spans="1:20">
      <c r="A227" s="578">
        <f t="shared" si="3"/>
        <v>398</v>
      </c>
      <c r="B227" s="339"/>
      <c r="C227" s="581" t="str">
        <f>IFERROR(VLOOKUP(B227,[46]DSML!E:J,6,0),"")</f>
        <v/>
      </c>
      <c r="D227" s="581" t="str">
        <f>IFERROR(VLOOKUP(B227,[46]DSML!E:G,3,0),"")</f>
        <v/>
      </c>
      <c r="E227" s="581"/>
      <c r="F227" s="581"/>
      <c r="G227" s="339"/>
      <c r="H227" s="339"/>
      <c r="I227" s="339"/>
      <c r="J227" s="346"/>
      <c r="K227" s="347"/>
      <c r="L227" s="348"/>
      <c r="M227" s="348"/>
      <c r="N227" s="349"/>
      <c r="O227" s="348"/>
      <c r="P227" s="348"/>
      <c r="Q227" s="339"/>
      <c r="R227" s="339"/>
      <c r="S227" s="339"/>
      <c r="T227" s="346"/>
    </row>
    <row r="228" spans="1:20">
      <c r="A228" s="578">
        <f t="shared" si="3"/>
        <v>399</v>
      </c>
      <c r="B228" s="339"/>
      <c r="C228" s="581" t="str">
        <f>IFERROR(VLOOKUP(B228,[46]DSML!E:J,6,0),"")</f>
        <v/>
      </c>
      <c r="D228" s="581" t="str">
        <f>IFERROR(VLOOKUP(B228,[46]DSML!E:G,3,0),"")</f>
        <v/>
      </c>
      <c r="E228" s="581"/>
      <c r="F228" s="581"/>
      <c r="G228" s="339"/>
      <c r="H228" s="339"/>
      <c r="I228" s="339"/>
      <c r="J228" s="346"/>
      <c r="K228" s="347"/>
      <c r="L228" s="348"/>
      <c r="M228" s="348"/>
      <c r="N228" s="349"/>
      <c r="O228" s="348"/>
      <c r="P228" s="348"/>
      <c r="Q228" s="339"/>
      <c r="R228" s="339"/>
      <c r="S228" s="339"/>
      <c r="T228" s="346"/>
    </row>
    <row r="229" spans="1:20">
      <c r="A229" s="578">
        <f t="shared" si="3"/>
        <v>400</v>
      </c>
      <c r="B229" s="339"/>
      <c r="C229" s="581" t="str">
        <f>IFERROR(VLOOKUP(B229,[46]DSML!E:J,6,0),"")</f>
        <v/>
      </c>
      <c r="D229" s="581" t="str">
        <f>IFERROR(VLOOKUP(B229,[46]DSML!E:G,3,0),"")</f>
        <v/>
      </c>
      <c r="E229" s="581"/>
      <c r="F229" s="581"/>
      <c r="G229" s="339"/>
      <c r="H229" s="339"/>
      <c r="I229" s="339"/>
      <c r="J229" s="346"/>
      <c r="K229" s="347"/>
      <c r="L229" s="348"/>
      <c r="M229" s="348"/>
      <c r="N229" s="349"/>
      <c r="O229" s="348"/>
      <c r="P229" s="348"/>
      <c r="Q229" s="339"/>
      <c r="R229" s="339"/>
      <c r="S229" s="339"/>
      <c r="T229" s="346"/>
    </row>
    <row r="230" spans="1:20">
      <c r="A230" s="578">
        <f t="shared" si="3"/>
        <v>401</v>
      </c>
      <c r="B230" s="339"/>
      <c r="C230" s="581" t="str">
        <f>IFERROR(VLOOKUP(B230,[46]DSML!E:J,6,0),"")</f>
        <v/>
      </c>
      <c r="D230" s="581" t="str">
        <f>IFERROR(VLOOKUP(B230,[46]DSML!E:G,3,0),"")</f>
        <v/>
      </c>
      <c r="E230" s="581"/>
      <c r="F230" s="581"/>
      <c r="G230" s="339"/>
      <c r="H230" s="339"/>
      <c r="I230" s="339"/>
      <c r="J230" s="346"/>
      <c r="K230" s="347"/>
      <c r="L230" s="348"/>
      <c r="M230" s="348"/>
      <c r="N230" s="349"/>
      <c r="O230" s="348"/>
      <c r="P230" s="348"/>
      <c r="Q230" s="339"/>
      <c r="R230" s="339"/>
      <c r="S230" s="339"/>
      <c r="T230" s="346"/>
    </row>
    <row r="231" spans="1:20">
      <c r="A231" s="578">
        <f t="shared" si="3"/>
        <v>402</v>
      </c>
      <c r="B231" s="339"/>
      <c r="C231" s="581" t="str">
        <f>IFERROR(VLOOKUP(B231,[46]DSML!E:J,6,0),"")</f>
        <v/>
      </c>
      <c r="D231" s="581" t="str">
        <f>IFERROR(VLOOKUP(B231,[46]DSML!E:G,3,0),"")</f>
        <v/>
      </c>
      <c r="E231" s="581"/>
      <c r="F231" s="581"/>
      <c r="G231" s="339"/>
      <c r="H231" s="339"/>
      <c r="I231" s="339"/>
      <c r="J231" s="346"/>
      <c r="K231" s="347"/>
      <c r="L231" s="348"/>
      <c r="M231" s="348"/>
      <c r="N231" s="349"/>
      <c r="O231" s="348"/>
      <c r="P231" s="348"/>
      <c r="Q231" s="339"/>
      <c r="R231" s="339"/>
      <c r="S231" s="339"/>
      <c r="T231" s="346"/>
    </row>
    <row r="232" spans="1:20">
      <c r="A232" s="578">
        <f t="shared" si="3"/>
        <v>403</v>
      </c>
      <c r="B232" s="339"/>
      <c r="C232" s="581" t="str">
        <f>IFERROR(VLOOKUP(B232,[46]DSML!E:J,6,0),"")</f>
        <v/>
      </c>
      <c r="D232" s="581" t="str">
        <f>IFERROR(VLOOKUP(B232,[46]DSML!E:G,3,0),"")</f>
        <v/>
      </c>
      <c r="E232" s="581"/>
      <c r="F232" s="581"/>
      <c r="G232" s="339"/>
      <c r="H232" s="339"/>
      <c r="I232" s="339"/>
      <c r="J232" s="346"/>
      <c r="K232" s="347"/>
      <c r="L232" s="348"/>
      <c r="M232" s="348"/>
      <c r="N232" s="349"/>
      <c r="O232" s="348"/>
      <c r="P232" s="348"/>
      <c r="Q232" s="339"/>
      <c r="R232" s="339"/>
      <c r="S232" s="339"/>
      <c r="T232" s="346"/>
    </row>
    <row r="233" spans="1:20">
      <c r="A233" s="578">
        <f t="shared" si="3"/>
        <v>404</v>
      </c>
      <c r="B233" s="339"/>
      <c r="C233" s="581" t="str">
        <f>IFERROR(VLOOKUP(B233,[46]DSML!E:J,6,0),"")</f>
        <v/>
      </c>
      <c r="D233" s="581" t="str">
        <f>IFERROR(VLOOKUP(B233,[46]DSML!E:G,3,0),"")</f>
        <v/>
      </c>
      <c r="E233" s="581"/>
      <c r="F233" s="581"/>
      <c r="G233" s="339"/>
      <c r="H233" s="339"/>
      <c r="I233" s="339"/>
      <c r="J233" s="346"/>
      <c r="K233" s="347"/>
      <c r="L233" s="348"/>
      <c r="M233" s="348"/>
      <c r="N233" s="349"/>
      <c r="O233" s="348"/>
      <c r="P233" s="348"/>
      <c r="Q233" s="339"/>
      <c r="R233" s="339"/>
      <c r="S233" s="339"/>
      <c r="T233" s="346"/>
    </row>
    <row r="234" spans="1:20">
      <c r="A234" s="578">
        <f t="shared" si="3"/>
        <v>405</v>
      </c>
      <c r="B234" s="339"/>
      <c r="C234" s="581" t="str">
        <f>IFERROR(VLOOKUP(B234,[46]DSML!E:J,6,0),"")</f>
        <v/>
      </c>
      <c r="D234" s="581" t="str">
        <f>IFERROR(VLOOKUP(B234,[46]DSML!E:G,3,0),"")</f>
        <v/>
      </c>
      <c r="E234" s="581"/>
      <c r="F234" s="581"/>
      <c r="G234" s="339"/>
      <c r="H234" s="339"/>
      <c r="I234" s="339"/>
      <c r="J234" s="346"/>
      <c r="K234" s="347"/>
      <c r="L234" s="348"/>
      <c r="M234" s="348"/>
      <c r="N234" s="349"/>
      <c r="O234" s="348"/>
      <c r="P234" s="348"/>
      <c r="Q234" s="339"/>
      <c r="R234" s="339"/>
      <c r="S234" s="339"/>
      <c r="T234" s="346"/>
    </row>
    <row r="235" spans="1:20">
      <c r="A235" s="578">
        <f t="shared" si="3"/>
        <v>406</v>
      </c>
      <c r="B235" s="339"/>
      <c r="C235" s="581" t="str">
        <f>IFERROR(VLOOKUP(B235,[46]DSML!E:J,6,0),"")</f>
        <v/>
      </c>
      <c r="D235" s="581" t="str">
        <f>IFERROR(VLOOKUP(B235,[46]DSML!E:G,3,0),"")</f>
        <v/>
      </c>
      <c r="E235" s="581"/>
      <c r="F235" s="581"/>
      <c r="G235" s="339"/>
      <c r="H235" s="339"/>
      <c r="I235" s="339"/>
      <c r="J235" s="346"/>
      <c r="K235" s="347"/>
      <c r="L235" s="348"/>
      <c r="M235" s="348"/>
      <c r="N235" s="349"/>
      <c r="O235" s="348"/>
      <c r="P235" s="348"/>
      <c r="Q235" s="339"/>
      <c r="R235" s="339"/>
      <c r="S235" s="339"/>
      <c r="T235" s="346"/>
    </row>
    <row r="236" spans="1:20">
      <c r="A236" s="578">
        <f t="shared" si="3"/>
        <v>407</v>
      </c>
      <c r="B236" s="339"/>
      <c r="C236" s="581" t="str">
        <f>IFERROR(VLOOKUP(B236,[46]DSML!E:J,6,0),"")</f>
        <v/>
      </c>
      <c r="D236" s="581" t="str">
        <f>IFERROR(VLOOKUP(B236,[46]DSML!E:G,3,0),"")</f>
        <v/>
      </c>
      <c r="E236" s="581"/>
      <c r="F236" s="581"/>
      <c r="G236" s="339"/>
      <c r="H236" s="339"/>
      <c r="I236" s="339"/>
      <c r="J236" s="346"/>
      <c r="K236" s="347"/>
      <c r="L236" s="348"/>
      <c r="M236" s="348"/>
      <c r="N236" s="349"/>
      <c r="O236" s="348"/>
      <c r="P236" s="348"/>
      <c r="Q236" s="339"/>
      <c r="R236" s="339"/>
      <c r="S236" s="339"/>
      <c r="T236" s="346"/>
    </row>
    <row r="237" spans="1:20">
      <c r="A237" s="578">
        <f t="shared" si="3"/>
        <v>408</v>
      </c>
      <c r="B237" s="339"/>
      <c r="C237" s="581" t="str">
        <f>IFERROR(VLOOKUP(B237,[46]DSML!E:J,6,0),"")</f>
        <v/>
      </c>
      <c r="D237" s="581" t="str">
        <f>IFERROR(VLOOKUP(B237,[46]DSML!E:G,3,0),"")</f>
        <v/>
      </c>
      <c r="E237" s="581"/>
      <c r="F237" s="581"/>
      <c r="G237" s="339"/>
      <c r="H237" s="339"/>
      <c r="I237" s="339"/>
      <c r="J237" s="346"/>
      <c r="K237" s="347"/>
      <c r="L237" s="348"/>
      <c r="M237" s="348"/>
      <c r="N237" s="349"/>
      <c r="O237" s="348"/>
      <c r="P237" s="348"/>
      <c r="Q237" s="339"/>
      <c r="R237" s="339"/>
      <c r="S237" s="339"/>
      <c r="T237" s="346"/>
    </row>
    <row r="238" spans="1:20">
      <c r="A238" s="578">
        <f t="shared" si="3"/>
        <v>409</v>
      </c>
      <c r="B238" s="339"/>
      <c r="C238" s="581" t="str">
        <f>IFERROR(VLOOKUP(B238,[46]DSML!E:J,6,0),"")</f>
        <v/>
      </c>
      <c r="D238" s="581" t="str">
        <f>IFERROR(VLOOKUP(B238,[46]DSML!E:G,3,0),"")</f>
        <v/>
      </c>
      <c r="E238" s="581"/>
      <c r="F238" s="581"/>
      <c r="G238" s="339"/>
      <c r="H238" s="339"/>
      <c r="I238" s="339"/>
      <c r="J238" s="346"/>
      <c r="K238" s="347"/>
      <c r="L238" s="348"/>
      <c r="M238" s="348"/>
      <c r="N238" s="349"/>
      <c r="O238" s="348"/>
      <c r="P238" s="348"/>
      <c r="Q238" s="339"/>
      <c r="R238" s="339"/>
      <c r="S238" s="339"/>
      <c r="T238" s="346"/>
    </row>
    <row r="239" spans="1:20">
      <c r="A239" s="578">
        <f t="shared" si="3"/>
        <v>410</v>
      </c>
      <c r="B239" s="339"/>
      <c r="C239" s="581" t="str">
        <f>IFERROR(VLOOKUP(B239,[46]DSML!E:J,6,0),"")</f>
        <v/>
      </c>
      <c r="D239" s="581" t="str">
        <f>IFERROR(VLOOKUP(B239,[46]DSML!E:G,3,0),"")</f>
        <v/>
      </c>
      <c r="E239" s="581"/>
      <c r="F239" s="581"/>
      <c r="G239" s="339"/>
      <c r="H239" s="339"/>
      <c r="I239" s="339"/>
      <c r="J239" s="346"/>
      <c r="K239" s="347"/>
      <c r="L239" s="348"/>
      <c r="M239" s="348"/>
      <c r="N239" s="349"/>
      <c r="O239" s="348"/>
      <c r="P239" s="348"/>
      <c r="Q239" s="339"/>
      <c r="R239" s="339"/>
      <c r="S239" s="339"/>
      <c r="T239" s="346"/>
    </row>
    <row r="240" spans="1:20">
      <c r="A240" s="578">
        <f t="shared" si="3"/>
        <v>411</v>
      </c>
      <c r="B240" s="339"/>
      <c r="C240" s="581" t="str">
        <f>IFERROR(VLOOKUP(B240,[46]DSML!E:J,6,0),"")</f>
        <v/>
      </c>
      <c r="D240" s="581" t="str">
        <f>IFERROR(VLOOKUP(B240,[46]DSML!E:G,3,0),"")</f>
        <v/>
      </c>
      <c r="E240" s="581"/>
      <c r="F240" s="581"/>
      <c r="G240" s="339"/>
      <c r="H240" s="339"/>
      <c r="I240" s="339"/>
      <c r="J240" s="346"/>
      <c r="K240" s="347"/>
      <c r="L240" s="348"/>
      <c r="M240" s="348"/>
      <c r="N240" s="349"/>
      <c r="O240" s="348"/>
      <c r="P240" s="348"/>
      <c r="Q240" s="339"/>
      <c r="R240" s="339"/>
      <c r="S240" s="339"/>
      <c r="T240" s="346"/>
    </row>
    <row r="241" spans="1:20">
      <c r="A241" s="578">
        <f t="shared" si="3"/>
        <v>412</v>
      </c>
      <c r="B241" s="339"/>
      <c r="C241" s="581" t="str">
        <f>IFERROR(VLOOKUP(B241,[46]DSML!E:J,6,0),"")</f>
        <v/>
      </c>
      <c r="D241" s="581" t="str">
        <f>IFERROR(VLOOKUP(B241,[46]DSML!E:G,3,0),"")</f>
        <v/>
      </c>
      <c r="E241" s="581"/>
      <c r="F241" s="581"/>
      <c r="G241" s="339"/>
      <c r="H241" s="339"/>
      <c r="I241" s="339"/>
      <c r="J241" s="346"/>
      <c r="K241" s="347"/>
      <c r="L241" s="348"/>
      <c r="M241" s="348"/>
      <c r="N241" s="349"/>
      <c r="O241" s="348"/>
      <c r="P241" s="348"/>
      <c r="Q241" s="339"/>
      <c r="R241" s="339"/>
      <c r="S241" s="339"/>
      <c r="T241" s="346"/>
    </row>
    <row r="242" spans="1:20">
      <c r="A242" s="578">
        <f t="shared" si="3"/>
        <v>413</v>
      </c>
      <c r="B242" s="339"/>
      <c r="C242" s="581" t="str">
        <f>IFERROR(VLOOKUP(B242,[46]DSML!E:J,6,0),"")</f>
        <v/>
      </c>
      <c r="D242" s="581" t="str">
        <f>IFERROR(VLOOKUP(B242,[46]DSML!E:G,3,0),"")</f>
        <v/>
      </c>
      <c r="E242" s="581"/>
      <c r="F242" s="581"/>
      <c r="G242" s="339"/>
      <c r="H242" s="339"/>
      <c r="I242" s="339"/>
      <c r="J242" s="346"/>
      <c r="K242" s="347"/>
      <c r="L242" s="348"/>
      <c r="M242" s="348"/>
      <c r="N242" s="349"/>
      <c r="O242" s="348"/>
      <c r="P242" s="348"/>
      <c r="Q242" s="339"/>
      <c r="R242" s="339"/>
      <c r="S242" s="339"/>
      <c r="T242" s="346"/>
    </row>
    <row r="243" spans="1:20">
      <c r="A243" s="578">
        <f t="shared" si="3"/>
        <v>414</v>
      </c>
      <c r="B243" s="339"/>
      <c r="C243" s="581" t="str">
        <f>IFERROR(VLOOKUP(B243,[46]DSML!E:J,6,0),"")</f>
        <v/>
      </c>
      <c r="D243" s="581" t="str">
        <f>IFERROR(VLOOKUP(B243,[46]DSML!E:G,3,0),"")</f>
        <v/>
      </c>
      <c r="E243" s="581"/>
      <c r="F243" s="581"/>
      <c r="G243" s="339"/>
      <c r="H243" s="339"/>
      <c r="I243" s="339"/>
      <c r="J243" s="346"/>
      <c r="K243" s="347"/>
      <c r="L243" s="348"/>
      <c r="M243" s="348"/>
      <c r="N243" s="349"/>
      <c r="O243" s="348"/>
      <c r="P243" s="348"/>
      <c r="Q243" s="339"/>
      <c r="R243" s="339"/>
      <c r="S243" s="339"/>
      <c r="T243" s="346"/>
    </row>
    <row r="244" spans="1:20">
      <c r="A244" s="578">
        <f t="shared" si="3"/>
        <v>415</v>
      </c>
      <c r="B244" s="339"/>
      <c r="C244" s="581" t="str">
        <f>IFERROR(VLOOKUP(B244,[46]DSML!E:J,6,0),"")</f>
        <v/>
      </c>
      <c r="D244" s="581" t="str">
        <f>IFERROR(VLOOKUP(B244,[46]DSML!E:G,3,0),"")</f>
        <v/>
      </c>
      <c r="E244" s="581"/>
      <c r="F244" s="581"/>
      <c r="G244" s="339"/>
      <c r="H244" s="339"/>
      <c r="I244" s="339"/>
      <c r="J244" s="346"/>
      <c r="K244" s="347"/>
      <c r="L244" s="348"/>
      <c r="M244" s="348"/>
      <c r="N244" s="349"/>
      <c r="O244" s="348"/>
      <c r="P244" s="348"/>
      <c r="Q244" s="339"/>
      <c r="R244" s="339"/>
      <c r="S244" s="339"/>
      <c r="T244" s="346"/>
    </row>
    <row r="245" spans="1:20">
      <c r="A245" s="578">
        <f t="shared" si="3"/>
        <v>416</v>
      </c>
      <c r="B245" s="339"/>
      <c r="C245" s="581" t="str">
        <f>IFERROR(VLOOKUP(B245,[46]DSML!E:J,6,0),"")</f>
        <v/>
      </c>
      <c r="D245" s="581" t="str">
        <f>IFERROR(VLOOKUP(B245,[46]DSML!E:G,3,0),"")</f>
        <v/>
      </c>
      <c r="E245" s="581"/>
      <c r="F245" s="581"/>
      <c r="G245" s="339"/>
      <c r="H245" s="339"/>
      <c r="I245" s="339"/>
      <c r="J245" s="346"/>
      <c r="K245" s="347"/>
      <c r="L245" s="348"/>
      <c r="M245" s="348"/>
      <c r="N245" s="349"/>
      <c r="O245" s="348"/>
      <c r="P245" s="348"/>
      <c r="Q245" s="339"/>
      <c r="R245" s="339"/>
      <c r="S245" s="339"/>
      <c r="T245" s="346"/>
    </row>
    <row r="246" spans="1:20">
      <c r="A246" s="578">
        <f t="shared" si="3"/>
        <v>417</v>
      </c>
      <c r="B246" s="339"/>
      <c r="C246" s="581" t="str">
        <f>IFERROR(VLOOKUP(B246,[46]DSML!E:J,6,0),"")</f>
        <v/>
      </c>
      <c r="D246" s="581" t="str">
        <f>IFERROR(VLOOKUP(B246,[46]DSML!E:G,3,0),"")</f>
        <v/>
      </c>
      <c r="E246" s="581"/>
      <c r="F246" s="581"/>
      <c r="G246" s="339"/>
      <c r="H246" s="339"/>
      <c r="I246" s="339"/>
      <c r="J246" s="346"/>
      <c r="K246" s="347"/>
      <c r="L246" s="348"/>
      <c r="M246" s="348"/>
      <c r="N246" s="349"/>
      <c r="O246" s="348"/>
      <c r="P246" s="348"/>
      <c r="Q246" s="339"/>
      <c r="R246" s="339"/>
      <c r="S246" s="339"/>
      <c r="T246" s="346"/>
    </row>
    <row r="247" spans="1:20">
      <c r="A247" s="578">
        <f t="shared" si="3"/>
        <v>418</v>
      </c>
      <c r="B247" s="339"/>
      <c r="C247" s="581" t="str">
        <f>IFERROR(VLOOKUP(B247,[46]DSML!E:J,6,0),"")</f>
        <v/>
      </c>
      <c r="D247" s="581" t="str">
        <f>IFERROR(VLOOKUP(B247,[46]DSML!E:G,3,0),"")</f>
        <v/>
      </c>
      <c r="E247" s="581"/>
      <c r="F247" s="581"/>
      <c r="G247" s="339"/>
      <c r="H247" s="339"/>
      <c r="I247" s="339"/>
      <c r="J247" s="346"/>
      <c r="K247" s="347"/>
      <c r="L247" s="348"/>
      <c r="M247" s="348"/>
      <c r="N247" s="349"/>
      <c r="O247" s="348"/>
      <c r="P247" s="348"/>
      <c r="Q247" s="339"/>
      <c r="R247" s="339"/>
      <c r="S247" s="339"/>
      <c r="T247" s="346"/>
    </row>
    <row r="248" spans="1:20">
      <c r="A248" s="578">
        <f t="shared" si="3"/>
        <v>419</v>
      </c>
      <c r="B248" s="339"/>
      <c r="C248" s="581" t="str">
        <f>IFERROR(VLOOKUP(B248,[46]DSML!E:J,6,0),"")</f>
        <v/>
      </c>
      <c r="D248" s="581" t="str">
        <f>IFERROR(VLOOKUP(B248,[46]DSML!E:G,3,0),"")</f>
        <v/>
      </c>
      <c r="E248" s="581"/>
      <c r="F248" s="581"/>
      <c r="G248" s="339"/>
      <c r="H248" s="339"/>
      <c r="I248" s="339"/>
      <c r="J248" s="346"/>
      <c r="K248" s="347"/>
      <c r="L248" s="348"/>
      <c r="M248" s="348"/>
      <c r="N248" s="349"/>
      <c r="O248" s="348"/>
      <c r="P248" s="348"/>
      <c r="Q248" s="339"/>
      <c r="R248" s="339"/>
      <c r="S248" s="339"/>
      <c r="T248" s="346"/>
    </row>
    <row r="249" spans="1:20">
      <c r="A249" s="578">
        <f t="shared" si="3"/>
        <v>420</v>
      </c>
      <c r="B249" s="339"/>
      <c r="C249" s="581" t="str">
        <f>IFERROR(VLOOKUP(B249,[46]DSML!E:J,6,0),"")</f>
        <v/>
      </c>
      <c r="D249" s="581" t="str">
        <f>IFERROR(VLOOKUP(B249,[46]DSML!E:G,3,0),"")</f>
        <v/>
      </c>
      <c r="E249" s="581"/>
      <c r="F249" s="581"/>
      <c r="G249" s="339"/>
      <c r="H249" s="339"/>
      <c r="I249" s="339"/>
      <c r="J249" s="346"/>
      <c r="K249" s="347"/>
      <c r="L249" s="348"/>
      <c r="M249" s="348"/>
      <c r="N249" s="349"/>
      <c r="O249" s="348"/>
      <c r="P249" s="348"/>
      <c r="Q249" s="339"/>
      <c r="R249" s="339"/>
      <c r="S249" s="339"/>
      <c r="T249" s="346"/>
    </row>
    <row r="250" spans="1:20">
      <c r="A250" s="578">
        <f t="shared" si="3"/>
        <v>421</v>
      </c>
      <c r="B250" s="339"/>
      <c r="C250" s="581" t="str">
        <f>IFERROR(VLOOKUP(B250,[46]DSML!E:J,6,0),"")</f>
        <v/>
      </c>
      <c r="D250" s="581" t="str">
        <f>IFERROR(VLOOKUP(B250,[46]DSML!E:G,3,0),"")</f>
        <v/>
      </c>
      <c r="E250" s="581"/>
      <c r="F250" s="581"/>
      <c r="G250" s="339"/>
      <c r="H250" s="339"/>
      <c r="I250" s="339"/>
      <c r="J250" s="346"/>
      <c r="K250" s="347"/>
      <c r="L250" s="348"/>
      <c r="M250" s="348"/>
      <c r="N250" s="349"/>
      <c r="O250" s="348"/>
      <c r="P250" s="348"/>
      <c r="Q250" s="339"/>
      <c r="R250" s="339"/>
      <c r="S250" s="339"/>
      <c r="T250" s="346"/>
    </row>
    <row r="251" spans="1:20">
      <c r="A251" s="578">
        <f t="shared" si="3"/>
        <v>422</v>
      </c>
      <c r="B251" s="339"/>
      <c r="C251" s="581" t="str">
        <f>IFERROR(VLOOKUP(B251,[46]DSML!E:J,6,0),"")</f>
        <v/>
      </c>
      <c r="D251" s="581" t="str">
        <f>IFERROR(VLOOKUP(B251,[46]DSML!E:G,3,0),"")</f>
        <v/>
      </c>
      <c r="E251" s="581"/>
      <c r="F251" s="581"/>
      <c r="G251" s="339"/>
      <c r="H251" s="339"/>
      <c r="I251" s="339"/>
      <c r="J251" s="346"/>
      <c r="K251" s="347"/>
      <c r="L251" s="348"/>
      <c r="M251" s="348"/>
      <c r="N251" s="349"/>
      <c r="O251" s="348"/>
      <c r="P251" s="348"/>
      <c r="Q251" s="339"/>
      <c r="R251" s="339"/>
      <c r="S251" s="339"/>
      <c r="T251" s="346"/>
    </row>
    <row r="252" spans="1:20">
      <c r="A252" s="578">
        <f t="shared" si="3"/>
        <v>423</v>
      </c>
      <c r="B252" s="339"/>
      <c r="C252" s="581" t="str">
        <f>IFERROR(VLOOKUP(B252,[46]DSML!E:J,6,0),"")</f>
        <v/>
      </c>
      <c r="D252" s="581" t="str">
        <f>IFERROR(VLOOKUP(B252,[46]DSML!E:G,3,0),"")</f>
        <v/>
      </c>
      <c r="E252" s="581"/>
      <c r="F252" s="581"/>
      <c r="G252" s="339"/>
      <c r="H252" s="339"/>
      <c r="I252" s="339"/>
      <c r="J252" s="346"/>
      <c r="K252" s="347"/>
      <c r="L252" s="348"/>
      <c r="M252" s="348"/>
      <c r="N252" s="349"/>
      <c r="O252" s="348"/>
      <c r="P252" s="348"/>
      <c r="Q252" s="339"/>
      <c r="R252" s="339"/>
      <c r="S252" s="339"/>
      <c r="T252" s="346"/>
    </row>
    <row r="253" spans="1:20">
      <c r="A253" s="578">
        <f t="shared" si="3"/>
        <v>424</v>
      </c>
      <c r="B253" s="339"/>
      <c r="C253" s="581" t="str">
        <f>IFERROR(VLOOKUP(B253,[46]DSML!E:J,6,0),"")</f>
        <v/>
      </c>
      <c r="D253" s="581" t="str">
        <f>IFERROR(VLOOKUP(B253,[46]DSML!E:G,3,0),"")</f>
        <v/>
      </c>
      <c r="E253" s="581"/>
      <c r="F253" s="581"/>
      <c r="G253" s="339"/>
      <c r="H253" s="339"/>
      <c r="I253" s="339"/>
      <c r="J253" s="346"/>
      <c r="K253" s="347"/>
      <c r="L253" s="348"/>
      <c r="M253" s="348"/>
      <c r="N253" s="349"/>
      <c r="O253" s="348"/>
      <c r="P253" s="348"/>
      <c r="Q253" s="339"/>
      <c r="R253" s="339"/>
      <c r="S253" s="339"/>
      <c r="T253" s="346"/>
    </row>
    <row r="254" spans="1:20">
      <c r="A254" s="578">
        <f t="shared" si="3"/>
        <v>425</v>
      </c>
      <c r="B254" s="339"/>
      <c r="C254" s="581" t="str">
        <f>IFERROR(VLOOKUP(B254,[46]DSML!E:J,6,0),"")</f>
        <v/>
      </c>
      <c r="D254" s="581" t="str">
        <f>IFERROR(VLOOKUP(B254,[46]DSML!E:G,3,0),"")</f>
        <v/>
      </c>
      <c r="E254" s="581"/>
      <c r="F254" s="581"/>
      <c r="G254" s="339"/>
      <c r="H254" s="339"/>
      <c r="I254" s="339"/>
      <c r="J254" s="346"/>
      <c r="K254" s="347"/>
      <c r="L254" s="348"/>
      <c r="M254" s="348"/>
      <c r="N254" s="349"/>
      <c r="O254" s="348"/>
      <c r="P254" s="348"/>
      <c r="Q254" s="339"/>
      <c r="R254" s="339"/>
      <c r="S254" s="339"/>
      <c r="T254" s="346"/>
    </row>
    <row r="255" spans="1:20">
      <c r="A255" s="578">
        <f t="shared" si="3"/>
        <v>426</v>
      </c>
      <c r="B255" s="339"/>
      <c r="C255" s="581" t="str">
        <f>IFERROR(VLOOKUP(B255,[46]DSML!E:J,6,0),"")</f>
        <v/>
      </c>
      <c r="D255" s="581" t="str">
        <f>IFERROR(VLOOKUP(B255,[46]DSML!E:G,3,0),"")</f>
        <v/>
      </c>
      <c r="E255" s="581"/>
      <c r="F255" s="581"/>
      <c r="G255" s="339"/>
      <c r="H255" s="339"/>
      <c r="I255" s="339"/>
      <c r="J255" s="346"/>
      <c r="K255" s="347"/>
      <c r="L255" s="348"/>
      <c r="M255" s="348"/>
      <c r="N255" s="349"/>
      <c r="O255" s="348"/>
      <c r="P255" s="348"/>
      <c r="Q255" s="339"/>
      <c r="R255" s="339"/>
      <c r="S255" s="339"/>
      <c r="T255" s="346"/>
    </row>
    <row r="256" spans="1:20">
      <c r="A256" s="578">
        <f t="shared" si="3"/>
        <v>427</v>
      </c>
      <c r="B256" s="339"/>
      <c r="C256" s="581" t="str">
        <f>IFERROR(VLOOKUP(B256,[46]DSML!E:J,6,0),"")</f>
        <v/>
      </c>
      <c r="D256" s="581" t="str">
        <f>IFERROR(VLOOKUP(B256,[46]DSML!E:G,3,0),"")</f>
        <v/>
      </c>
      <c r="E256" s="581"/>
      <c r="F256" s="581"/>
      <c r="G256" s="339"/>
      <c r="H256" s="339"/>
      <c r="I256" s="339"/>
      <c r="J256" s="346"/>
      <c r="K256" s="347"/>
      <c r="L256" s="348"/>
      <c r="M256" s="348"/>
      <c r="N256" s="349"/>
      <c r="O256" s="348"/>
      <c r="P256" s="348"/>
      <c r="Q256" s="339"/>
      <c r="R256" s="339"/>
      <c r="S256" s="339"/>
      <c r="T256" s="346"/>
    </row>
    <row r="257" spans="1:20">
      <c r="A257" s="578">
        <f t="shared" si="3"/>
        <v>428</v>
      </c>
      <c r="B257" s="339"/>
      <c r="C257" s="581" t="str">
        <f>IFERROR(VLOOKUP(B257,[46]DSML!E:J,6,0),"")</f>
        <v/>
      </c>
      <c r="D257" s="581" t="str">
        <f>IFERROR(VLOOKUP(B257,[46]DSML!E:G,3,0),"")</f>
        <v/>
      </c>
      <c r="E257" s="581"/>
      <c r="F257" s="581"/>
      <c r="G257" s="339"/>
      <c r="H257" s="339"/>
      <c r="I257" s="339"/>
      <c r="J257" s="346"/>
      <c r="K257" s="347"/>
      <c r="L257" s="348"/>
      <c r="M257" s="348"/>
      <c r="N257" s="349"/>
      <c r="O257" s="348"/>
      <c r="P257" s="348"/>
      <c r="Q257" s="339"/>
      <c r="R257" s="339"/>
      <c r="S257" s="339"/>
      <c r="T257" s="346"/>
    </row>
    <row r="258" spans="1:20">
      <c r="A258" s="578">
        <f t="shared" si="3"/>
        <v>429</v>
      </c>
      <c r="B258" s="339"/>
      <c r="C258" s="581" t="str">
        <f>IFERROR(VLOOKUP(B258,[46]DSML!E:J,6,0),"")</f>
        <v/>
      </c>
      <c r="D258" s="581" t="str">
        <f>IFERROR(VLOOKUP(B258,[46]DSML!E:G,3,0),"")</f>
        <v/>
      </c>
      <c r="E258" s="581"/>
      <c r="F258" s="581"/>
      <c r="G258" s="339"/>
      <c r="H258" s="339"/>
      <c r="I258" s="339"/>
      <c r="J258" s="346"/>
      <c r="K258" s="347"/>
      <c r="L258" s="348"/>
      <c r="M258" s="348"/>
      <c r="N258" s="349"/>
      <c r="O258" s="348"/>
      <c r="P258" s="348"/>
      <c r="Q258" s="339"/>
      <c r="R258" s="339"/>
      <c r="S258" s="339"/>
      <c r="T258" s="346"/>
    </row>
    <row r="259" spans="1:20">
      <c r="A259" s="578">
        <f t="shared" ref="A259:A322" si="4">A258+1</f>
        <v>430</v>
      </c>
      <c r="B259" s="339"/>
      <c r="C259" s="581" t="str">
        <f>IFERROR(VLOOKUP(B259,[46]DSML!E:J,6,0),"")</f>
        <v/>
      </c>
      <c r="D259" s="581" t="str">
        <f>IFERROR(VLOOKUP(B259,[46]DSML!E:G,3,0),"")</f>
        <v/>
      </c>
      <c r="E259" s="581"/>
      <c r="F259" s="581"/>
      <c r="G259" s="339"/>
      <c r="H259" s="339"/>
      <c r="I259" s="339"/>
      <c r="J259" s="346"/>
      <c r="K259" s="347"/>
      <c r="L259" s="348"/>
      <c r="M259" s="348"/>
      <c r="N259" s="349"/>
      <c r="O259" s="348"/>
      <c r="P259" s="348"/>
      <c r="Q259" s="339"/>
      <c r="R259" s="339"/>
      <c r="S259" s="339"/>
      <c r="T259" s="346"/>
    </row>
    <row r="260" spans="1:20">
      <c r="A260" s="578">
        <f t="shared" si="4"/>
        <v>431</v>
      </c>
      <c r="B260" s="339"/>
      <c r="C260" s="581" t="str">
        <f>IFERROR(VLOOKUP(B260,[46]DSML!E:J,6,0),"")</f>
        <v/>
      </c>
      <c r="D260" s="581" t="str">
        <f>IFERROR(VLOOKUP(B260,[46]DSML!E:G,3,0),"")</f>
        <v/>
      </c>
      <c r="E260" s="581"/>
      <c r="F260" s="581"/>
      <c r="G260" s="339"/>
      <c r="H260" s="339"/>
      <c r="I260" s="339"/>
      <c r="J260" s="346"/>
      <c r="K260" s="347"/>
      <c r="L260" s="348"/>
      <c r="M260" s="348"/>
      <c r="N260" s="349"/>
      <c r="O260" s="348"/>
      <c r="P260" s="348"/>
      <c r="Q260" s="339"/>
      <c r="R260" s="339"/>
      <c r="S260" s="339"/>
      <c r="T260" s="346"/>
    </row>
    <row r="261" spans="1:20">
      <c r="A261" s="578">
        <f t="shared" si="4"/>
        <v>432</v>
      </c>
      <c r="B261" s="339"/>
      <c r="C261" s="581" t="str">
        <f>IFERROR(VLOOKUP(B261,[46]DSML!E:J,6,0),"")</f>
        <v/>
      </c>
      <c r="D261" s="581" t="str">
        <f>IFERROR(VLOOKUP(B261,[46]DSML!E:G,3,0),"")</f>
        <v/>
      </c>
      <c r="E261" s="581"/>
      <c r="F261" s="581"/>
      <c r="G261" s="339"/>
      <c r="H261" s="339"/>
      <c r="I261" s="339"/>
      <c r="J261" s="346"/>
      <c r="K261" s="347"/>
      <c r="L261" s="348"/>
      <c r="M261" s="348"/>
      <c r="N261" s="349"/>
      <c r="O261" s="348"/>
      <c r="P261" s="348"/>
      <c r="Q261" s="339"/>
      <c r="R261" s="339"/>
      <c r="S261" s="339"/>
      <c r="T261" s="346"/>
    </row>
    <row r="262" spans="1:20">
      <c r="A262" s="578">
        <f t="shared" si="4"/>
        <v>433</v>
      </c>
      <c r="B262" s="339"/>
      <c r="C262" s="581" t="str">
        <f>IFERROR(VLOOKUP(B262,[46]DSML!E:J,6,0),"")</f>
        <v/>
      </c>
      <c r="D262" s="581" t="str">
        <f>IFERROR(VLOOKUP(B262,[46]DSML!E:G,3,0),"")</f>
        <v/>
      </c>
      <c r="E262" s="581"/>
      <c r="F262" s="581"/>
      <c r="G262" s="339"/>
      <c r="H262" s="339"/>
      <c r="I262" s="339"/>
      <c r="J262" s="346"/>
      <c r="K262" s="347"/>
      <c r="L262" s="348"/>
      <c r="M262" s="348"/>
      <c r="N262" s="349"/>
      <c r="O262" s="348"/>
      <c r="P262" s="348"/>
      <c r="Q262" s="339"/>
      <c r="R262" s="339"/>
      <c r="S262" s="339"/>
      <c r="T262" s="346"/>
    </row>
    <row r="263" spans="1:20">
      <c r="A263" s="578">
        <f t="shared" si="4"/>
        <v>434</v>
      </c>
      <c r="B263" s="339"/>
      <c r="C263" s="581" t="str">
        <f>IFERROR(VLOOKUP(B263,[46]DSML!E:J,6,0),"")</f>
        <v/>
      </c>
      <c r="D263" s="581" t="str">
        <f>IFERROR(VLOOKUP(B263,[46]DSML!E:G,3,0),"")</f>
        <v/>
      </c>
      <c r="E263" s="581"/>
      <c r="F263" s="581"/>
      <c r="G263" s="339"/>
      <c r="H263" s="339"/>
      <c r="I263" s="339"/>
      <c r="J263" s="346"/>
      <c r="K263" s="347"/>
      <c r="L263" s="348"/>
      <c r="M263" s="348"/>
      <c r="N263" s="349"/>
      <c r="O263" s="348"/>
      <c r="P263" s="348"/>
      <c r="Q263" s="339"/>
      <c r="R263" s="339"/>
      <c r="S263" s="339"/>
      <c r="T263" s="346"/>
    </row>
    <row r="264" spans="1:20">
      <c r="A264" s="578">
        <f t="shared" si="4"/>
        <v>435</v>
      </c>
      <c r="B264" s="339"/>
      <c r="C264" s="581" t="str">
        <f>IFERROR(VLOOKUP(B264,[46]DSML!E:J,6,0),"")</f>
        <v/>
      </c>
      <c r="D264" s="581" t="str">
        <f>IFERROR(VLOOKUP(B264,[46]DSML!E:G,3,0),"")</f>
        <v/>
      </c>
      <c r="E264" s="581"/>
      <c r="F264" s="581"/>
      <c r="G264" s="339"/>
      <c r="H264" s="339"/>
      <c r="I264" s="339"/>
      <c r="J264" s="346"/>
      <c r="K264" s="347"/>
      <c r="L264" s="348"/>
      <c r="M264" s="348"/>
      <c r="N264" s="349"/>
      <c r="O264" s="348"/>
      <c r="P264" s="348"/>
      <c r="Q264" s="339"/>
      <c r="R264" s="339"/>
      <c r="S264" s="339"/>
      <c r="T264" s="346"/>
    </row>
    <row r="265" spans="1:20">
      <c r="A265" s="578">
        <f t="shared" si="4"/>
        <v>436</v>
      </c>
      <c r="B265" s="339"/>
      <c r="C265" s="581" t="str">
        <f>IFERROR(VLOOKUP(B265,[46]DSML!E:J,6,0),"")</f>
        <v/>
      </c>
      <c r="D265" s="581" t="str">
        <f>IFERROR(VLOOKUP(B265,[46]DSML!E:G,3,0),"")</f>
        <v/>
      </c>
      <c r="E265" s="581"/>
      <c r="F265" s="581"/>
      <c r="G265" s="339"/>
      <c r="H265" s="339"/>
      <c r="I265" s="339"/>
      <c r="J265" s="346"/>
      <c r="K265" s="347"/>
      <c r="L265" s="348"/>
      <c r="M265" s="348"/>
      <c r="N265" s="349"/>
      <c r="O265" s="348"/>
      <c r="P265" s="348"/>
      <c r="Q265" s="339"/>
      <c r="R265" s="339"/>
      <c r="S265" s="339"/>
      <c r="T265" s="346"/>
    </row>
    <row r="266" spans="1:20">
      <c r="A266" s="578">
        <f t="shared" si="4"/>
        <v>437</v>
      </c>
      <c r="B266" s="339"/>
      <c r="C266" s="581" t="str">
        <f>IFERROR(VLOOKUP(B266,[46]DSML!E:J,6,0),"")</f>
        <v/>
      </c>
      <c r="D266" s="581" t="str">
        <f>IFERROR(VLOOKUP(B266,[46]DSML!E:G,3,0),"")</f>
        <v/>
      </c>
      <c r="E266" s="581"/>
      <c r="F266" s="581"/>
      <c r="G266" s="339"/>
      <c r="H266" s="339"/>
      <c r="I266" s="339"/>
      <c r="J266" s="346"/>
      <c r="K266" s="347"/>
      <c r="L266" s="348"/>
      <c r="M266" s="348"/>
      <c r="N266" s="349"/>
      <c r="O266" s="348"/>
      <c r="P266" s="348"/>
      <c r="Q266" s="339"/>
      <c r="R266" s="339"/>
      <c r="S266" s="339"/>
      <c r="T266" s="346"/>
    </row>
    <row r="267" spans="1:20">
      <c r="A267" s="578">
        <f t="shared" si="4"/>
        <v>438</v>
      </c>
      <c r="B267" s="339"/>
      <c r="C267" s="581" t="str">
        <f>IFERROR(VLOOKUP(B267,[46]DSML!E:J,6,0),"")</f>
        <v/>
      </c>
      <c r="D267" s="581" t="str">
        <f>IFERROR(VLOOKUP(B267,[46]DSML!E:G,3,0),"")</f>
        <v/>
      </c>
      <c r="E267" s="581"/>
      <c r="F267" s="581"/>
      <c r="G267" s="339"/>
      <c r="H267" s="339"/>
      <c r="I267" s="339"/>
      <c r="J267" s="346"/>
      <c r="K267" s="347"/>
      <c r="L267" s="348"/>
      <c r="M267" s="348"/>
      <c r="N267" s="349"/>
      <c r="O267" s="348"/>
      <c r="P267" s="348"/>
      <c r="Q267" s="339"/>
      <c r="R267" s="339"/>
      <c r="S267" s="339"/>
      <c r="T267" s="346"/>
    </row>
    <row r="268" spans="1:20">
      <c r="A268" s="578">
        <f t="shared" si="4"/>
        <v>439</v>
      </c>
      <c r="B268" s="339"/>
      <c r="C268" s="581" t="str">
        <f>IFERROR(VLOOKUP(B268,[46]DSML!E:J,6,0),"")</f>
        <v/>
      </c>
      <c r="D268" s="581" t="str">
        <f>IFERROR(VLOOKUP(B268,[46]DSML!E:G,3,0),"")</f>
        <v/>
      </c>
      <c r="E268" s="581"/>
      <c r="F268" s="581"/>
      <c r="G268" s="339"/>
      <c r="H268" s="339"/>
      <c r="I268" s="339"/>
      <c r="J268" s="346"/>
      <c r="K268" s="347"/>
      <c r="L268" s="348"/>
      <c r="M268" s="348"/>
      <c r="N268" s="349"/>
      <c r="O268" s="348"/>
      <c r="P268" s="348"/>
      <c r="Q268" s="339"/>
      <c r="R268" s="339"/>
      <c r="S268" s="339"/>
      <c r="T268" s="346"/>
    </row>
    <row r="269" spans="1:20">
      <c r="A269" s="578">
        <f t="shared" si="4"/>
        <v>440</v>
      </c>
      <c r="B269" s="339"/>
      <c r="C269" s="581" t="str">
        <f>IFERROR(VLOOKUP(B269,[46]DSML!E:J,6,0),"")</f>
        <v/>
      </c>
      <c r="D269" s="581" t="str">
        <f>IFERROR(VLOOKUP(B269,[46]DSML!E:G,3,0),"")</f>
        <v/>
      </c>
      <c r="E269" s="581"/>
      <c r="F269" s="581"/>
      <c r="G269" s="339"/>
      <c r="H269" s="339"/>
      <c r="I269" s="339"/>
      <c r="J269" s="346"/>
      <c r="K269" s="347"/>
      <c r="L269" s="348"/>
      <c r="M269" s="348"/>
      <c r="N269" s="349"/>
      <c r="O269" s="348"/>
      <c r="P269" s="348"/>
      <c r="Q269" s="339"/>
      <c r="R269" s="339"/>
      <c r="S269" s="339"/>
      <c r="T269" s="346"/>
    </row>
    <row r="270" spans="1:20">
      <c r="A270" s="578">
        <f t="shared" si="4"/>
        <v>441</v>
      </c>
      <c r="B270" s="339"/>
      <c r="C270" s="581" t="str">
        <f>IFERROR(VLOOKUP(B270,[46]DSML!E:J,6,0),"")</f>
        <v/>
      </c>
      <c r="D270" s="581" t="str">
        <f>IFERROR(VLOOKUP(B270,[46]DSML!E:G,3,0),"")</f>
        <v/>
      </c>
      <c r="E270" s="581"/>
      <c r="F270" s="581"/>
      <c r="G270" s="339"/>
      <c r="H270" s="339"/>
      <c r="I270" s="339"/>
      <c r="J270" s="346"/>
      <c r="K270" s="347"/>
      <c r="L270" s="348"/>
      <c r="M270" s="348"/>
      <c r="N270" s="349"/>
      <c r="O270" s="348"/>
      <c r="P270" s="348"/>
      <c r="Q270" s="339"/>
      <c r="R270" s="339"/>
      <c r="S270" s="339"/>
      <c r="T270" s="346"/>
    </row>
    <row r="271" spans="1:20">
      <c r="A271" s="578">
        <f t="shared" si="4"/>
        <v>442</v>
      </c>
      <c r="B271" s="339"/>
      <c r="C271" s="581" t="str">
        <f>IFERROR(VLOOKUP(B271,[46]DSML!E:J,6,0),"")</f>
        <v/>
      </c>
      <c r="D271" s="581" t="str">
        <f>IFERROR(VLOOKUP(B271,[46]DSML!E:G,3,0),"")</f>
        <v/>
      </c>
      <c r="E271" s="581"/>
      <c r="F271" s="581"/>
      <c r="G271" s="339"/>
      <c r="H271" s="339"/>
      <c r="I271" s="339"/>
      <c r="J271" s="346"/>
      <c r="K271" s="347"/>
      <c r="L271" s="348"/>
      <c r="M271" s="348"/>
      <c r="N271" s="349"/>
      <c r="O271" s="348"/>
      <c r="P271" s="348"/>
      <c r="Q271" s="339"/>
      <c r="R271" s="339"/>
      <c r="S271" s="339"/>
      <c r="T271" s="346"/>
    </row>
    <row r="272" spans="1:20">
      <c r="A272" s="578">
        <f t="shared" si="4"/>
        <v>443</v>
      </c>
      <c r="B272" s="339"/>
      <c r="C272" s="581" t="str">
        <f>IFERROR(VLOOKUP(B272,[46]DSML!E:J,6,0),"")</f>
        <v/>
      </c>
      <c r="D272" s="581" t="str">
        <f>IFERROR(VLOOKUP(B272,[46]DSML!E:G,3,0),"")</f>
        <v/>
      </c>
      <c r="E272" s="581"/>
      <c r="F272" s="581"/>
      <c r="G272" s="339"/>
      <c r="H272" s="339"/>
      <c r="I272" s="339"/>
      <c r="J272" s="346"/>
      <c r="K272" s="347"/>
      <c r="L272" s="348"/>
      <c r="M272" s="348"/>
      <c r="N272" s="349"/>
      <c r="O272" s="348"/>
      <c r="P272" s="348"/>
      <c r="Q272" s="339"/>
      <c r="R272" s="339"/>
      <c r="S272" s="339"/>
      <c r="T272" s="346"/>
    </row>
    <row r="273" spans="1:20">
      <c r="A273" s="578">
        <f t="shared" si="4"/>
        <v>444</v>
      </c>
      <c r="B273" s="339"/>
      <c r="C273" s="581" t="str">
        <f>IFERROR(VLOOKUP(B273,[46]DSML!E:J,6,0),"")</f>
        <v/>
      </c>
      <c r="D273" s="581" t="str">
        <f>IFERROR(VLOOKUP(B273,[46]DSML!E:G,3,0),"")</f>
        <v/>
      </c>
      <c r="E273" s="581"/>
      <c r="F273" s="581"/>
      <c r="G273" s="339"/>
      <c r="H273" s="339"/>
      <c r="I273" s="339"/>
      <c r="J273" s="346"/>
      <c r="K273" s="347"/>
      <c r="L273" s="348"/>
      <c r="M273" s="348"/>
      <c r="N273" s="349"/>
      <c r="O273" s="348"/>
      <c r="P273" s="348"/>
      <c r="Q273" s="339"/>
      <c r="R273" s="339"/>
      <c r="S273" s="339"/>
      <c r="T273" s="346"/>
    </row>
    <row r="274" spans="1:20">
      <c r="A274" s="578">
        <f t="shared" si="4"/>
        <v>445</v>
      </c>
      <c r="B274" s="339"/>
      <c r="C274" s="581" t="str">
        <f>IFERROR(VLOOKUP(B274,[46]DSML!E:J,6,0),"")</f>
        <v/>
      </c>
      <c r="D274" s="581" t="str">
        <f>IFERROR(VLOOKUP(B274,[46]DSML!E:G,3,0),"")</f>
        <v/>
      </c>
      <c r="E274" s="581"/>
      <c r="F274" s="581"/>
      <c r="G274" s="339"/>
      <c r="H274" s="339"/>
      <c r="I274" s="339"/>
      <c r="J274" s="346"/>
      <c r="K274" s="347"/>
      <c r="L274" s="348"/>
      <c r="M274" s="348"/>
      <c r="N274" s="349"/>
      <c r="O274" s="348"/>
      <c r="P274" s="348"/>
      <c r="Q274" s="339"/>
      <c r="R274" s="339"/>
      <c r="S274" s="339"/>
      <c r="T274" s="346"/>
    </row>
    <row r="275" spans="1:20">
      <c r="A275" s="578">
        <f t="shared" si="4"/>
        <v>446</v>
      </c>
      <c r="B275" s="339"/>
      <c r="C275" s="581" t="str">
        <f>IFERROR(VLOOKUP(B275,[46]DSML!E:J,6,0),"")</f>
        <v/>
      </c>
      <c r="D275" s="581" t="str">
        <f>IFERROR(VLOOKUP(B275,[46]DSML!E:G,3,0),"")</f>
        <v/>
      </c>
      <c r="E275" s="581"/>
      <c r="F275" s="581"/>
      <c r="G275" s="339"/>
      <c r="H275" s="339"/>
      <c r="I275" s="339"/>
      <c r="J275" s="346"/>
      <c r="K275" s="347"/>
      <c r="L275" s="348"/>
      <c r="M275" s="348"/>
      <c r="N275" s="349"/>
      <c r="O275" s="348"/>
      <c r="P275" s="348"/>
      <c r="Q275" s="339"/>
      <c r="R275" s="339"/>
      <c r="S275" s="339"/>
      <c r="T275" s="346"/>
    </row>
    <row r="276" spans="1:20">
      <c r="A276" s="578">
        <f t="shared" si="4"/>
        <v>447</v>
      </c>
      <c r="B276" s="339"/>
      <c r="C276" s="581" t="str">
        <f>IFERROR(VLOOKUP(B276,[46]DSML!E:J,6,0),"")</f>
        <v/>
      </c>
      <c r="D276" s="581" t="str">
        <f>IFERROR(VLOOKUP(B276,[46]DSML!E:G,3,0),"")</f>
        <v/>
      </c>
      <c r="E276" s="581"/>
      <c r="F276" s="581"/>
      <c r="G276" s="339"/>
      <c r="H276" s="339"/>
      <c r="I276" s="339"/>
      <c r="J276" s="346"/>
      <c r="K276" s="347"/>
      <c r="L276" s="348"/>
      <c r="M276" s="348"/>
      <c r="N276" s="349"/>
      <c r="O276" s="348"/>
      <c r="P276" s="348"/>
      <c r="Q276" s="339"/>
      <c r="R276" s="339"/>
      <c r="S276" s="339"/>
      <c r="T276" s="346"/>
    </row>
    <row r="277" spans="1:20">
      <c r="A277" s="578">
        <f t="shared" si="4"/>
        <v>448</v>
      </c>
      <c r="B277" s="339"/>
      <c r="C277" s="581" t="str">
        <f>IFERROR(VLOOKUP(B277,[46]DSML!E:J,6,0),"")</f>
        <v/>
      </c>
      <c r="D277" s="581" t="str">
        <f>IFERROR(VLOOKUP(B277,[46]DSML!E:G,3,0),"")</f>
        <v/>
      </c>
      <c r="E277" s="581"/>
      <c r="F277" s="581"/>
      <c r="G277" s="339"/>
      <c r="H277" s="339"/>
      <c r="I277" s="339"/>
      <c r="J277" s="346"/>
      <c r="K277" s="347"/>
      <c r="L277" s="348"/>
      <c r="M277" s="348"/>
      <c r="N277" s="349"/>
      <c r="O277" s="348"/>
      <c r="P277" s="348"/>
      <c r="Q277" s="339"/>
      <c r="R277" s="339"/>
      <c r="S277" s="339"/>
      <c r="T277" s="346"/>
    </row>
    <row r="278" spans="1:20">
      <c r="A278" s="578">
        <f t="shared" si="4"/>
        <v>449</v>
      </c>
      <c r="B278" s="339"/>
      <c r="C278" s="581" t="str">
        <f>IFERROR(VLOOKUP(B278,[46]DSML!E:J,6,0),"")</f>
        <v/>
      </c>
      <c r="D278" s="581" t="str">
        <f>IFERROR(VLOOKUP(B278,[46]DSML!E:G,3,0),"")</f>
        <v/>
      </c>
      <c r="E278" s="581"/>
      <c r="F278" s="581"/>
      <c r="G278" s="339"/>
      <c r="H278" s="339"/>
      <c r="I278" s="339"/>
      <c r="J278" s="346"/>
      <c r="K278" s="347"/>
      <c r="L278" s="348"/>
      <c r="M278" s="348"/>
      <c r="N278" s="349"/>
      <c r="O278" s="348"/>
      <c r="P278" s="348"/>
      <c r="Q278" s="339"/>
      <c r="R278" s="339"/>
      <c r="S278" s="339"/>
      <c r="T278" s="346"/>
    </row>
    <row r="279" spans="1:20">
      <c r="A279" s="578">
        <f t="shared" si="4"/>
        <v>450</v>
      </c>
      <c r="B279" s="339"/>
      <c r="C279" s="581" t="str">
        <f>IFERROR(VLOOKUP(B279,[46]DSML!E:J,6,0),"")</f>
        <v/>
      </c>
      <c r="D279" s="581" t="str">
        <f>IFERROR(VLOOKUP(B279,[46]DSML!E:G,3,0),"")</f>
        <v/>
      </c>
      <c r="E279" s="581"/>
      <c r="F279" s="581"/>
      <c r="G279" s="339"/>
      <c r="H279" s="339"/>
      <c r="I279" s="339"/>
      <c r="J279" s="346"/>
      <c r="K279" s="347"/>
      <c r="L279" s="348"/>
      <c r="M279" s="348"/>
      <c r="N279" s="349"/>
      <c r="O279" s="348"/>
      <c r="P279" s="348"/>
      <c r="Q279" s="339"/>
      <c r="R279" s="339"/>
      <c r="S279" s="339"/>
      <c r="T279" s="346"/>
    </row>
    <row r="280" spans="1:20">
      <c r="A280" s="578">
        <f t="shared" si="4"/>
        <v>451</v>
      </c>
      <c r="B280" s="339"/>
      <c r="C280" s="581" t="str">
        <f>IFERROR(VLOOKUP(B280,[46]DSML!E:J,6,0),"")</f>
        <v/>
      </c>
      <c r="D280" s="581" t="str">
        <f>IFERROR(VLOOKUP(B280,[46]DSML!E:G,3,0),"")</f>
        <v/>
      </c>
      <c r="E280" s="581"/>
      <c r="F280" s="581"/>
      <c r="G280" s="339"/>
      <c r="H280" s="339"/>
      <c r="I280" s="339"/>
      <c r="J280" s="346"/>
      <c r="K280" s="347"/>
      <c r="L280" s="348"/>
      <c r="M280" s="348"/>
      <c r="N280" s="349"/>
      <c r="O280" s="348"/>
      <c r="P280" s="348"/>
      <c r="Q280" s="339"/>
      <c r="R280" s="339"/>
      <c r="S280" s="339"/>
      <c r="T280" s="346"/>
    </row>
    <row r="281" spans="1:20">
      <c r="A281" s="578">
        <f t="shared" si="4"/>
        <v>452</v>
      </c>
      <c r="B281" s="339"/>
      <c r="C281" s="581" t="str">
        <f>IFERROR(VLOOKUP(B281,[46]DSML!E:J,6,0),"")</f>
        <v/>
      </c>
      <c r="D281" s="581" t="str">
        <f>IFERROR(VLOOKUP(B281,[46]DSML!E:G,3,0),"")</f>
        <v/>
      </c>
      <c r="E281" s="581"/>
      <c r="F281" s="581"/>
      <c r="G281" s="339"/>
      <c r="H281" s="339"/>
      <c r="I281" s="339"/>
      <c r="J281" s="346"/>
      <c r="K281" s="347"/>
      <c r="L281" s="348"/>
      <c r="M281" s="348"/>
      <c r="N281" s="349"/>
      <c r="O281" s="348"/>
      <c r="P281" s="348"/>
      <c r="Q281" s="339"/>
      <c r="R281" s="339"/>
      <c r="S281" s="339"/>
      <c r="T281" s="346"/>
    </row>
    <row r="282" spans="1:20">
      <c r="A282" s="578">
        <f t="shared" si="4"/>
        <v>453</v>
      </c>
      <c r="B282" s="339"/>
      <c r="C282" s="581" t="str">
        <f>IFERROR(VLOOKUP(B282,[46]DSML!E:J,6,0),"")</f>
        <v/>
      </c>
      <c r="D282" s="581" t="str">
        <f>IFERROR(VLOOKUP(B282,[46]DSML!E:G,3,0),"")</f>
        <v/>
      </c>
      <c r="E282" s="581"/>
      <c r="F282" s="581"/>
      <c r="G282" s="339"/>
      <c r="H282" s="339"/>
      <c r="I282" s="339"/>
      <c r="J282" s="346"/>
      <c r="K282" s="347"/>
      <c r="L282" s="348"/>
      <c r="M282" s="348"/>
      <c r="N282" s="349"/>
      <c r="O282" s="348"/>
      <c r="P282" s="348"/>
      <c r="Q282" s="339"/>
      <c r="R282" s="339"/>
      <c r="S282" s="339"/>
      <c r="T282" s="346"/>
    </row>
    <row r="283" spans="1:20">
      <c r="A283" s="578">
        <f t="shared" si="4"/>
        <v>454</v>
      </c>
      <c r="B283" s="339"/>
      <c r="C283" s="581" t="str">
        <f>IFERROR(VLOOKUP(B283,[46]DSML!E:J,6,0),"")</f>
        <v/>
      </c>
      <c r="D283" s="581" t="str">
        <f>IFERROR(VLOOKUP(B283,[46]DSML!E:G,3,0),"")</f>
        <v/>
      </c>
      <c r="E283" s="581"/>
      <c r="F283" s="581"/>
      <c r="G283" s="339"/>
      <c r="H283" s="339"/>
      <c r="I283" s="339"/>
      <c r="J283" s="346"/>
      <c r="K283" s="347"/>
      <c r="L283" s="348"/>
      <c r="M283" s="348"/>
      <c r="N283" s="349"/>
      <c r="O283" s="348"/>
      <c r="P283" s="348"/>
      <c r="Q283" s="339"/>
      <c r="R283" s="339"/>
      <c r="S283" s="339"/>
      <c r="T283" s="346"/>
    </row>
    <row r="284" spans="1:20">
      <c r="A284" s="578">
        <f t="shared" si="4"/>
        <v>455</v>
      </c>
      <c r="B284" s="339"/>
      <c r="C284" s="581" t="str">
        <f>IFERROR(VLOOKUP(B284,[46]DSML!E:J,6,0),"")</f>
        <v/>
      </c>
      <c r="D284" s="581" t="str">
        <f>IFERROR(VLOOKUP(B284,[46]DSML!E:G,3,0),"")</f>
        <v/>
      </c>
      <c r="E284" s="581"/>
      <c r="F284" s="581"/>
      <c r="G284" s="339"/>
      <c r="H284" s="339"/>
      <c r="I284" s="339"/>
      <c r="J284" s="346"/>
      <c r="K284" s="347"/>
      <c r="L284" s="348"/>
      <c r="M284" s="348"/>
      <c r="N284" s="349"/>
      <c r="O284" s="348"/>
      <c r="P284" s="348"/>
      <c r="Q284" s="339"/>
      <c r="R284" s="339"/>
      <c r="S284" s="339"/>
      <c r="T284" s="346"/>
    </row>
    <row r="285" spans="1:20">
      <c r="A285" s="578">
        <f t="shared" si="4"/>
        <v>456</v>
      </c>
      <c r="B285" s="339"/>
      <c r="C285" s="581" t="str">
        <f>IFERROR(VLOOKUP(B285,[46]DSML!E:J,6,0),"")</f>
        <v/>
      </c>
      <c r="D285" s="581" t="str">
        <f>IFERROR(VLOOKUP(B285,[46]DSML!E:G,3,0),"")</f>
        <v/>
      </c>
      <c r="E285" s="581"/>
      <c r="F285" s="581"/>
      <c r="G285" s="339"/>
      <c r="H285" s="339"/>
      <c r="I285" s="339"/>
      <c r="J285" s="346"/>
      <c r="K285" s="347"/>
      <c r="L285" s="348"/>
      <c r="M285" s="348"/>
      <c r="N285" s="349"/>
      <c r="O285" s="348"/>
      <c r="P285" s="348"/>
      <c r="Q285" s="339"/>
      <c r="R285" s="339"/>
      <c r="S285" s="339"/>
      <c r="T285" s="346"/>
    </row>
    <row r="286" spans="1:20">
      <c r="A286" s="578">
        <f t="shared" si="4"/>
        <v>457</v>
      </c>
      <c r="B286" s="339"/>
      <c r="C286" s="581" t="str">
        <f>IFERROR(VLOOKUP(B286,[46]DSML!E:J,6,0),"")</f>
        <v/>
      </c>
      <c r="D286" s="581" t="str">
        <f>IFERROR(VLOOKUP(B286,[46]DSML!E:G,3,0),"")</f>
        <v/>
      </c>
      <c r="E286" s="581"/>
      <c r="F286" s="581"/>
      <c r="G286" s="339"/>
      <c r="H286" s="339"/>
      <c r="I286" s="339"/>
      <c r="J286" s="346"/>
      <c r="K286" s="347"/>
      <c r="L286" s="348"/>
      <c r="M286" s="348"/>
      <c r="N286" s="349"/>
      <c r="O286" s="348"/>
      <c r="P286" s="348"/>
      <c r="Q286" s="339"/>
      <c r="R286" s="339"/>
      <c r="S286" s="339"/>
      <c r="T286" s="346"/>
    </row>
    <row r="287" spans="1:20">
      <c r="A287" s="578">
        <f t="shared" si="4"/>
        <v>458</v>
      </c>
      <c r="B287" s="339"/>
      <c r="C287" s="581" t="str">
        <f>IFERROR(VLOOKUP(B287,[46]DSML!E:J,6,0),"")</f>
        <v/>
      </c>
      <c r="D287" s="581" t="str">
        <f>IFERROR(VLOOKUP(B287,[46]DSML!E:G,3,0),"")</f>
        <v/>
      </c>
      <c r="E287" s="581"/>
      <c r="F287" s="581"/>
      <c r="G287" s="339"/>
      <c r="H287" s="339"/>
      <c r="I287" s="339"/>
      <c r="J287" s="346"/>
      <c r="K287" s="347"/>
      <c r="L287" s="348"/>
      <c r="M287" s="348"/>
      <c r="N287" s="349"/>
      <c r="O287" s="348"/>
      <c r="P287" s="348"/>
      <c r="Q287" s="339"/>
      <c r="R287" s="339"/>
      <c r="S287" s="339"/>
      <c r="T287" s="346"/>
    </row>
    <row r="288" spans="1:20">
      <c r="A288" s="578">
        <f t="shared" si="4"/>
        <v>459</v>
      </c>
      <c r="B288" s="339"/>
      <c r="C288" s="581" t="str">
        <f>IFERROR(VLOOKUP(B288,[46]DSML!E:J,6,0),"")</f>
        <v/>
      </c>
      <c r="D288" s="581" t="str">
        <f>IFERROR(VLOOKUP(B288,[46]DSML!E:G,3,0),"")</f>
        <v/>
      </c>
      <c r="E288" s="581"/>
      <c r="F288" s="581"/>
      <c r="G288" s="339"/>
      <c r="H288" s="339"/>
      <c r="I288" s="339"/>
      <c r="J288" s="346"/>
      <c r="K288" s="347"/>
      <c r="L288" s="348"/>
      <c r="M288" s="348"/>
      <c r="N288" s="349"/>
      <c r="O288" s="348"/>
      <c r="P288" s="348"/>
      <c r="Q288" s="339"/>
      <c r="R288" s="339"/>
      <c r="S288" s="339"/>
      <c r="T288" s="346"/>
    </row>
    <row r="289" spans="1:20">
      <c r="A289" s="578">
        <f t="shared" si="4"/>
        <v>460</v>
      </c>
      <c r="B289" s="339"/>
      <c r="C289" s="581" t="str">
        <f>IFERROR(VLOOKUP(B289,[46]DSML!E:J,6,0),"")</f>
        <v/>
      </c>
      <c r="D289" s="581" t="str">
        <f>IFERROR(VLOOKUP(B289,[46]DSML!E:G,3,0),"")</f>
        <v/>
      </c>
      <c r="E289" s="581"/>
      <c r="F289" s="581"/>
      <c r="G289" s="339"/>
      <c r="H289" s="339"/>
      <c r="I289" s="339"/>
      <c r="J289" s="346"/>
      <c r="K289" s="347"/>
      <c r="L289" s="348"/>
      <c r="M289" s="348"/>
      <c r="N289" s="349"/>
      <c r="O289" s="348"/>
      <c r="P289" s="348"/>
      <c r="Q289" s="339"/>
      <c r="R289" s="339"/>
      <c r="S289" s="339"/>
      <c r="T289" s="346"/>
    </row>
    <row r="290" spans="1:20">
      <c r="A290" s="578">
        <f t="shared" si="4"/>
        <v>461</v>
      </c>
      <c r="B290" s="339"/>
      <c r="C290" s="581" t="str">
        <f>IFERROR(VLOOKUP(B290,[46]DSML!E:J,6,0),"")</f>
        <v/>
      </c>
      <c r="D290" s="581" t="str">
        <f>IFERROR(VLOOKUP(B290,[46]DSML!E:G,3,0),"")</f>
        <v/>
      </c>
      <c r="E290" s="581"/>
      <c r="F290" s="581"/>
      <c r="G290" s="339"/>
      <c r="H290" s="339"/>
      <c r="I290" s="339"/>
      <c r="J290" s="346"/>
      <c r="K290" s="347"/>
      <c r="L290" s="348"/>
      <c r="M290" s="348"/>
      <c r="N290" s="349"/>
      <c r="O290" s="348"/>
      <c r="P290" s="348"/>
      <c r="Q290" s="339"/>
      <c r="R290" s="339"/>
      <c r="S290" s="339"/>
      <c r="T290" s="346"/>
    </row>
    <row r="291" spans="1:20">
      <c r="A291" s="578">
        <f t="shared" si="4"/>
        <v>462</v>
      </c>
      <c r="B291" s="339"/>
      <c r="C291" s="581" t="str">
        <f>IFERROR(VLOOKUP(B291,[46]DSML!E:J,6,0),"")</f>
        <v/>
      </c>
      <c r="D291" s="581" t="str">
        <f>IFERROR(VLOOKUP(B291,[46]DSML!E:G,3,0),"")</f>
        <v/>
      </c>
      <c r="E291" s="581"/>
      <c r="F291" s="581"/>
      <c r="G291" s="339"/>
      <c r="H291" s="339"/>
      <c r="I291" s="339"/>
      <c r="J291" s="346"/>
      <c r="K291" s="347"/>
      <c r="L291" s="348"/>
      <c r="M291" s="348"/>
      <c r="N291" s="349"/>
      <c r="O291" s="348"/>
      <c r="P291" s="348"/>
      <c r="Q291" s="339"/>
      <c r="R291" s="339"/>
      <c r="S291" s="339"/>
      <c r="T291" s="346"/>
    </row>
    <row r="292" spans="1:20">
      <c r="A292" s="578">
        <f t="shared" si="4"/>
        <v>463</v>
      </c>
      <c r="B292" s="339"/>
      <c r="C292" s="581" t="str">
        <f>IFERROR(VLOOKUP(B292,[46]DSML!E:J,6,0),"")</f>
        <v/>
      </c>
      <c r="D292" s="581" t="str">
        <f>IFERROR(VLOOKUP(B292,[46]DSML!E:G,3,0),"")</f>
        <v/>
      </c>
      <c r="E292" s="581"/>
      <c r="F292" s="581"/>
      <c r="G292" s="339"/>
      <c r="H292" s="339"/>
      <c r="I292" s="339"/>
      <c r="J292" s="346"/>
      <c r="K292" s="347"/>
      <c r="L292" s="348"/>
      <c r="M292" s="348"/>
      <c r="N292" s="349"/>
      <c r="O292" s="348"/>
      <c r="P292" s="348"/>
      <c r="Q292" s="339"/>
      <c r="R292" s="339"/>
      <c r="S292" s="339"/>
      <c r="T292" s="346"/>
    </row>
    <row r="293" spans="1:20">
      <c r="A293" s="578">
        <f t="shared" si="4"/>
        <v>464</v>
      </c>
      <c r="B293" s="339"/>
      <c r="C293" s="581" t="str">
        <f>IFERROR(VLOOKUP(B293,[46]DSML!E:J,6,0),"")</f>
        <v/>
      </c>
      <c r="D293" s="581" t="str">
        <f>IFERROR(VLOOKUP(B293,[46]DSML!E:G,3,0),"")</f>
        <v/>
      </c>
      <c r="E293" s="581"/>
      <c r="F293" s="581"/>
      <c r="G293" s="339"/>
      <c r="H293" s="339"/>
      <c r="I293" s="339"/>
      <c r="J293" s="346"/>
      <c r="K293" s="347"/>
      <c r="L293" s="348"/>
      <c r="M293" s="348"/>
      <c r="N293" s="349"/>
      <c r="O293" s="348"/>
      <c r="P293" s="348"/>
      <c r="Q293" s="339"/>
      <c r="R293" s="339"/>
      <c r="S293" s="339"/>
      <c r="T293" s="346"/>
    </row>
    <row r="294" spans="1:20">
      <c r="A294" s="578">
        <f t="shared" si="4"/>
        <v>465</v>
      </c>
      <c r="B294" s="339"/>
      <c r="C294" s="581" t="str">
        <f>IFERROR(VLOOKUP(B294,[46]DSML!E:J,6,0),"")</f>
        <v/>
      </c>
      <c r="D294" s="581" t="str">
        <f>IFERROR(VLOOKUP(B294,[46]DSML!E:G,3,0),"")</f>
        <v/>
      </c>
      <c r="E294" s="581"/>
      <c r="F294" s="581"/>
      <c r="G294" s="339"/>
      <c r="H294" s="339"/>
      <c r="I294" s="339"/>
      <c r="J294" s="346"/>
      <c r="K294" s="347"/>
      <c r="L294" s="348"/>
      <c r="M294" s="348"/>
      <c r="N294" s="349"/>
      <c r="O294" s="348"/>
      <c r="P294" s="348"/>
      <c r="Q294" s="339"/>
      <c r="R294" s="339"/>
      <c r="S294" s="339"/>
      <c r="T294" s="346"/>
    </row>
    <row r="295" spans="1:20">
      <c r="A295" s="578">
        <f t="shared" si="4"/>
        <v>466</v>
      </c>
      <c r="B295" s="339"/>
      <c r="C295" s="581" t="str">
        <f>IFERROR(VLOOKUP(B295,[46]DSML!E:J,6,0),"")</f>
        <v/>
      </c>
      <c r="D295" s="581" t="str">
        <f>IFERROR(VLOOKUP(B295,[46]DSML!E:G,3,0),"")</f>
        <v/>
      </c>
      <c r="E295" s="581"/>
      <c r="F295" s="581"/>
      <c r="G295" s="339"/>
      <c r="H295" s="339"/>
      <c r="I295" s="339"/>
      <c r="J295" s="346"/>
      <c r="K295" s="347"/>
      <c r="L295" s="348"/>
      <c r="M295" s="348"/>
      <c r="N295" s="349"/>
      <c r="O295" s="348"/>
      <c r="P295" s="348"/>
      <c r="Q295" s="339"/>
      <c r="R295" s="339"/>
      <c r="S295" s="339"/>
      <c r="T295" s="346"/>
    </row>
    <row r="296" spans="1:20">
      <c r="A296" s="578">
        <f t="shared" si="4"/>
        <v>467</v>
      </c>
      <c r="B296" s="339"/>
      <c r="C296" s="581" t="str">
        <f>IFERROR(VLOOKUP(B296,[46]DSML!E:J,6,0),"")</f>
        <v/>
      </c>
      <c r="D296" s="581" t="str">
        <f>IFERROR(VLOOKUP(B296,[46]DSML!E:G,3,0),"")</f>
        <v/>
      </c>
      <c r="E296" s="581"/>
      <c r="F296" s="581"/>
      <c r="G296" s="339"/>
      <c r="H296" s="339"/>
      <c r="I296" s="339"/>
      <c r="J296" s="346"/>
      <c r="K296" s="347"/>
      <c r="L296" s="348"/>
      <c r="M296" s="348"/>
      <c r="N296" s="349"/>
      <c r="O296" s="348"/>
      <c r="P296" s="348"/>
      <c r="Q296" s="339"/>
      <c r="R296" s="339"/>
      <c r="S296" s="339"/>
      <c r="T296" s="346"/>
    </row>
    <row r="297" spans="1:20">
      <c r="A297" s="578">
        <f t="shared" si="4"/>
        <v>468</v>
      </c>
      <c r="B297" s="339"/>
      <c r="C297" s="581" t="str">
        <f>IFERROR(VLOOKUP(B297,[46]DSML!E:J,6,0),"")</f>
        <v/>
      </c>
      <c r="D297" s="581" t="str">
        <f>IFERROR(VLOOKUP(B297,[46]DSML!E:G,3,0),"")</f>
        <v/>
      </c>
      <c r="E297" s="581"/>
      <c r="F297" s="581"/>
      <c r="G297" s="339"/>
      <c r="H297" s="339"/>
      <c r="I297" s="339"/>
      <c r="J297" s="346"/>
      <c r="K297" s="347"/>
      <c r="L297" s="348"/>
      <c r="M297" s="348"/>
      <c r="N297" s="349"/>
      <c r="O297" s="348"/>
      <c r="P297" s="348"/>
      <c r="Q297" s="339"/>
      <c r="R297" s="339"/>
      <c r="S297" s="339"/>
      <c r="T297" s="346"/>
    </row>
    <row r="298" spans="1:20">
      <c r="A298" s="578">
        <f t="shared" si="4"/>
        <v>469</v>
      </c>
      <c r="B298" s="339"/>
      <c r="C298" s="581" t="str">
        <f>IFERROR(VLOOKUP(B298,[46]DSML!E:J,6,0),"")</f>
        <v/>
      </c>
      <c r="D298" s="581" t="str">
        <f>IFERROR(VLOOKUP(B298,[46]DSML!E:G,3,0),"")</f>
        <v/>
      </c>
      <c r="E298" s="581"/>
      <c r="F298" s="581"/>
      <c r="G298" s="339"/>
      <c r="H298" s="339"/>
      <c r="I298" s="339"/>
      <c r="J298" s="346"/>
      <c r="K298" s="347"/>
      <c r="L298" s="348"/>
      <c r="M298" s="348"/>
      <c r="N298" s="349"/>
      <c r="O298" s="348"/>
      <c r="P298" s="348"/>
      <c r="Q298" s="339"/>
      <c r="R298" s="339"/>
      <c r="S298" s="339"/>
      <c r="T298" s="346"/>
    </row>
    <row r="299" spans="1:20">
      <c r="A299" s="578">
        <f t="shared" si="4"/>
        <v>470</v>
      </c>
      <c r="B299" s="339"/>
      <c r="C299" s="581" t="str">
        <f>IFERROR(VLOOKUP(B299,[46]DSML!E:J,6,0),"")</f>
        <v/>
      </c>
      <c r="D299" s="581" t="str">
        <f>IFERROR(VLOOKUP(B299,[46]DSML!E:G,3,0),"")</f>
        <v/>
      </c>
      <c r="E299" s="581"/>
      <c r="F299" s="581"/>
      <c r="G299" s="339"/>
      <c r="H299" s="339"/>
      <c r="I299" s="339"/>
      <c r="J299" s="346"/>
      <c r="K299" s="347"/>
      <c r="L299" s="348"/>
      <c r="M299" s="348"/>
      <c r="N299" s="349"/>
      <c r="O299" s="348"/>
      <c r="P299" s="348"/>
      <c r="Q299" s="339"/>
      <c r="R299" s="339"/>
      <c r="S299" s="339"/>
      <c r="T299" s="346"/>
    </row>
    <row r="300" spans="1:20">
      <c r="A300" s="578">
        <f t="shared" si="4"/>
        <v>471</v>
      </c>
      <c r="B300" s="339"/>
      <c r="C300" s="581" t="str">
        <f>IFERROR(VLOOKUP(B300,[46]DSML!E:J,6,0),"")</f>
        <v/>
      </c>
      <c r="D300" s="581" t="str">
        <f>IFERROR(VLOOKUP(B300,[46]DSML!E:G,3,0),"")</f>
        <v/>
      </c>
      <c r="E300" s="581"/>
      <c r="F300" s="581"/>
      <c r="G300" s="339"/>
      <c r="H300" s="339"/>
      <c r="I300" s="339"/>
      <c r="J300" s="346"/>
      <c r="K300" s="347"/>
      <c r="L300" s="348"/>
      <c r="M300" s="348"/>
      <c r="N300" s="349"/>
      <c r="O300" s="348"/>
      <c r="P300" s="348"/>
      <c r="Q300" s="339"/>
      <c r="R300" s="339"/>
      <c r="S300" s="339"/>
      <c r="T300" s="346"/>
    </row>
    <row r="301" spans="1:20">
      <c r="A301" s="578">
        <f t="shared" si="4"/>
        <v>472</v>
      </c>
      <c r="B301" s="339"/>
      <c r="C301" s="581" t="str">
        <f>IFERROR(VLOOKUP(B301,[46]DSML!E:J,6,0),"")</f>
        <v/>
      </c>
      <c r="D301" s="581" t="str">
        <f>IFERROR(VLOOKUP(B301,[46]DSML!E:G,3,0),"")</f>
        <v/>
      </c>
      <c r="E301" s="581"/>
      <c r="F301" s="581"/>
      <c r="G301" s="339"/>
      <c r="H301" s="339"/>
      <c r="I301" s="339"/>
      <c r="J301" s="346"/>
      <c r="K301" s="347"/>
      <c r="L301" s="348"/>
      <c r="M301" s="348"/>
      <c r="N301" s="349"/>
      <c r="O301" s="348"/>
      <c r="P301" s="348"/>
      <c r="Q301" s="339"/>
      <c r="R301" s="339"/>
      <c r="S301" s="339"/>
      <c r="T301" s="346"/>
    </row>
    <row r="302" spans="1:20">
      <c r="A302" s="578">
        <f t="shared" si="4"/>
        <v>473</v>
      </c>
      <c r="B302" s="339"/>
      <c r="C302" s="581" t="str">
        <f>IFERROR(VLOOKUP(B302,[46]DSML!E:J,6,0),"")</f>
        <v/>
      </c>
      <c r="D302" s="581" t="str">
        <f>IFERROR(VLOOKUP(B302,[46]DSML!E:G,3,0),"")</f>
        <v/>
      </c>
      <c r="E302" s="581"/>
      <c r="F302" s="581"/>
      <c r="G302" s="339"/>
      <c r="H302" s="339"/>
      <c r="I302" s="339"/>
      <c r="J302" s="346"/>
      <c r="K302" s="347"/>
      <c r="L302" s="348"/>
      <c r="M302" s="348"/>
      <c r="N302" s="349"/>
      <c r="O302" s="348"/>
      <c r="P302" s="348"/>
      <c r="Q302" s="339"/>
      <c r="R302" s="339"/>
      <c r="S302" s="339"/>
      <c r="T302" s="346"/>
    </row>
    <row r="303" spans="1:20">
      <c r="A303" s="578">
        <f t="shared" si="4"/>
        <v>474</v>
      </c>
      <c r="B303" s="339"/>
      <c r="C303" s="581" t="str">
        <f>IFERROR(VLOOKUP(B303,[46]DSML!E:J,6,0),"")</f>
        <v/>
      </c>
      <c r="D303" s="581" t="str">
        <f>IFERROR(VLOOKUP(B303,[46]DSML!E:G,3,0),"")</f>
        <v/>
      </c>
      <c r="E303" s="581"/>
      <c r="F303" s="581"/>
      <c r="G303" s="339"/>
      <c r="H303" s="339"/>
      <c r="I303" s="339"/>
      <c r="J303" s="346"/>
      <c r="K303" s="347"/>
      <c r="L303" s="348"/>
      <c r="M303" s="348"/>
      <c r="N303" s="349"/>
      <c r="O303" s="348"/>
      <c r="P303" s="348"/>
      <c r="Q303" s="339"/>
      <c r="R303" s="339"/>
      <c r="S303" s="339"/>
      <c r="T303" s="346"/>
    </row>
    <row r="304" spans="1:20">
      <c r="A304" s="578">
        <f t="shared" si="4"/>
        <v>475</v>
      </c>
      <c r="B304" s="339"/>
      <c r="C304" s="581" t="str">
        <f>IFERROR(VLOOKUP(B304,[46]DSML!E:J,6,0),"")</f>
        <v/>
      </c>
      <c r="D304" s="581" t="str">
        <f>IFERROR(VLOOKUP(B304,[46]DSML!E:G,3,0),"")</f>
        <v/>
      </c>
      <c r="E304" s="581"/>
      <c r="F304" s="581"/>
      <c r="G304" s="339"/>
      <c r="H304" s="339"/>
      <c r="I304" s="339"/>
      <c r="J304" s="346"/>
      <c r="K304" s="347"/>
      <c r="L304" s="348"/>
      <c r="M304" s="348"/>
      <c r="N304" s="349"/>
      <c r="O304" s="348"/>
      <c r="P304" s="348"/>
      <c r="Q304" s="339"/>
      <c r="R304" s="339"/>
      <c r="S304" s="339"/>
      <c r="T304" s="346"/>
    </row>
    <row r="305" spans="1:20">
      <c r="A305" s="578">
        <f t="shared" si="4"/>
        <v>476</v>
      </c>
      <c r="B305" s="339"/>
      <c r="C305" s="581" t="str">
        <f>IFERROR(VLOOKUP(B305,[46]DSML!E:J,6,0),"")</f>
        <v/>
      </c>
      <c r="D305" s="581" t="str">
        <f>IFERROR(VLOOKUP(B305,[46]DSML!E:G,3,0),"")</f>
        <v/>
      </c>
      <c r="E305" s="581"/>
      <c r="F305" s="581"/>
      <c r="G305" s="339"/>
      <c r="H305" s="339"/>
      <c r="I305" s="339"/>
      <c r="J305" s="346"/>
      <c r="K305" s="347"/>
      <c r="L305" s="348"/>
      <c r="M305" s="348"/>
      <c r="N305" s="349"/>
      <c r="O305" s="348"/>
      <c r="P305" s="348"/>
      <c r="Q305" s="339"/>
      <c r="R305" s="339"/>
      <c r="S305" s="339"/>
      <c r="T305" s="346"/>
    </row>
    <row r="306" spans="1:20">
      <c r="A306" s="578">
        <f t="shared" si="4"/>
        <v>477</v>
      </c>
      <c r="B306" s="339"/>
      <c r="C306" s="581" t="str">
        <f>IFERROR(VLOOKUP(B306,[46]DSML!E:J,6,0),"")</f>
        <v/>
      </c>
      <c r="D306" s="581" t="str">
        <f>IFERROR(VLOOKUP(B306,[46]DSML!E:G,3,0),"")</f>
        <v/>
      </c>
      <c r="E306" s="581"/>
      <c r="F306" s="581"/>
      <c r="G306" s="339"/>
      <c r="H306" s="339"/>
      <c r="I306" s="339"/>
      <c r="J306" s="346"/>
      <c r="K306" s="347"/>
      <c r="L306" s="348"/>
      <c r="M306" s="348"/>
      <c r="N306" s="349"/>
      <c r="O306" s="348"/>
      <c r="P306" s="348"/>
      <c r="Q306" s="339"/>
      <c r="R306" s="339"/>
      <c r="S306" s="339"/>
      <c r="T306" s="346"/>
    </row>
    <row r="307" spans="1:20">
      <c r="A307" s="578">
        <f t="shared" si="4"/>
        <v>478</v>
      </c>
      <c r="B307" s="339"/>
      <c r="C307" s="581" t="str">
        <f>IFERROR(VLOOKUP(B307,[46]DSML!E:J,6,0),"")</f>
        <v/>
      </c>
      <c r="D307" s="581" t="str">
        <f>IFERROR(VLOOKUP(B307,[46]DSML!E:G,3,0),"")</f>
        <v/>
      </c>
      <c r="E307" s="581"/>
      <c r="F307" s="581"/>
      <c r="G307" s="339"/>
      <c r="H307" s="339"/>
      <c r="I307" s="339"/>
      <c r="J307" s="346"/>
      <c r="K307" s="347"/>
      <c r="L307" s="348"/>
      <c r="M307" s="348"/>
      <c r="N307" s="349"/>
      <c r="O307" s="348"/>
      <c r="P307" s="348"/>
      <c r="Q307" s="339"/>
      <c r="R307" s="339"/>
      <c r="S307" s="339"/>
      <c r="T307" s="346"/>
    </row>
    <row r="308" spans="1:20">
      <c r="A308" s="578">
        <f t="shared" si="4"/>
        <v>479</v>
      </c>
      <c r="B308" s="339"/>
      <c r="C308" s="581" t="str">
        <f>IFERROR(VLOOKUP(B308,[46]DSML!E:J,6,0),"")</f>
        <v/>
      </c>
      <c r="D308" s="581" t="str">
        <f>IFERROR(VLOOKUP(B308,[46]DSML!E:G,3,0),"")</f>
        <v/>
      </c>
      <c r="E308" s="581"/>
      <c r="F308" s="581"/>
      <c r="G308" s="339"/>
      <c r="H308" s="339"/>
      <c r="I308" s="339"/>
      <c r="J308" s="346"/>
      <c r="K308" s="347"/>
      <c r="L308" s="348"/>
      <c r="M308" s="348"/>
      <c r="N308" s="349"/>
      <c r="O308" s="348"/>
      <c r="P308" s="348"/>
      <c r="Q308" s="339"/>
      <c r="R308" s="339"/>
      <c r="S308" s="339"/>
      <c r="T308" s="346"/>
    </row>
    <row r="309" spans="1:20">
      <c r="A309" s="578">
        <f t="shared" si="4"/>
        <v>480</v>
      </c>
      <c r="B309" s="339"/>
      <c r="C309" s="581" t="str">
        <f>IFERROR(VLOOKUP(B309,[46]DSML!E:J,6,0),"")</f>
        <v/>
      </c>
      <c r="D309" s="581" t="str">
        <f>IFERROR(VLOOKUP(B309,[46]DSML!E:G,3,0),"")</f>
        <v/>
      </c>
      <c r="E309" s="581"/>
      <c r="F309" s="581"/>
      <c r="G309" s="339"/>
      <c r="H309" s="339"/>
      <c r="I309" s="339"/>
      <c r="J309" s="346"/>
      <c r="K309" s="347"/>
      <c r="L309" s="348"/>
      <c r="M309" s="348"/>
      <c r="N309" s="349"/>
      <c r="O309" s="348"/>
      <c r="P309" s="348"/>
      <c r="Q309" s="339"/>
      <c r="R309" s="339"/>
      <c r="S309" s="339"/>
      <c r="T309" s="346"/>
    </row>
    <row r="310" spans="1:20">
      <c r="A310" s="578">
        <f t="shared" si="4"/>
        <v>481</v>
      </c>
      <c r="B310" s="339"/>
      <c r="C310" s="581" t="str">
        <f>IFERROR(VLOOKUP(B310,[46]DSML!E:J,6,0),"")</f>
        <v/>
      </c>
      <c r="D310" s="581" t="str">
        <f>IFERROR(VLOOKUP(B310,[46]DSML!E:G,3,0),"")</f>
        <v/>
      </c>
      <c r="E310" s="581"/>
      <c r="F310" s="581"/>
      <c r="G310" s="339"/>
      <c r="H310" s="339"/>
      <c r="I310" s="339"/>
      <c r="J310" s="346"/>
      <c r="K310" s="347"/>
      <c r="L310" s="348"/>
      <c r="M310" s="348"/>
      <c r="N310" s="349"/>
      <c r="O310" s="348"/>
      <c r="P310" s="348"/>
      <c r="Q310" s="339"/>
      <c r="R310" s="339"/>
      <c r="S310" s="339"/>
      <c r="T310" s="346"/>
    </row>
    <row r="311" spans="1:20">
      <c r="A311" s="578">
        <f t="shared" si="4"/>
        <v>482</v>
      </c>
      <c r="B311" s="339"/>
      <c r="C311" s="581" t="str">
        <f>IFERROR(VLOOKUP(B311,[46]DSML!E:J,6,0),"")</f>
        <v/>
      </c>
      <c r="D311" s="581" t="str">
        <f>IFERROR(VLOOKUP(B311,[46]DSML!E:G,3,0),"")</f>
        <v/>
      </c>
      <c r="E311" s="581"/>
      <c r="F311" s="581"/>
      <c r="G311" s="339"/>
      <c r="H311" s="339"/>
      <c r="I311" s="339"/>
      <c r="J311" s="346"/>
      <c r="K311" s="347"/>
      <c r="L311" s="348"/>
      <c r="M311" s="348"/>
      <c r="N311" s="349"/>
      <c r="O311" s="348"/>
      <c r="P311" s="348"/>
      <c r="Q311" s="339"/>
      <c r="R311" s="339"/>
      <c r="S311" s="339"/>
      <c r="T311" s="346"/>
    </row>
    <row r="312" spans="1:20">
      <c r="A312" s="578">
        <f t="shared" si="4"/>
        <v>483</v>
      </c>
      <c r="B312" s="339"/>
      <c r="C312" s="581" t="str">
        <f>IFERROR(VLOOKUP(B312,[46]DSML!E:J,6,0),"")</f>
        <v/>
      </c>
      <c r="D312" s="581" t="str">
        <f>IFERROR(VLOOKUP(B312,[46]DSML!E:G,3,0),"")</f>
        <v/>
      </c>
      <c r="E312" s="581"/>
      <c r="F312" s="581"/>
      <c r="G312" s="339"/>
      <c r="H312" s="339"/>
      <c r="I312" s="339"/>
      <c r="J312" s="346"/>
      <c r="K312" s="347"/>
      <c r="L312" s="348"/>
      <c r="M312" s="348"/>
      <c r="N312" s="349"/>
      <c r="O312" s="348"/>
      <c r="P312" s="348"/>
      <c r="Q312" s="339"/>
      <c r="R312" s="339"/>
      <c r="S312" s="339"/>
      <c r="T312" s="346"/>
    </row>
    <row r="313" spans="1:20">
      <c r="A313" s="578">
        <f t="shared" si="4"/>
        <v>484</v>
      </c>
      <c r="B313" s="339"/>
      <c r="C313" s="581" t="str">
        <f>IFERROR(VLOOKUP(B313,[46]DSML!E:J,6,0),"")</f>
        <v/>
      </c>
      <c r="D313" s="581" t="str">
        <f>IFERROR(VLOOKUP(B313,[46]DSML!E:G,3,0),"")</f>
        <v/>
      </c>
      <c r="E313" s="581"/>
      <c r="F313" s="581"/>
      <c r="G313" s="339"/>
      <c r="H313" s="339"/>
      <c r="I313" s="339"/>
      <c r="J313" s="346"/>
      <c r="K313" s="347"/>
      <c r="L313" s="348"/>
      <c r="M313" s="348"/>
      <c r="N313" s="349"/>
      <c r="O313" s="348"/>
      <c r="P313" s="348"/>
      <c r="Q313" s="339"/>
      <c r="R313" s="339"/>
      <c r="S313" s="339"/>
      <c r="T313" s="346"/>
    </row>
    <row r="314" spans="1:20">
      <c r="A314" s="578">
        <f t="shared" si="4"/>
        <v>485</v>
      </c>
      <c r="B314" s="339"/>
      <c r="C314" s="581" t="str">
        <f>IFERROR(VLOOKUP(B314,[46]DSML!E:J,6,0),"")</f>
        <v/>
      </c>
      <c r="D314" s="581" t="str">
        <f>IFERROR(VLOOKUP(B314,[46]DSML!E:G,3,0),"")</f>
        <v/>
      </c>
      <c r="E314" s="581"/>
      <c r="F314" s="581"/>
      <c r="G314" s="339"/>
      <c r="H314" s="339"/>
      <c r="I314" s="339"/>
      <c r="J314" s="346"/>
      <c r="K314" s="347"/>
      <c r="L314" s="348"/>
      <c r="M314" s="348"/>
      <c r="N314" s="349"/>
      <c r="O314" s="348"/>
      <c r="P314" s="348"/>
      <c r="Q314" s="339"/>
      <c r="R314" s="339"/>
      <c r="S314" s="339"/>
      <c r="T314" s="346"/>
    </row>
    <row r="315" spans="1:20">
      <c r="A315" s="578">
        <f t="shared" si="4"/>
        <v>486</v>
      </c>
      <c r="B315" s="339"/>
      <c r="C315" s="581" t="str">
        <f>IFERROR(VLOOKUP(B315,[46]DSML!E:J,6,0),"")</f>
        <v/>
      </c>
      <c r="D315" s="581" t="str">
        <f>IFERROR(VLOOKUP(B315,[46]DSML!E:G,3,0),"")</f>
        <v/>
      </c>
      <c r="E315" s="581"/>
      <c r="F315" s="581"/>
      <c r="G315" s="339"/>
      <c r="H315" s="339"/>
      <c r="I315" s="339"/>
      <c r="J315" s="346"/>
      <c r="K315" s="347"/>
      <c r="L315" s="348"/>
      <c r="M315" s="348"/>
      <c r="N315" s="349"/>
      <c r="O315" s="348"/>
      <c r="P315" s="348"/>
      <c r="Q315" s="339"/>
      <c r="R315" s="339"/>
      <c r="S315" s="339"/>
      <c r="T315" s="346"/>
    </row>
    <row r="316" spans="1:20">
      <c r="A316" s="578">
        <f t="shared" si="4"/>
        <v>487</v>
      </c>
      <c r="B316" s="339"/>
      <c r="C316" s="581" t="str">
        <f>IFERROR(VLOOKUP(B316,[46]DSML!E:J,6,0),"")</f>
        <v/>
      </c>
      <c r="D316" s="581" t="str">
        <f>IFERROR(VLOOKUP(B316,[46]DSML!E:G,3,0),"")</f>
        <v/>
      </c>
      <c r="E316" s="581"/>
      <c r="F316" s="581"/>
      <c r="G316" s="339"/>
      <c r="H316" s="339"/>
      <c r="I316" s="339"/>
      <c r="J316" s="346"/>
      <c r="K316" s="347"/>
      <c r="L316" s="348"/>
      <c r="M316" s="348"/>
      <c r="N316" s="349"/>
      <c r="O316" s="348"/>
      <c r="P316" s="348"/>
      <c r="Q316" s="339"/>
      <c r="R316" s="339"/>
      <c r="S316" s="339"/>
      <c r="T316" s="346"/>
    </row>
    <row r="317" spans="1:20">
      <c r="A317" s="578">
        <f t="shared" si="4"/>
        <v>488</v>
      </c>
      <c r="B317" s="339"/>
      <c r="C317" s="581" t="str">
        <f>IFERROR(VLOOKUP(B317,[46]DSML!E:J,6,0),"")</f>
        <v/>
      </c>
      <c r="D317" s="581" t="str">
        <f>IFERROR(VLOOKUP(B317,[46]DSML!E:G,3,0),"")</f>
        <v/>
      </c>
      <c r="E317" s="581"/>
      <c r="F317" s="581"/>
      <c r="G317" s="339"/>
      <c r="H317" s="339"/>
      <c r="I317" s="339"/>
      <c r="J317" s="346"/>
      <c r="K317" s="347"/>
      <c r="L317" s="348"/>
      <c r="M317" s="348"/>
      <c r="N317" s="349"/>
      <c r="O317" s="348"/>
      <c r="P317" s="348"/>
      <c r="Q317" s="339"/>
      <c r="R317" s="339"/>
      <c r="S317" s="339"/>
      <c r="T317" s="346"/>
    </row>
    <row r="318" spans="1:20">
      <c r="A318" s="578">
        <f t="shared" si="4"/>
        <v>489</v>
      </c>
      <c r="B318" s="339"/>
      <c r="C318" s="581" t="str">
        <f>IFERROR(VLOOKUP(B318,[46]DSML!E:J,6,0),"")</f>
        <v/>
      </c>
      <c r="D318" s="581" t="str">
        <f>IFERROR(VLOOKUP(B318,[46]DSML!E:G,3,0),"")</f>
        <v/>
      </c>
      <c r="E318" s="581"/>
      <c r="F318" s="581"/>
      <c r="G318" s="339"/>
      <c r="H318" s="339"/>
      <c r="I318" s="339"/>
      <c r="J318" s="346"/>
      <c r="K318" s="347"/>
      <c r="L318" s="348"/>
      <c r="M318" s="348"/>
      <c r="N318" s="349"/>
      <c r="O318" s="348"/>
      <c r="P318" s="348"/>
      <c r="Q318" s="339"/>
      <c r="R318" s="339"/>
      <c r="S318" s="339"/>
      <c r="T318" s="346"/>
    </row>
    <row r="319" spans="1:20">
      <c r="A319" s="578">
        <f t="shared" si="4"/>
        <v>490</v>
      </c>
      <c r="B319" s="339"/>
      <c r="C319" s="581" t="str">
        <f>IFERROR(VLOOKUP(B319,[46]DSML!E:J,6,0),"")</f>
        <v/>
      </c>
      <c r="D319" s="581" t="str">
        <f>IFERROR(VLOOKUP(B319,[46]DSML!E:G,3,0),"")</f>
        <v/>
      </c>
      <c r="E319" s="581"/>
      <c r="F319" s="581"/>
      <c r="G319" s="339"/>
      <c r="H319" s="339"/>
      <c r="I319" s="339"/>
      <c r="J319" s="346"/>
      <c r="K319" s="347"/>
      <c r="L319" s="348"/>
      <c r="M319" s="348"/>
      <c r="N319" s="349"/>
      <c r="O319" s="348"/>
      <c r="P319" s="348"/>
      <c r="Q319" s="339"/>
      <c r="R319" s="339"/>
      <c r="S319" s="339"/>
      <c r="T319" s="346"/>
    </row>
    <row r="320" spans="1:20">
      <c r="A320" s="578">
        <f t="shared" si="4"/>
        <v>491</v>
      </c>
      <c r="B320" s="339"/>
      <c r="C320" s="581" t="str">
        <f>IFERROR(VLOOKUP(B320,[46]DSML!E:J,6,0),"")</f>
        <v/>
      </c>
      <c r="D320" s="581" t="str">
        <f>IFERROR(VLOOKUP(B320,[46]DSML!E:G,3,0),"")</f>
        <v/>
      </c>
      <c r="E320" s="581"/>
      <c r="F320" s="581"/>
      <c r="G320" s="339"/>
      <c r="H320" s="339"/>
      <c r="I320" s="339"/>
      <c r="J320" s="346"/>
      <c r="K320" s="347"/>
      <c r="L320" s="348"/>
      <c r="M320" s="348"/>
      <c r="N320" s="349"/>
      <c r="O320" s="348"/>
      <c r="P320" s="348"/>
      <c r="Q320" s="339"/>
      <c r="R320" s="339"/>
      <c r="S320" s="339"/>
      <c r="T320" s="346"/>
    </row>
    <row r="321" spans="1:20">
      <c r="A321" s="578">
        <f t="shared" si="4"/>
        <v>492</v>
      </c>
      <c r="B321" s="339"/>
      <c r="C321" s="581" t="str">
        <f>IFERROR(VLOOKUP(B321,[46]DSML!E:J,6,0),"")</f>
        <v/>
      </c>
      <c r="D321" s="581" t="str">
        <f>IFERROR(VLOOKUP(B321,[46]DSML!E:G,3,0),"")</f>
        <v/>
      </c>
      <c r="E321" s="581"/>
      <c r="F321" s="581"/>
      <c r="G321" s="339"/>
      <c r="H321" s="339"/>
      <c r="I321" s="339"/>
      <c r="J321" s="346"/>
      <c r="K321" s="347"/>
      <c r="L321" s="348"/>
      <c r="M321" s="348"/>
      <c r="N321" s="349"/>
      <c r="O321" s="348"/>
      <c r="P321" s="348"/>
      <c r="Q321" s="339"/>
      <c r="R321" s="339"/>
      <c r="S321" s="339"/>
      <c r="T321" s="346"/>
    </row>
    <row r="322" spans="1:20">
      <c r="A322" s="578">
        <f t="shared" si="4"/>
        <v>493</v>
      </c>
      <c r="B322" s="339"/>
      <c r="C322" s="581" t="str">
        <f>IFERROR(VLOOKUP(B322,[46]DSML!E:J,6,0),"")</f>
        <v/>
      </c>
      <c r="D322" s="581" t="str">
        <f>IFERROR(VLOOKUP(B322,[46]DSML!E:G,3,0),"")</f>
        <v/>
      </c>
      <c r="E322" s="581"/>
      <c r="F322" s="581"/>
      <c r="G322" s="339"/>
      <c r="H322" s="339"/>
      <c r="I322" s="339"/>
      <c r="J322" s="346"/>
      <c r="K322" s="347"/>
      <c r="L322" s="348"/>
      <c r="M322" s="348"/>
      <c r="N322" s="349"/>
      <c r="O322" s="348"/>
      <c r="P322" s="348"/>
      <c r="Q322" s="339"/>
      <c r="R322" s="339"/>
      <c r="S322" s="339"/>
      <c r="T322" s="346"/>
    </row>
    <row r="323" spans="1:20">
      <c r="A323" s="578">
        <f t="shared" ref="A323:A386" si="5">A322+1</f>
        <v>494</v>
      </c>
      <c r="B323" s="339"/>
      <c r="C323" s="581" t="str">
        <f>IFERROR(VLOOKUP(B323,[46]DSML!E:J,6,0),"")</f>
        <v/>
      </c>
      <c r="D323" s="581" t="str">
        <f>IFERROR(VLOOKUP(B323,[46]DSML!E:G,3,0),"")</f>
        <v/>
      </c>
      <c r="E323" s="581"/>
      <c r="F323" s="581"/>
      <c r="G323" s="339"/>
      <c r="H323" s="339"/>
      <c r="I323" s="339"/>
      <c r="J323" s="346"/>
      <c r="K323" s="347"/>
      <c r="L323" s="348"/>
      <c r="M323" s="348"/>
      <c r="N323" s="349"/>
      <c r="O323" s="348"/>
      <c r="P323" s="348"/>
      <c r="Q323" s="339"/>
      <c r="R323" s="339"/>
      <c r="S323" s="339"/>
      <c r="T323" s="346"/>
    </row>
    <row r="324" spans="1:20">
      <c r="A324" s="578">
        <f t="shared" si="5"/>
        <v>495</v>
      </c>
      <c r="B324" s="339"/>
      <c r="C324" s="581" t="str">
        <f>IFERROR(VLOOKUP(B324,[46]DSML!E:J,6,0),"")</f>
        <v/>
      </c>
      <c r="D324" s="581" t="str">
        <f>IFERROR(VLOOKUP(B324,[46]DSML!E:G,3,0),"")</f>
        <v/>
      </c>
      <c r="E324" s="581"/>
      <c r="F324" s="581"/>
      <c r="G324" s="339"/>
      <c r="H324" s="339"/>
      <c r="I324" s="339"/>
      <c r="J324" s="346"/>
      <c r="K324" s="347"/>
      <c r="L324" s="348"/>
      <c r="M324" s="348"/>
      <c r="N324" s="349"/>
      <c r="O324" s="348"/>
      <c r="P324" s="348"/>
      <c r="Q324" s="339"/>
      <c r="R324" s="339"/>
      <c r="S324" s="339"/>
      <c r="T324" s="346"/>
    </row>
    <row r="325" spans="1:20">
      <c r="A325" s="578">
        <f t="shared" si="5"/>
        <v>496</v>
      </c>
      <c r="B325" s="339"/>
      <c r="C325" s="581" t="str">
        <f>IFERROR(VLOOKUP(B325,[46]DSML!E:J,6,0),"")</f>
        <v/>
      </c>
      <c r="D325" s="581" t="str">
        <f>IFERROR(VLOOKUP(B325,[46]DSML!E:G,3,0),"")</f>
        <v/>
      </c>
      <c r="E325" s="581"/>
      <c r="F325" s="581"/>
      <c r="G325" s="339"/>
      <c r="H325" s="339"/>
      <c r="I325" s="339"/>
      <c r="J325" s="346"/>
      <c r="K325" s="347"/>
      <c r="L325" s="348"/>
      <c r="M325" s="348"/>
      <c r="N325" s="349"/>
      <c r="O325" s="348"/>
      <c r="P325" s="348"/>
      <c r="Q325" s="339"/>
      <c r="R325" s="339"/>
      <c r="S325" s="339"/>
      <c r="T325" s="346"/>
    </row>
    <row r="326" spans="1:20">
      <c r="A326" s="578">
        <f t="shared" si="5"/>
        <v>497</v>
      </c>
      <c r="B326" s="339"/>
      <c r="C326" s="581" t="str">
        <f>IFERROR(VLOOKUP(B326,[46]DSML!E:J,6,0),"")</f>
        <v/>
      </c>
      <c r="D326" s="581" t="str">
        <f>IFERROR(VLOOKUP(B326,[46]DSML!E:G,3,0),"")</f>
        <v/>
      </c>
      <c r="E326" s="581"/>
      <c r="F326" s="581"/>
      <c r="G326" s="339"/>
      <c r="H326" s="339"/>
      <c r="I326" s="339"/>
      <c r="J326" s="346"/>
      <c r="K326" s="347"/>
      <c r="L326" s="348"/>
      <c r="M326" s="348"/>
      <c r="N326" s="349"/>
      <c r="O326" s="348"/>
      <c r="P326" s="348"/>
      <c r="Q326" s="339"/>
      <c r="R326" s="339"/>
      <c r="S326" s="339"/>
      <c r="T326" s="346"/>
    </row>
    <row r="327" spans="1:20">
      <c r="A327" s="578">
        <f t="shared" si="5"/>
        <v>498</v>
      </c>
      <c r="B327" s="339"/>
      <c r="C327" s="581" t="str">
        <f>IFERROR(VLOOKUP(B327,[46]DSML!E:J,6,0),"")</f>
        <v/>
      </c>
      <c r="D327" s="581" t="str">
        <f>IFERROR(VLOOKUP(B327,[46]DSML!E:G,3,0),"")</f>
        <v/>
      </c>
      <c r="E327" s="581"/>
      <c r="F327" s="581"/>
      <c r="G327" s="339"/>
      <c r="H327" s="339"/>
      <c r="I327" s="339"/>
      <c r="J327" s="346"/>
      <c r="K327" s="347"/>
      <c r="L327" s="348"/>
      <c r="M327" s="348"/>
      <c r="N327" s="349"/>
      <c r="O327" s="348"/>
      <c r="P327" s="348"/>
      <c r="Q327" s="339"/>
      <c r="R327" s="339"/>
      <c r="S327" s="339"/>
      <c r="T327" s="346"/>
    </row>
    <row r="328" spans="1:20">
      <c r="A328" s="578">
        <f t="shared" si="5"/>
        <v>499</v>
      </c>
      <c r="B328" s="339"/>
      <c r="C328" s="581" t="str">
        <f>IFERROR(VLOOKUP(B328,[46]DSML!E:J,6,0),"")</f>
        <v/>
      </c>
      <c r="D328" s="581" t="str">
        <f>IFERROR(VLOOKUP(B328,[46]DSML!E:G,3,0),"")</f>
        <v/>
      </c>
      <c r="E328" s="581"/>
      <c r="F328" s="581"/>
      <c r="G328" s="339"/>
      <c r="H328" s="339"/>
      <c r="I328" s="339"/>
      <c r="J328" s="346"/>
      <c r="K328" s="347"/>
      <c r="L328" s="348"/>
      <c r="M328" s="348"/>
      <c r="N328" s="349"/>
      <c r="O328" s="348"/>
      <c r="P328" s="348"/>
      <c r="Q328" s="339"/>
      <c r="R328" s="339"/>
      <c r="S328" s="339"/>
      <c r="T328" s="346"/>
    </row>
    <row r="329" spans="1:20">
      <c r="A329" s="578">
        <f t="shared" si="5"/>
        <v>500</v>
      </c>
      <c r="B329" s="339"/>
      <c r="C329" s="581" t="str">
        <f>IFERROR(VLOOKUP(B329,[46]DSML!E:J,6,0),"")</f>
        <v/>
      </c>
      <c r="D329" s="581" t="str">
        <f>IFERROR(VLOOKUP(B329,[46]DSML!E:G,3,0),"")</f>
        <v/>
      </c>
      <c r="E329" s="581"/>
      <c r="F329" s="581"/>
      <c r="G329" s="339"/>
      <c r="H329" s="339"/>
      <c r="I329" s="339"/>
      <c r="J329" s="346"/>
      <c r="K329" s="347"/>
      <c r="L329" s="348"/>
      <c r="M329" s="348"/>
      <c r="N329" s="349"/>
      <c r="O329" s="348"/>
      <c r="P329" s="348"/>
      <c r="Q329" s="339"/>
      <c r="R329" s="339"/>
      <c r="S329" s="339"/>
      <c r="T329" s="346"/>
    </row>
    <row r="330" spans="1:20">
      <c r="A330" s="578">
        <f t="shared" si="5"/>
        <v>501</v>
      </c>
      <c r="B330" s="339"/>
      <c r="C330" s="581" t="str">
        <f>IFERROR(VLOOKUP(B330,[46]DSML!E:J,6,0),"")</f>
        <v/>
      </c>
      <c r="D330" s="581" t="str">
        <f>IFERROR(VLOOKUP(B330,[46]DSML!E:G,3,0),"")</f>
        <v/>
      </c>
      <c r="E330" s="581"/>
      <c r="F330" s="581"/>
      <c r="G330" s="339"/>
      <c r="H330" s="339"/>
      <c r="I330" s="339"/>
      <c r="J330" s="346"/>
      <c r="K330" s="347"/>
      <c r="L330" s="348"/>
      <c r="M330" s="348"/>
      <c r="N330" s="349"/>
      <c r="O330" s="348"/>
      <c r="P330" s="348"/>
      <c r="Q330" s="339"/>
      <c r="R330" s="339"/>
      <c r="S330" s="339"/>
      <c r="T330" s="346"/>
    </row>
    <row r="331" spans="1:20">
      <c r="A331" s="578">
        <f t="shared" si="5"/>
        <v>502</v>
      </c>
      <c r="B331" s="339"/>
      <c r="C331" s="581" t="str">
        <f>IFERROR(VLOOKUP(B331,[46]DSML!E:J,6,0),"")</f>
        <v/>
      </c>
      <c r="D331" s="581" t="str">
        <f>IFERROR(VLOOKUP(B331,[46]DSML!E:G,3,0),"")</f>
        <v/>
      </c>
      <c r="E331" s="581"/>
      <c r="F331" s="581"/>
      <c r="G331" s="339"/>
      <c r="H331" s="339"/>
      <c r="I331" s="339"/>
      <c r="J331" s="346"/>
      <c r="K331" s="347"/>
      <c r="L331" s="348"/>
      <c r="M331" s="348"/>
      <c r="N331" s="349"/>
      <c r="O331" s="348"/>
      <c r="P331" s="348"/>
      <c r="Q331" s="339"/>
      <c r="R331" s="339"/>
      <c r="S331" s="339"/>
      <c r="T331" s="346"/>
    </row>
    <row r="332" spans="1:20">
      <c r="A332" s="578">
        <f t="shared" si="5"/>
        <v>503</v>
      </c>
      <c r="B332" s="339"/>
      <c r="C332" s="581" t="str">
        <f>IFERROR(VLOOKUP(B332,[46]DSML!E:J,6,0),"")</f>
        <v/>
      </c>
      <c r="D332" s="581" t="str">
        <f>IFERROR(VLOOKUP(B332,[46]DSML!E:G,3,0),"")</f>
        <v/>
      </c>
      <c r="E332" s="581"/>
      <c r="F332" s="581"/>
      <c r="G332" s="339"/>
      <c r="H332" s="339"/>
      <c r="I332" s="339"/>
      <c r="J332" s="346"/>
      <c r="K332" s="347"/>
      <c r="L332" s="348"/>
      <c r="M332" s="348"/>
      <c r="N332" s="349"/>
      <c r="O332" s="348"/>
      <c r="P332" s="348"/>
      <c r="Q332" s="339"/>
      <c r="R332" s="339"/>
      <c r="S332" s="339"/>
      <c r="T332" s="346"/>
    </row>
    <row r="333" spans="1:20">
      <c r="A333" s="578">
        <f t="shared" si="5"/>
        <v>504</v>
      </c>
      <c r="B333" s="339"/>
      <c r="C333" s="581" t="str">
        <f>IFERROR(VLOOKUP(B333,[46]DSML!E:J,6,0),"")</f>
        <v/>
      </c>
      <c r="D333" s="581" t="str">
        <f>IFERROR(VLOOKUP(B333,[46]DSML!E:G,3,0),"")</f>
        <v/>
      </c>
      <c r="E333" s="581"/>
      <c r="F333" s="581"/>
      <c r="G333" s="339"/>
      <c r="H333" s="339"/>
      <c r="I333" s="339"/>
      <c r="J333" s="346"/>
      <c r="K333" s="347"/>
      <c r="L333" s="348"/>
      <c r="M333" s="348"/>
      <c r="N333" s="349"/>
      <c r="O333" s="348"/>
      <c r="P333" s="348"/>
      <c r="Q333" s="339"/>
      <c r="R333" s="339"/>
      <c r="S333" s="339"/>
      <c r="T333" s="346"/>
    </row>
    <row r="334" spans="1:20">
      <c r="A334" s="578">
        <f t="shared" si="5"/>
        <v>505</v>
      </c>
      <c r="B334" s="339"/>
      <c r="C334" s="581" t="str">
        <f>IFERROR(VLOOKUP(B334,[46]DSML!E:J,6,0),"")</f>
        <v/>
      </c>
      <c r="D334" s="581" t="str">
        <f>IFERROR(VLOOKUP(B334,[46]DSML!E:G,3,0),"")</f>
        <v/>
      </c>
      <c r="E334" s="581"/>
      <c r="F334" s="581"/>
      <c r="G334" s="339"/>
      <c r="H334" s="339"/>
      <c r="I334" s="339"/>
      <c r="J334" s="346"/>
      <c r="K334" s="347"/>
      <c r="L334" s="348"/>
      <c r="M334" s="348"/>
      <c r="N334" s="349"/>
      <c r="O334" s="348"/>
      <c r="P334" s="348"/>
      <c r="Q334" s="339"/>
      <c r="R334" s="339"/>
      <c r="S334" s="339"/>
      <c r="T334" s="346"/>
    </row>
    <row r="335" spans="1:20">
      <c r="A335" s="578">
        <f t="shared" si="5"/>
        <v>506</v>
      </c>
      <c r="B335" s="339"/>
      <c r="C335" s="581" t="str">
        <f>IFERROR(VLOOKUP(B335,[46]DSML!E:J,6,0),"")</f>
        <v/>
      </c>
      <c r="D335" s="581" t="str">
        <f>IFERROR(VLOOKUP(B335,[46]DSML!E:G,3,0),"")</f>
        <v/>
      </c>
      <c r="E335" s="581"/>
      <c r="F335" s="581"/>
      <c r="G335" s="339"/>
      <c r="H335" s="339"/>
      <c r="I335" s="339"/>
      <c r="J335" s="346"/>
      <c r="K335" s="347"/>
      <c r="L335" s="348"/>
      <c r="M335" s="348"/>
      <c r="N335" s="349"/>
      <c r="O335" s="348"/>
      <c r="P335" s="348"/>
      <c r="Q335" s="339"/>
      <c r="R335" s="339"/>
      <c r="S335" s="339"/>
      <c r="T335" s="346"/>
    </row>
    <row r="336" spans="1:20">
      <c r="A336" s="578">
        <f t="shared" si="5"/>
        <v>507</v>
      </c>
      <c r="B336" s="339"/>
      <c r="C336" s="581" t="str">
        <f>IFERROR(VLOOKUP(B336,[46]DSML!E:J,6,0),"")</f>
        <v/>
      </c>
      <c r="D336" s="581" t="str">
        <f>IFERROR(VLOOKUP(B336,[46]DSML!E:G,3,0),"")</f>
        <v/>
      </c>
      <c r="E336" s="581"/>
      <c r="F336" s="581"/>
      <c r="G336" s="339"/>
      <c r="H336" s="339"/>
      <c r="I336" s="339"/>
      <c r="J336" s="346"/>
      <c r="K336" s="347"/>
      <c r="L336" s="348"/>
      <c r="M336" s="348"/>
      <c r="N336" s="349"/>
      <c r="O336" s="348"/>
      <c r="P336" s="348"/>
      <c r="Q336" s="339"/>
      <c r="R336" s="339"/>
      <c r="S336" s="339"/>
      <c r="T336" s="346"/>
    </row>
    <row r="337" spans="1:20">
      <c r="A337" s="578">
        <f t="shared" si="5"/>
        <v>508</v>
      </c>
      <c r="B337" s="339"/>
      <c r="C337" s="581" t="str">
        <f>IFERROR(VLOOKUP(B337,[46]DSML!E:J,6,0),"")</f>
        <v/>
      </c>
      <c r="D337" s="581" t="str">
        <f>IFERROR(VLOOKUP(B337,[46]DSML!E:G,3,0),"")</f>
        <v/>
      </c>
      <c r="E337" s="581"/>
      <c r="F337" s="581"/>
      <c r="G337" s="339"/>
      <c r="H337" s="339"/>
      <c r="I337" s="339"/>
      <c r="J337" s="346"/>
      <c r="K337" s="347"/>
      <c r="L337" s="348"/>
      <c r="M337" s="348"/>
      <c r="N337" s="349"/>
      <c r="O337" s="348"/>
      <c r="P337" s="348"/>
      <c r="Q337" s="339"/>
      <c r="R337" s="339"/>
      <c r="S337" s="339"/>
      <c r="T337" s="346"/>
    </row>
    <row r="338" spans="1:20">
      <c r="A338" s="578">
        <f t="shared" si="5"/>
        <v>509</v>
      </c>
      <c r="B338" s="339"/>
      <c r="C338" s="581" t="str">
        <f>IFERROR(VLOOKUP(B338,[46]DSML!E:J,6,0),"")</f>
        <v/>
      </c>
      <c r="D338" s="581" t="str">
        <f>IFERROR(VLOOKUP(B338,[46]DSML!E:G,3,0),"")</f>
        <v/>
      </c>
      <c r="E338" s="581"/>
      <c r="F338" s="581"/>
      <c r="G338" s="339"/>
      <c r="H338" s="339"/>
      <c r="I338" s="339"/>
      <c r="J338" s="346"/>
      <c r="K338" s="347"/>
      <c r="L338" s="348"/>
      <c r="M338" s="348"/>
      <c r="N338" s="349"/>
      <c r="O338" s="348"/>
      <c r="P338" s="348"/>
      <c r="Q338" s="339"/>
      <c r="R338" s="339"/>
      <c r="S338" s="339"/>
      <c r="T338" s="346"/>
    </row>
    <row r="339" spans="1:20">
      <c r="A339" s="578">
        <f t="shared" si="5"/>
        <v>510</v>
      </c>
      <c r="B339" s="339"/>
      <c r="C339" s="581" t="str">
        <f>IFERROR(VLOOKUP(B339,[46]DSML!E:J,6,0),"")</f>
        <v/>
      </c>
      <c r="D339" s="581" t="str">
        <f>IFERROR(VLOOKUP(B339,[46]DSML!E:G,3,0),"")</f>
        <v/>
      </c>
      <c r="E339" s="581"/>
      <c r="F339" s="581"/>
      <c r="G339" s="339"/>
      <c r="H339" s="339"/>
      <c r="I339" s="339"/>
      <c r="J339" s="346"/>
      <c r="K339" s="347"/>
      <c r="L339" s="348"/>
      <c r="M339" s="348"/>
      <c r="N339" s="349"/>
      <c r="O339" s="348"/>
      <c r="P339" s="348"/>
      <c r="Q339" s="339"/>
      <c r="R339" s="339"/>
      <c r="S339" s="339"/>
      <c r="T339" s="346"/>
    </row>
    <row r="340" spans="1:20">
      <c r="A340" s="578">
        <f t="shared" si="5"/>
        <v>511</v>
      </c>
      <c r="B340" s="339"/>
      <c r="C340" s="581" t="str">
        <f>IFERROR(VLOOKUP(B340,[46]DSML!E:J,6,0),"")</f>
        <v/>
      </c>
      <c r="D340" s="581" t="str">
        <f>IFERROR(VLOOKUP(B340,[46]DSML!E:G,3,0),"")</f>
        <v/>
      </c>
      <c r="E340" s="581"/>
      <c r="F340" s="581"/>
      <c r="G340" s="339"/>
      <c r="H340" s="339"/>
      <c r="I340" s="339"/>
      <c r="J340" s="346"/>
      <c r="K340" s="347"/>
      <c r="L340" s="348"/>
      <c r="M340" s="348"/>
      <c r="N340" s="349"/>
      <c r="O340" s="348"/>
      <c r="P340" s="348"/>
      <c r="Q340" s="339"/>
      <c r="R340" s="339"/>
      <c r="S340" s="339"/>
      <c r="T340" s="346"/>
    </row>
    <row r="341" spans="1:20">
      <c r="A341" s="578">
        <f t="shared" si="5"/>
        <v>512</v>
      </c>
      <c r="B341" s="339"/>
      <c r="C341" s="581" t="str">
        <f>IFERROR(VLOOKUP(B341,[46]DSML!E:J,6,0),"")</f>
        <v/>
      </c>
      <c r="D341" s="581" t="str">
        <f>IFERROR(VLOOKUP(B341,[46]DSML!E:G,3,0),"")</f>
        <v/>
      </c>
      <c r="E341" s="581"/>
      <c r="F341" s="581"/>
      <c r="G341" s="339"/>
      <c r="H341" s="339"/>
      <c r="I341" s="339"/>
      <c r="J341" s="346"/>
      <c r="K341" s="347"/>
      <c r="L341" s="348"/>
      <c r="M341" s="348"/>
      <c r="N341" s="349"/>
      <c r="O341" s="348"/>
      <c r="P341" s="348"/>
      <c r="Q341" s="339"/>
      <c r="R341" s="339"/>
      <c r="S341" s="339"/>
      <c r="T341" s="346"/>
    </row>
    <row r="342" spans="1:20">
      <c r="A342" s="578">
        <f t="shared" si="5"/>
        <v>513</v>
      </c>
      <c r="B342" s="339"/>
      <c r="C342" s="581" t="str">
        <f>IFERROR(VLOOKUP(B342,[46]DSML!E:J,6,0),"")</f>
        <v/>
      </c>
      <c r="D342" s="581" t="str">
        <f>IFERROR(VLOOKUP(B342,[46]DSML!E:G,3,0),"")</f>
        <v/>
      </c>
      <c r="E342" s="581"/>
      <c r="F342" s="581"/>
      <c r="G342" s="339"/>
      <c r="H342" s="339"/>
      <c r="I342" s="339"/>
      <c r="J342" s="346"/>
      <c r="K342" s="347"/>
      <c r="L342" s="348"/>
      <c r="M342" s="348"/>
      <c r="N342" s="349"/>
      <c r="O342" s="348"/>
      <c r="P342" s="348"/>
      <c r="Q342" s="339"/>
      <c r="R342" s="339"/>
      <c r="S342" s="339"/>
      <c r="T342" s="346"/>
    </row>
    <row r="343" spans="1:20">
      <c r="A343" s="578">
        <f t="shared" si="5"/>
        <v>514</v>
      </c>
      <c r="B343" s="339"/>
      <c r="C343" s="581" t="str">
        <f>IFERROR(VLOOKUP(B343,[46]DSML!E:J,6,0),"")</f>
        <v/>
      </c>
      <c r="D343" s="581" t="str">
        <f>IFERROR(VLOOKUP(B343,[46]DSML!E:G,3,0),"")</f>
        <v/>
      </c>
      <c r="E343" s="581"/>
      <c r="F343" s="581"/>
      <c r="G343" s="339"/>
      <c r="H343" s="339"/>
      <c r="I343" s="339"/>
      <c r="J343" s="346"/>
      <c r="K343" s="347"/>
      <c r="L343" s="348"/>
      <c r="M343" s="348"/>
      <c r="N343" s="349"/>
      <c r="O343" s="348"/>
      <c r="P343" s="348"/>
      <c r="Q343" s="339"/>
      <c r="R343" s="339"/>
      <c r="S343" s="339"/>
      <c r="T343" s="346"/>
    </row>
    <row r="344" spans="1:20">
      <c r="A344" s="578">
        <f t="shared" si="5"/>
        <v>515</v>
      </c>
      <c r="B344" s="339"/>
      <c r="C344" s="581" t="str">
        <f>IFERROR(VLOOKUP(B344,[46]DSML!E:J,6,0),"")</f>
        <v/>
      </c>
      <c r="D344" s="581" t="str">
        <f>IFERROR(VLOOKUP(B344,[46]DSML!E:G,3,0),"")</f>
        <v/>
      </c>
      <c r="E344" s="581"/>
      <c r="F344" s="581"/>
      <c r="G344" s="339"/>
      <c r="H344" s="339"/>
      <c r="I344" s="339"/>
      <c r="J344" s="346"/>
      <c r="K344" s="347"/>
      <c r="L344" s="348"/>
      <c r="M344" s="348"/>
      <c r="N344" s="349"/>
      <c r="O344" s="348"/>
      <c r="P344" s="348"/>
      <c r="Q344" s="339"/>
      <c r="R344" s="339"/>
      <c r="S344" s="339"/>
      <c r="T344" s="346"/>
    </row>
    <row r="345" spans="1:20">
      <c r="A345" s="578">
        <f t="shared" si="5"/>
        <v>516</v>
      </c>
      <c r="B345" s="339"/>
      <c r="C345" s="581" t="str">
        <f>IFERROR(VLOOKUP(B345,[46]DSML!E:J,6,0),"")</f>
        <v/>
      </c>
      <c r="D345" s="581" t="str">
        <f>IFERROR(VLOOKUP(B345,[46]DSML!E:G,3,0),"")</f>
        <v/>
      </c>
      <c r="E345" s="581"/>
      <c r="F345" s="581"/>
      <c r="G345" s="339"/>
      <c r="H345" s="339"/>
      <c r="I345" s="339"/>
      <c r="J345" s="346"/>
      <c r="K345" s="347"/>
      <c r="L345" s="348"/>
      <c r="M345" s="348"/>
      <c r="N345" s="349"/>
      <c r="O345" s="348"/>
      <c r="P345" s="348"/>
      <c r="Q345" s="339"/>
      <c r="R345" s="339"/>
      <c r="S345" s="339"/>
      <c r="T345" s="346"/>
    </row>
    <row r="346" spans="1:20">
      <c r="A346" s="578">
        <f t="shared" si="5"/>
        <v>517</v>
      </c>
      <c r="B346" s="339"/>
      <c r="C346" s="581" t="str">
        <f>IFERROR(VLOOKUP(B346,[46]DSML!E:J,6,0),"")</f>
        <v/>
      </c>
      <c r="D346" s="581" t="str">
        <f>IFERROR(VLOOKUP(B346,[46]DSML!E:G,3,0),"")</f>
        <v/>
      </c>
      <c r="E346" s="581"/>
      <c r="F346" s="581"/>
      <c r="G346" s="339"/>
      <c r="H346" s="339"/>
      <c r="I346" s="339"/>
      <c r="J346" s="346"/>
      <c r="K346" s="347"/>
      <c r="L346" s="348"/>
      <c r="M346" s="348"/>
      <c r="N346" s="349"/>
      <c r="O346" s="348"/>
      <c r="P346" s="348"/>
      <c r="Q346" s="339"/>
      <c r="R346" s="339"/>
      <c r="S346" s="339"/>
      <c r="T346" s="346"/>
    </row>
    <row r="347" spans="1:20">
      <c r="A347" s="578">
        <f t="shared" si="5"/>
        <v>518</v>
      </c>
      <c r="B347" s="339"/>
      <c r="C347" s="581" t="str">
        <f>IFERROR(VLOOKUP(B347,[46]DSML!E:J,6,0),"")</f>
        <v/>
      </c>
      <c r="D347" s="581" t="str">
        <f>IFERROR(VLOOKUP(B347,[46]DSML!E:G,3,0),"")</f>
        <v/>
      </c>
      <c r="E347" s="581"/>
      <c r="F347" s="581"/>
      <c r="G347" s="339"/>
      <c r="H347" s="339"/>
      <c r="I347" s="339"/>
      <c r="J347" s="346"/>
      <c r="K347" s="347"/>
      <c r="L347" s="348"/>
      <c r="M347" s="348"/>
      <c r="N347" s="349"/>
      <c r="O347" s="348"/>
      <c r="P347" s="348"/>
      <c r="Q347" s="339"/>
      <c r="R347" s="339"/>
      <c r="S347" s="339"/>
      <c r="T347" s="346"/>
    </row>
    <row r="348" spans="1:20">
      <c r="A348" s="578">
        <f t="shared" si="5"/>
        <v>519</v>
      </c>
      <c r="B348" s="339"/>
      <c r="C348" s="581" t="str">
        <f>IFERROR(VLOOKUP(B348,[46]DSML!E:J,6,0),"")</f>
        <v/>
      </c>
      <c r="D348" s="581" t="str">
        <f>IFERROR(VLOOKUP(B348,[46]DSML!E:G,3,0),"")</f>
        <v/>
      </c>
      <c r="E348" s="581"/>
      <c r="F348" s="581"/>
      <c r="G348" s="339"/>
      <c r="H348" s="339"/>
      <c r="I348" s="339"/>
      <c r="J348" s="346"/>
      <c r="K348" s="347"/>
      <c r="L348" s="348"/>
      <c r="M348" s="348"/>
      <c r="N348" s="349"/>
      <c r="O348" s="348"/>
      <c r="P348" s="348"/>
      <c r="Q348" s="339"/>
      <c r="R348" s="339"/>
      <c r="S348" s="339"/>
      <c r="T348" s="346"/>
    </row>
    <row r="349" spans="1:20">
      <c r="A349" s="578">
        <f t="shared" si="5"/>
        <v>520</v>
      </c>
      <c r="B349" s="339"/>
      <c r="C349" s="581" t="str">
        <f>IFERROR(VLOOKUP(B349,[46]DSML!E:J,6,0),"")</f>
        <v/>
      </c>
      <c r="D349" s="581" t="str">
        <f>IFERROR(VLOOKUP(B349,[46]DSML!E:G,3,0),"")</f>
        <v/>
      </c>
      <c r="E349" s="581"/>
      <c r="F349" s="581"/>
      <c r="G349" s="339"/>
      <c r="H349" s="339"/>
      <c r="I349" s="339"/>
      <c r="J349" s="346"/>
      <c r="K349" s="347"/>
      <c r="L349" s="348"/>
      <c r="M349" s="348"/>
      <c r="N349" s="349"/>
      <c r="O349" s="348"/>
      <c r="P349" s="348"/>
      <c r="Q349" s="339"/>
      <c r="R349" s="339"/>
      <c r="S349" s="339"/>
      <c r="T349" s="346"/>
    </row>
    <row r="350" spans="1:20">
      <c r="A350" s="578">
        <f t="shared" si="5"/>
        <v>521</v>
      </c>
      <c r="B350" s="339"/>
      <c r="C350" s="581" t="str">
        <f>IFERROR(VLOOKUP(B350,[46]DSML!E:J,6,0),"")</f>
        <v/>
      </c>
      <c r="D350" s="581" t="str">
        <f>IFERROR(VLOOKUP(B350,[46]DSML!E:G,3,0),"")</f>
        <v/>
      </c>
      <c r="E350" s="581"/>
      <c r="F350" s="581"/>
      <c r="G350" s="339"/>
      <c r="H350" s="339"/>
      <c r="I350" s="339"/>
      <c r="J350" s="346"/>
      <c r="K350" s="347"/>
      <c r="L350" s="348"/>
      <c r="M350" s="348"/>
      <c r="N350" s="349"/>
      <c r="O350" s="348"/>
      <c r="P350" s="348"/>
      <c r="Q350" s="339"/>
      <c r="R350" s="339"/>
      <c r="S350" s="339"/>
      <c r="T350" s="346"/>
    </row>
    <row r="351" spans="1:20">
      <c r="A351" s="578">
        <f t="shared" si="5"/>
        <v>522</v>
      </c>
      <c r="B351" s="339"/>
      <c r="C351" s="581" t="str">
        <f>IFERROR(VLOOKUP(B351,[46]DSML!E:J,6,0),"")</f>
        <v/>
      </c>
      <c r="D351" s="581" t="str">
        <f>IFERROR(VLOOKUP(B351,[46]DSML!E:G,3,0),"")</f>
        <v/>
      </c>
      <c r="E351" s="581"/>
      <c r="F351" s="581"/>
      <c r="G351" s="339"/>
      <c r="H351" s="339"/>
      <c r="I351" s="339"/>
      <c r="J351" s="346"/>
      <c r="K351" s="347"/>
      <c r="L351" s="348"/>
      <c r="M351" s="348"/>
      <c r="N351" s="349"/>
      <c r="O351" s="348"/>
      <c r="P351" s="348"/>
      <c r="Q351" s="339"/>
      <c r="R351" s="339"/>
      <c r="S351" s="339"/>
      <c r="T351" s="346"/>
    </row>
    <row r="352" spans="1:20">
      <c r="A352" s="578">
        <f t="shared" si="5"/>
        <v>523</v>
      </c>
      <c r="B352" s="339"/>
      <c r="C352" s="581" t="str">
        <f>IFERROR(VLOOKUP(B352,[46]DSML!E:J,6,0),"")</f>
        <v/>
      </c>
      <c r="D352" s="581" t="str">
        <f>IFERROR(VLOOKUP(B352,[46]DSML!E:G,3,0),"")</f>
        <v/>
      </c>
      <c r="E352" s="581"/>
      <c r="F352" s="581"/>
      <c r="G352" s="339"/>
      <c r="H352" s="339"/>
      <c r="I352" s="339"/>
      <c r="J352" s="346"/>
      <c r="K352" s="347"/>
      <c r="L352" s="348"/>
      <c r="M352" s="348"/>
      <c r="N352" s="349"/>
      <c r="O352" s="348"/>
      <c r="P352" s="348"/>
      <c r="Q352" s="339"/>
      <c r="R352" s="339"/>
      <c r="S352" s="339"/>
      <c r="T352" s="346"/>
    </row>
    <row r="353" spans="1:20">
      <c r="A353" s="578">
        <f t="shared" si="5"/>
        <v>524</v>
      </c>
      <c r="B353" s="339"/>
      <c r="C353" s="581" t="str">
        <f>IFERROR(VLOOKUP(B353,[46]DSML!E:J,6,0),"")</f>
        <v/>
      </c>
      <c r="D353" s="581" t="str">
        <f>IFERROR(VLOOKUP(B353,[46]DSML!E:G,3,0),"")</f>
        <v/>
      </c>
      <c r="E353" s="581"/>
      <c r="F353" s="581"/>
      <c r="G353" s="339"/>
      <c r="H353" s="339"/>
      <c r="I353" s="339"/>
      <c r="J353" s="346"/>
      <c r="K353" s="347"/>
      <c r="L353" s="348"/>
      <c r="M353" s="348"/>
      <c r="N353" s="349"/>
      <c r="O353" s="348"/>
      <c r="P353" s="348"/>
      <c r="Q353" s="339"/>
      <c r="R353" s="339"/>
      <c r="S353" s="339"/>
      <c r="T353" s="346"/>
    </row>
    <row r="354" spans="1:20">
      <c r="A354" s="578">
        <f t="shared" si="5"/>
        <v>525</v>
      </c>
      <c r="B354" s="339"/>
      <c r="C354" s="581" t="str">
        <f>IFERROR(VLOOKUP(B354,[46]DSML!E:J,6,0),"")</f>
        <v/>
      </c>
      <c r="D354" s="581" t="str">
        <f>IFERROR(VLOOKUP(B354,[46]DSML!E:G,3,0),"")</f>
        <v/>
      </c>
      <c r="E354" s="581"/>
      <c r="F354" s="581"/>
      <c r="G354" s="339"/>
      <c r="H354" s="339"/>
      <c r="I354" s="339"/>
      <c r="J354" s="346"/>
      <c r="K354" s="347"/>
      <c r="L354" s="348"/>
      <c r="M354" s="348"/>
      <c r="N354" s="349"/>
      <c r="O354" s="348"/>
      <c r="P354" s="348"/>
      <c r="Q354" s="339"/>
      <c r="R354" s="339"/>
      <c r="S354" s="339"/>
      <c r="T354" s="346"/>
    </row>
    <row r="355" spans="1:20">
      <c r="A355" s="578">
        <f t="shared" si="5"/>
        <v>526</v>
      </c>
      <c r="B355" s="339"/>
      <c r="C355" s="581" t="str">
        <f>IFERROR(VLOOKUP(B355,[46]DSML!E:J,6,0),"")</f>
        <v/>
      </c>
      <c r="D355" s="581" t="str">
        <f>IFERROR(VLOOKUP(B355,[46]DSML!E:G,3,0),"")</f>
        <v/>
      </c>
      <c r="E355" s="581"/>
      <c r="F355" s="581"/>
      <c r="G355" s="339"/>
      <c r="H355" s="339"/>
      <c r="I355" s="339"/>
      <c r="J355" s="346"/>
      <c r="K355" s="347"/>
      <c r="L355" s="348"/>
      <c r="M355" s="348"/>
      <c r="N355" s="349"/>
      <c r="O355" s="348"/>
      <c r="P355" s="348"/>
      <c r="Q355" s="339"/>
      <c r="R355" s="339"/>
      <c r="S355" s="339"/>
      <c r="T355" s="346"/>
    </row>
    <row r="356" spans="1:20">
      <c r="A356" s="578">
        <f t="shared" si="5"/>
        <v>527</v>
      </c>
      <c r="B356" s="339"/>
      <c r="C356" s="581" t="str">
        <f>IFERROR(VLOOKUP(B356,[46]DSML!E:J,6,0),"")</f>
        <v/>
      </c>
      <c r="D356" s="581" t="str">
        <f>IFERROR(VLOOKUP(B356,[46]DSML!E:G,3,0),"")</f>
        <v/>
      </c>
      <c r="E356" s="581"/>
      <c r="F356" s="581"/>
      <c r="G356" s="339"/>
      <c r="H356" s="339"/>
      <c r="I356" s="339"/>
      <c r="J356" s="346"/>
      <c r="K356" s="347"/>
      <c r="L356" s="348"/>
      <c r="M356" s="348"/>
      <c r="N356" s="349"/>
      <c r="O356" s="348"/>
      <c r="P356" s="348"/>
      <c r="Q356" s="339"/>
      <c r="R356" s="339"/>
      <c r="S356" s="339"/>
      <c r="T356" s="346"/>
    </row>
    <row r="357" spans="1:20">
      <c r="A357" s="578">
        <f t="shared" si="5"/>
        <v>528</v>
      </c>
      <c r="B357" s="339"/>
      <c r="C357" s="581" t="str">
        <f>IFERROR(VLOOKUP(B357,[46]DSML!E:J,6,0),"")</f>
        <v/>
      </c>
      <c r="D357" s="581" t="str">
        <f>IFERROR(VLOOKUP(B357,[46]DSML!E:G,3,0),"")</f>
        <v/>
      </c>
      <c r="E357" s="581"/>
      <c r="F357" s="581"/>
      <c r="G357" s="339"/>
      <c r="H357" s="339"/>
      <c r="I357" s="339"/>
      <c r="J357" s="346"/>
      <c r="K357" s="347"/>
      <c r="L357" s="348"/>
      <c r="M357" s="348"/>
      <c r="N357" s="349"/>
      <c r="O357" s="348"/>
      <c r="P357" s="348"/>
      <c r="Q357" s="339"/>
      <c r="R357" s="339"/>
      <c r="S357" s="339"/>
      <c r="T357" s="346"/>
    </row>
    <row r="358" spans="1:20">
      <c r="A358" s="578">
        <f t="shared" si="5"/>
        <v>529</v>
      </c>
      <c r="B358" s="339"/>
      <c r="C358" s="581" t="str">
        <f>IFERROR(VLOOKUP(B358,[46]DSML!E:J,6,0),"")</f>
        <v/>
      </c>
      <c r="D358" s="581" t="str">
        <f>IFERROR(VLOOKUP(B358,[46]DSML!E:G,3,0),"")</f>
        <v/>
      </c>
      <c r="E358" s="581"/>
      <c r="F358" s="581"/>
      <c r="G358" s="339"/>
      <c r="H358" s="339"/>
      <c r="I358" s="339"/>
      <c r="J358" s="346"/>
      <c r="K358" s="347"/>
      <c r="L358" s="348"/>
      <c r="M358" s="348"/>
      <c r="N358" s="349"/>
      <c r="O358" s="348"/>
      <c r="P358" s="348"/>
      <c r="Q358" s="339"/>
      <c r="R358" s="339"/>
      <c r="S358" s="339"/>
      <c r="T358" s="346"/>
    </row>
    <row r="359" spans="1:20">
      <c r="A359" s="578">
        <f t="shared" si="5"/>
        <v>530</v>
      </c>
      <c r="B359" s="339"/>
      <c r="C359" s="581" t="str">
        <f>IFERROR(VLOOKUP(B359,[46]DSML!E:J,6,0),"")</f>
        <v/>
      </c>
      <c r="D359" s="581" t="str">
        <f>IFERROR(VLOOKUP(B359,[46]DSML!E:G,3,0),"")</f>
        <v/>
      </c>
      <c r="E359" s="581"/>
      <c r="F359" s="581"/>
      <c r="G359" s="339"/>
      <c r="H359" s="339"/>
      <c r="I359" s="339"/>
      <c r="J359" s="346"/>
      <c r="K359" s="347"/>
      <c r="L359" s="348"/>
      <c r="M359" s="348"/>
      <c r="N359" s="349"/>
      <c r="O359" s="348"/>
      <c r="P359" s="348"/>
      <c r="Q359" s="339"/>
      <c r="R359" s="339"/>
      <c r="S359" s="339"/>
      <c r="T359" s="346"/>
    </row>
    <row r="360" spans="1:20">
      <c r="A360" s="578">
        <f t="shared" si="5"/>
        <v>531</v>
      </c>
      <c r="B360" s="339"/>
      <c r="C360" s="581" t="str">
        <f>IFERROR(VLOOKUP(B360,[46]DSML!E:J,6,0),"")</f>
        <v/>
      </c>
      <c r="D360" s="581" t="str">
        <f>IFERROR(VLOOKUP(B360,[46]DSML!E:G,3,0),"")</f>
        <v/>
      </c>
      <c r="E360" s="581"/>
      <c r="F360" s="581"/>
      <c r="G360" s="339"/>
      <c r="H360" s="339"/>
      <c r="I360" s="339"/>
      <c r="J360" s="346"/>
      <c r="K360" s="347"/>
      <c r="L360" s="348"/>
      <c r="M360" s="348"/>
      <c r="N360" s="349"/>
      <c r="O360" s="348"/>
      <c r="P360" s="348"/>
      <c r="Q360" s="339"/>
      <c r="R360" s="339"/>
      <c r="S360" s="339"/>
      <c r="T360" s="346"/>
    </row>
    <row r="361" spans="1:20">
      <c r="A361" s="578">
        <f t="shared" si="5"/>
        <v>532</v>
      </c>
      <c r="B361" s="339"/>
      <c r="C361" s="581" t="str">
        <f>IFERROR(VLOOKUP(B361,[46]DSML!E:J,6,0),"")</f>
        <v/>
      </c>
      <c r="D361" s="581" t="str">
        <f>IFERROR(VLOOKUP(B361,[46]DSML!E:G,3,0),"")</f>
        <v/>
      </c>
      <c r="E361" s="581"/>
      <c r="F361" s="581"/>
      <c r="G361" s="339"/>
      <c r="H361" s="339"/>
      <c r="I361" s="339"/>
      <c r="J361" s="346"/>
      <c r="K361" s="347"/>
      <c r="L361" s="348"/>
      <c r="M361" s="348"/>
      <c r="N361" s="349"/>
      <c r="O361" s="348"/>
      <c r="P361" s="348"/>
      <c r="Q361" s="339"/>
      <c r="R361" s="339"/>
      <c r="S361" s="339"/>
      <c r="T361" s="346"/>
    </row>
    <row r="362" spans="1:20">
      <c r="A362" s="578">
        <f t="shared" si="5"/>
        <v>533</v>
      </c>
      <c r="B362" s="339"/>
      <c r="C362" s="581" t="str">
        <f>IFERROR(VLOOKUP(B362,[46]DSML!E:J,6,0),"")</f>
        <v/>
      </c>
      <c r="D362" s="581" t="str">
        <f>IFERROR(VLOOKUP(B362,[46]DSML!E:G,3,0),"")</f>
        <v/>
      </c>
      <c r="E362" s="581"/>
      <c r="F362" s="581"/>
      <c r="G362" s="339"/>
      <c r="H362" s="339"/>
      <c r="I362" s="339"/>
      <c r="J362" s="346"/>
      <c r="K362" s="347"/>
      <c r="L362" s="348"/>
      <c r="M362" s="348"/>
      <c r="N362" s="349"/>
      <c r="O362" s="348"/>
      <c r="P362" s="348"/>
      <c r="Q362" s="339"/>
      <c r="R362" s="339"/>
      <c r="S362" s="339"/>
      <c r="T362" s="346"/>
    </row>
    <row r="363" spans="1:20">
      <c r="A363" s="578">
        <f t="shared" si="5"/>
        <v>534</v>
      </c>
      <c r="B363" s="339"/>
      <c r="C363" s="581" t="str">
        <f>IFERROR(VLOOKUP(B363,[46]DSML!E:J,6,0),"")</f>
        <v/>
      </c>
      <c r="D363" s="581" t="str">
        <f>IFERROR(VLOOKUP(B363,[46]DSML!E:G,3,0),"")</f>
        <v/>
      </c>
      <c r="E363" s="581"/>
      <c r="F363" s="581"/>
      <c r="G363" s="339"/>
      <c r="H363" s="339"/>
      <c r="I363" s="339"/>
      <c r="J363" s="346"/>
      <c r="K363" s="347"/>
      <c r="L363" s="348"/>
      <c r="M363" s="348"/>
      <c r="N363" s="349"/>
      <c r="O363" s="348"/>
      <c r="P363" s="348"/>
      <c r="Q363" s="339"/>
      <c r="R363" s="339"/>
      <c r="S363" s="339"/>
      <c r="T363" s="346"/>
    </row>
    <row r="364" spans="1:20">
      <c r="A364" s="578">
        <f t="shared" si="5"/>
        <v>535</v>
      </c>
      <c r="B364" s="339"/>
      <c r="C364" s="581" t="str">
        <f>IFERROR(VLOOKUP(B364,[46]DSML!E:J,6,0),"")</f>
        <v/>
      </c>
      <c r="D364" s="581" t="str">
        <f>IFERROR(VLOOKUP(B364,[46]DSML!E:G,3,0),"")</f>
        <v/>
      </c>
      <c r="E364" s="581"/>
      <c r="F364" s="581"/>
      <c r="G364" s="339"/>
      <c r="H364" s="339"/>
      <c r="I364" s="339"/>
      <c r="J364" s="346"/>
      <c r="K364" s="347"/>
      <c r="L364" s="348"/>
      <c r="M364" s="348"/>
      <c r="N364" s="349"/>
      <c r="O364" s="348"/>
      <c r="P364" s="348"/>
      <c r="Q364" s="339"/>
      <c r="R364" s="339"/>
      <c r="S364" s="339"/>
      <c r="T364" s="346"/>
    </row>
    <row r="365" spans="1:20">
      <c r="A365" s="578">
        <f t="shared" si="5"/>
        <v>536</v>
      </c>
      <c r="B365" s="339"/>
      <c r="C365" s="581" t="str">
        <f>IFERROR(VLOOKUP(B365,[46]DSML!E:J,6,0),"")</f>
        <v/>
      </c>
      <c r="D365" s="581" t="str">
        <f>IFERROR(VLOOKUP(B365,[46]DSML!E:G,3,0),"")</f>
        <v/>
      </c>
      <c r="E365" s="581"/>
      <c r="F365" s="581"/>
      <c r="G365" s="339"/>
      <c r="H365" s="339"/>
      <c r="I365" s="339"/>
      <c r="J365" s="346"/>
      <c r="K365" s="347"/>
      <c r="L365" s="348"/>
      <c r="M365" s="348"/>
      <c r="N365" s="349"/>
      <c r="O365" s="348"/>
      <c r="P365" s="348"/>
      <c r="Q365" s="339"/>
      <c r="R365" s="339"/>
      <c r="S365" s="339"/>
      <c r="T365" s="346"/>
    </row>
    <row r="366" spans="1:20">
      <c r="A366" s="578">
        <f t="shared" si="5"/>
        <v>537</v>
      </c>
      <c r="B366" s="339"/>
      <c r="C366" s="581" t="str">
        <f>IFERROR(VLOOKUP(B366,[46]DSML!E:J,6,0),"")</f>
        <v/>
      </c>
      <c r="D366" s="581" t="str">
        <f>IFERROR(VLOOKUP(B366,[46]DSML!E:G,3,0),"")</f>
        <v/>
      </c>
      <c r="E366" s="581"/>
      <c r="F366" s="581"/>
      <c r="G366" s="339"/>
      <c r="H366" s="339"/>
      <c r="I366" s="339"/>
      <c r="J366" s="346"/>
      <c r="K366" s="347"/>
      <c r="L366" s="348"/>
      <c r="M366" s="348"/>
      <c r="N366" s="349"/>
      <c r="O366" s="348"/>
      <c r="P366" s="348"/>
      <c r="Q366" s="339"/>
      <c r="R366" s="339"/>
      <c r="S366" s="339"/>
      <c r="T366" s="346"/>
    </row>
    <row r="367" spans="1:20">
      <c r="A367" s="578">
        <f t="shared" si="5"/>
        <v>538</v>
      </c>
      <c r="B367" s="339"/>
      <c r="C367" s="581" t="str">
        <f>IFERROR(VLOOKUP(B367,[46]DSML!E:J,6,0),"")</f>
        <v/>
      </c>
      <c r="D367" s="581" t="str">
        <f>IFERROR(VLOOKUP(B367,[46]DSML!E:G,3,0),"")</f>
        <v/>
      </c>
      <c r="E367" s="581"/>
      <c r="F367" s="581"/>
      <c r="G367" s="339"/>
      <c r="H367" s="339"/>
      <c r="I367" s="339"/>
      <c r="J367" s="346"/>
      <c r="K367" s="347"/>
      <c r="L367" s="348"/>
      <c r="M367" s="348"/>
      <c r="N367" s="349"/>
      <c r="O367" s="348"/>
      <c r="P367" s="348"/>
      <c r="Q367" s="339"/>
      <c r="R367" s="339"/>
      <c r="S367" s="339"/>
      <c r="T367" s="346"/>
    </row>
    <row r="368" spans="1:20">
      <c r="A368" s="578">
        <f t="shared" si="5"/>
        <v>539</v>
      </c>
      <c r="B368" s="339"/>
      <c r="C368" s="581" t="str">
        <f>IFERROR(VLOOKUP(B368,[46]DSML!E:J,6,0),"")</f>
        <v/>
      </c>
      <c r="D368" s="581" t="str">
        <f>IFERROR(VLOOKUP(B368,[46]DSML!E:G,3,0),"")</f>
        <v/>
      </c>
      <c r="E368" s="581"/>
      <c r="F368" s="581"/>
      <c r="G368" s="339"/>
      <c r="H368" s="339"/>
      <c r="I368" s="339"/>
      <c r="J368" s="346"/>
      <c r="K368" s="347"/>
      <c r="L368" s="348"/>
      <c r="M368" s="348"/>
      <c r="N368" s="349"/>
      <c r="O368" s="348"/>
      <c r="P368" s="348"/>
      <c r="Q368" s="339"/>
      <c r="R368" s="339"/>
      <c r="S368" s="339"/>
      <c r="T368" s="346"/>
    </row>
    <row r="369" spans="1:20">
      <c r="A369" s="578">
        <f t="shared" si="5"/>
        <v>540</v>
      </c>
      <c r="B369" s="339"/>
      <c r="C369" s="581" t="str">
        <f>IFERROR(VLOOKUP(B369,[46]DSML!E:J,6,0),"")</f>
        <v/>
      </c>
      <c r="D369" s="581" t="str">
        <f>IFERROR(VLOOKUP(B369,[46]DSML!E:G,3,0),"")</f>
        <v/>
      </c>
      <c r="E369" s="581"/>
      <c r="F369" s="581"/>
      <c r="G369" s="339"/>
      <c r="H369" s="339"/>
      <c r="I369" s="339"/>
      <c r="J369" s="346"/>
      <c r="K369" s="347"/>
      <c r="L369" s="348"/>
      <c r="M369" s="348"/>
      <c r="N369" s="349"/>
      <c r="O369" s="348"/>
      <c r="P369" s="348"/>
      <c r="Q369" s="339"/>
      <c r="R369" s="339"/>
      <c r="S369" s="339"/>
      <c r="T369" s="346"/>
    </row>
    <row r="370" spans="1:20">
      <c r="A370" s="578">
        <f t="shared" si="5"/>
        <v>541</v>
      </c>
      <c r="B370" s="339"/>
      <c r="C370" s="581" t="str">
        <f>IFERROR(VLOOKUP(B370,[46]DSML!E:J,6,0),"")</f>
        <v/>
      </c>
      <c r="D370" s="581" t="str">
        <f>IFERROR(VLOOKUP(B370,[46]DSML!E:G,3,0),"")</f>
        <v/>
      </c>
      <c r="E370" s="581"/>
      <c r="F370" s="581"/>
      <c r="G370" s="339"/>
      <c r="H370" s="339"/>
      <c r="I370" s="339"/>
      <c r="J370" s="346"/>
      <c r="K370" s="347"/>
      <c r="L370" s="348"/>
      <c r="M370" s="348"/>
      <c r="N370" s="349"/>
      <c r="O370" s="348"/>
      <c r="P370" s="348"/>
      <c r="Q370" s="339"/>
      <c r="R370" s="339"/>
      <c r="S370" s="339"/>
      <c r="T370" s="346"/>
    </row>
    <row r="371" spans="1:20">
      <c r="A371" s="578">
        <f t="shared" si="5"/>
        <v>542</v>
      </c>
      <c r="B371" s="339"/>
      <c r="C371" s="581" t="str">
        <f>IFERROR(VLOOKUP(B371,[46]DSML!E:J,6,0),"")</f>
        <v/>
      </c>
      <c r="D371" s="581" t="str">
        <f>IFERROR(VLOOKUP(B371,[46]DSML!E:G,3,0),"")</f>
        <v/>
      </c>
      <c r="E371" s="581"/>
      <c r="F371" s="581"/>
      <c r="G371" s="339"/>
      <c r="H371" s="339"/>
      <c r="I371" s="339"/>
      <c r="J371" s="346"/>
      <c r="K371" s="347"/>
      <c r="L371" s="348"/>
      <c r="M371" s="348"/>
      <c r="N371" s="349"/>
      <c r="O371" s="348"/>
      <c r="P371" s="348"/>
      <c r="Q371" s="339"/>
      <c r="R371" s="339"/>
      <c r="S371" s="339"/>
      <c r="T371" s="346"/>
    </row>
    <row r="372" spans="1:20">
      <c r="A372" s="578">
        <f t="shared" si="5"/>
        <v>543</v>
      </c>
      <c r="B372" s="339"/>
      <c r="C372" s="581" t="str">
        <f>IFERROR(VLOOKUP(B372,[46]DSML!E:J,6,0),"")</f>
        <v/>
      </c>
      <c r="D372" s="581" t="str">
        <f>IFERROR(VLOOKUP(B372,[46]DSML!E:G,3,0),"")</f>
        <v/>
      </c>
      <c r="E372" s="581"/>
      <c r="F372" s="581"/>
      <c r="G372" s="339"/>
      <c r="H372" s="339"/>
      <c r="I372" s="339"/>
      <c r="J372" s="346"/>
      <c r="K372" s="347"/>
      <c r="L372" s="348"/>
      <c r="M372" s="348"/>
      <c r="N372" s="349"/>
      <c r="O372" s="348"/>
      <c r="P372" s="348"/>
      <c r="Q372" s="339"/>
      <c r="R372" s="339"/>
      <c r="S372" s="339"/>
      <c r="T372" s="346"/>
    </row>
    <row r="373" spans="1:20">
      <c r="A373" s="578">
        <f t="shared" si="5"/>
        <v>544</v>
      </c>
      <c r="B373" s="339"/>
      <c r="C373" s="581" t="str">
        <f>IFERROR(VLOOKUP(B373,[46]DSML!E:J,6,0),"")</f>
        <v/>
      </c>
      <c r="D373" s="581" t="str">
        <f>IFERROR(VLOOKUP(B373,[46]DSML!E:G,3,0),"")</f>
        <v/>
      </c>
      <c r="E373" s="581"/>
      <c r="F373" s="581"/>
      <c r="G373" s="339"/>
      <c r="H373" s="339"/>
      <c r="I373" s="339"/>
      <c r="J373" s="346"/>
      <c r="K373" s="347"/>
      <c r="L373" s="348"/>
      <c r="M373" s="348"/>
      <c r="N373" s="349"/>
      <c r="O373" s="348"/>
      <c r="P373" s="348"/>
      <c r="Q373" s="339"/>
      <c r="R373" s="339"/>
      <c r="S373" s="339"/>
      <c r="T373" s="346"/>
    </row>
    <row r="374" spans="1:20">
      <c r="A374" s="578">
        <f t="shared" si="5"/>
        <v>545</v>
      </c>
      <c r="B374" s="339"/>
      <c r="C374" s="581" t="str">
        <f>IFERROR(VLOOKUP(B374,[46]DSML!E:J,6,0),"")</f>
        <v/>
      </c>
      <c r="D374" s="581" t="str">
        <f>IFERROR(VLOOKUP(B374,[46]DSML!E:G,3,0),"")</f>
        <v/>
      </c>
      <c r="E374" s="581"/>
      <c r="F374" s="581"/>
      <c r="G374" s="339"/>
      <c r="H374" s="339"/>
      <c r="I374" s="339"/>
      <c r="J374" s="346"/>
      <c r="K374" s="347"/>
      <c r="L374" s="348"/>
      <c r="M374" s="348"/>
      <c r="N374" s="349"/>
      <c r="O374" s="348"/>
      <c r="P374" s="348"/>
      <c r="Q374" s="339"/>
      <c r="R374" s="339"/>
      <c r="S374" s="339"/>
      <c r="T374" s="346"/>
    </row>
    <row r="375" spans="1:20">
      <c r="A375" s="578">
        <f t="shared" si="5"/>
        <v>546</v>
      </c>
      <c r="B375" s="339"/>
      <c r="C375" s="581" t="str">
        <f>IFERROR(VLOOKUP(B375,[46]DSML!E:J,6,0),"")</f>
        <v/>
      </c>
      <c r="D375" s="581" t="str">
        <f>IFERROR(VLOOKUP(B375,[46]DSML!E:G,3,0),"")</f>
        <v/>
      </c>
      <c r="E375" s="581"/>
      <c r="F375" s="581"/>
      <c r="G375" s="339"/>
      <c r="H375" s="339"/>
      <c r="I375" s="339"/>
      <c r="J375" s="346"/>
      <c r="K375" s="347"/>
      <c r="L375" s="348"/>
      <c r="M375" s="348"/>
      <c r="N375" s="349"/>
      <c r="O375" s="348"/>
      <c r="P375" s="348"/>
      <c r="Q375" s="339"/>
      <c r="R375" s="339"/>
      <c r="S375" s="339"/>
      <c r="T375" s="346"/>
    </row>
    <row r="376" spans="1:20">
      <c r="A376" s="578">
        <f t="shared" si="5"/>
        <v>547</v>
      </c>
      <c r="B376" s="339"/>
      <c r="C376" s="581" t="str">
        <f>IFERROR(VLOOKUP(B376,[46]DSML!E:J,6,0),"")</f>
        <v/>
      </c>
      <c r="D376" s="581" t="str">
        <f>IFERROR(VLOOKUP(B376,[46]DSML!E:G,3,0),"")</f>
        <v/>
      </c>
      <c r="E376" s="581"/>
      <c r="F376" s="581"/>
      <c r="G376" s="339"/>
      <c r="H376" s="339"/>
      <c r="I376" s="339"/>
      <c r="J376" s="346"/>
      <c r="K376" s="347"/>
      <c r="L376" s="348"/>
      <c r="M376" s="348"/>
      <c r="N376" s="349"/>
      <c r="O376" s="348"/>
      <c r="P376" s="348"/>
      <c r="Q376" s="339"/>
      <c r="R376" s="339"/>
      <c r="S376" s="339"/>
      <c r="T376" s="346"/>
    </row>
    <row r="377" spans="1:20">
      <c r="A377" s="578">
        <f t="shared" si="5"/>
        <v>548</v>
      </c>
      <c r="B377" s="339"/>
      <c r="C377" s="581" t="str">
        <f>IFERROR(VLOOKUP(B377,[46]DSML!E:J,6,0),"")</f>
        <v/>
      </c>
      <c r="D377" s="581" t="str">
        <f>IFERROR(VLOOKUP(B377,[46]DSML!E:G,3,0),"")</f>
        <v/>
      </c>
      <c r="E377" s="581"/>
      <c r="F377" s="581"/>
      <c r="G377" s="339"/>
      <c r="H377" s="339"/>
      <c r="I377" s="339"/>
      <c r="J377" s="346"/>
      <c r="K377" s="347"/>
      <c r="L377" s="348"/>
      <c r="M377" s="348"/>
      <c r="N377" s="349"/>
      <c r="O377" s="348"/>
      <c r="P377" s="348"/>
      <c r="Q377" s="339"/>
      <c r="R377" s="339"/>
      <c r="S377" s="339"/>
      <c r="T377" s="346"/>
    </row>
    <row r="378" spans="1:20">
      <c r="A378" s="578">
        <f t="shared" si="5"/>
        <v>549</v>
      </c>
      <c r="B378" s="339"/>
      <c r="C378" s="581" t="str">
        <f>IFERROR(VLOOKUP(B378,[46]DSML!E:J,6,0),"")</f>
        <v/>
      </c>
      <c r="D378" s="581" t="str">
        <f>IFERROR(VLOOKUP(B378,[46]DSML!E:G,3,0),"")</f>
        <v/>
      </c>
      <c r="E378" s="581"/>
      <c r="F378" s="581"/>
      <c r="G378" s="339"/>
      <c r="H378" s="339"/>
      <c r="I378" s="339"/>
      <c r="J378" s="346"/>
      <c r="K378" s="347"/>
      <c r="L378" s="348"/>
      <c r="M378" s="348"/>
      <c r="N378" s="349"/>
      <c r="O378" s="348"/>
      <c r="P378" s="348"/>
      <c r="Q378" s="339"/>
      <c r="R378" s="339"/>
      <c r="S378" s="339"/>
      <c r="T378" s="346"/>
    </row>
    <row r="379" spans="1:20">
      <c r="A379" s="578">
        <f t="shared" si="5"/>
        <v>550</v>
      </c>
      <c r="B379" s="339"/>
      <c r="C379" s="581" t="str">
        <f>IFERROR(VLOOKUP(B379,[46]DSML!E:J,6,0),"")</f>
        <v/>
      </c>
      <c r="D379" s="581" t="str">
        <f>IFERROR(VLOOKUP(B379,[46]DSML!E:G,3,0),"")</f>
        <v/>
      </c>
      <c r="E379" s="581"/>
      <c r="F379" s="581"/>
      <c r="G379" s="339"/>
      <c r="H379" s="339"/>
      <c r="I379" s="339"/>
      <c r="J379" s="346"/>
      <c r="K379" s="347"/>
      <c r="L379" s="348"/>
      <c r="M379" s="348"/>
      <c r="N379" s="349"/>
      <c r="O379" s="348"/>
      <c r="P379" s="348"/>
      <c r="Q379" s="339"/>
      <c r="R379" s="339"/>
      <c r="S379" s="339"/>
      <c r="T379" s="346"/>
    </row>
    <row r="380" spans="1:20">
      <c r="A380" s="578">
        <f t="shared" si="5"/>
        <v>551</v>
      </c>
      <c r="B380" s="339"/>
      <c r="C380" s="581" t="str">
        <f>IFERROR(VLOOKUP(B380,[46]DSML!E:J,6,0),"")</f>
        <v/>
      </c>
      <c r="D380" s="581" t="str">
        <f>IFERROR(VLOOKUP(B380,[46]DSML!E:G,3,0),"")</f>
        <v/>
      </c>
      <c r="E380" s="581"/>
      <c r="F380" s="581"/>
      <c r="G380" s="339"/>
      <c r="H380" s="339"/>
      <c r="I380" s="339"/>
      <c r="J380" s="346"/>
      <c r="K380" s="347"/>
      <c r="L380" s="348"/>
      <c r="M380" s="348"/>
      <c r="N380" s="349"/>
      <c r="O380" s="348"/>
      <c r="P380" s="348"/>
      <c r="Q380" s="339"/>
      <c r="R380" s="339"/>
      <c r="S380" s="339"/>
      <c r="T380" s="346"/>
    </row>
    <row r="381" spans="1:20">
      <c r="A381" s="578">
        <f t="shared" si="5"/>
        <v>552</v>
      </c>
      <c r="B381" s="339"/>
      <c r="C381" s="581" t="str">
        <f>IFERROR(VLOOKUP(B381,[46]DSML!E:J,6,0),"")</f>
        <v/>
      </c>
      <c r="D381" s="581" t="str">
        <f>IFERROR(VLOOKUP(B381,[46]DSML!E:G,3,0),"")</f>
        <v/>
      </c>
      <c r="E381" s="581"/>
      <c r="F381" s="581"/>
      <c r="G381" s="339"/>
      <c r="H381" s="339"/>
      <c r="I381" s="339"/>
      <c r="J381" s="346"/>
      <c r="K381" s="347"/>
      <c r="L381" s="348"/>
      <c r="M381" s="348"/>
      <c r="N381" s="349"/>
      <c r="O381" s="348"/>
      <c r="P381" s="348"/>
      <c r="Q381" s="339"/>
      <c r="R381" s="339"/>
      <c r="S381" s="339"/>
      <c r="T381" s="346"/>
    </row>
    <row r="382" spans="1:20">
      <c r="A382" s="578">
        <f t="shared" si="5"/>
        <v>553</v>
      </c>
      <c r="B382" s="339"/>
      <c r="C382" s="581" t="str">
        <f>IFERROR(VLOOKUP(B382,[46]DSML!E:J,6,0),"")</f>
        <v/>
      </c>
      <c r="D382" s="581" t="str">
        <f>IFERROR(VLOOKUP(B382,[46]DSML!E:G,3,0),"")</f>
        <v/>
      </c>
      <c r="E382" s="581"/>
      <c r="F382" s="581"/>
      <c r="G382" s="339"/>
      <c r="H382" s="339"/>
      <c r="I382" s="339"/>
      <c r="J382" s="346"/>
      <c r="K382" s="347"/>
      <c r="L382" s="348"/>
      <c r="M382" s="348"/>
      <c r="N382" s="349"/>
      <c r="O382" s="348"/>
      <c r="P382" s="348"/>
      <c r="Q382" s="339"/>
      <c r="R382" s="339"/>
      <c r="S382" s="339"/>
      <c r="T382" s="346"/>
    </row>
    <row r="383" spans="1:20">
      <c r="A383" s="578">
        <f t="shared" si="5"/>
        <v>554</v>
      </c>
      <c r="B383" s="339"/>
      <c r="C383" s="581" t="str">
        <f>IFERROR(VLOOKUP(B383,[46]DSML!E:J,6,0),"")</f>
        <v/>
      </c>
      <c r="D383" s="581" t="str">
        <f>IFERROR(VLOOKUP(B383,[46]DSML!E:G,3,0),"")</f>
        <v/>
      </c>
      <c r="E383" s="581"/>
      <c r="F383" s="581"/>
      <c r="G383" s="339"/>
      <c r="H383" s="339"/>
      <c r="I383" s="339"/>
      <c r="J383" s="346"/>
      <c r="K383" s="347"/>
      <c r="L383" s="348"/>
      <c r="M383" s="348"/>
      <c r="N383" s="349"/>
      <c r="O383" s="348"/>
      <c r="P383" s="348"/>
      <c r="Q383" s="339"/>
      <c r="R383" s="339"/>
      <c r="S383" s="339"/>
      <c r="T383" s="346"/>
    </row>
    <row r="384" spans="1:20">
      <c r="A384" s="578">
        <f t="shared" si="5"/>
        <v>555</v>
      </c>
      <c r="B384" s="339"/>
      <c r="C384" s="581" t="str">
        <f>IFERROR(VLOOKUP(B384,[46]DSML!E:J,6,0),"")</f>
        <v/>
      </c>
      <c r="D384" s="581" t="str">
        <f>IFERROR(VLOOKUP(B384,[46]DSML!E:G,3,0),"")</f>
        <v/>
      </c>
      <c r="E384" s="581"/>
      <c r="F384" s="581"/>
      <c r="G384" s="339"/>
      <c r="H384" s="339"/>
      <c r="I384" s="339"/>
      <c r="J384" s="346"/>
      <c r="K384" s="347"/>
      <c r="L384" s="348"/>
      <c r="M384" s="348"/>
      <c r="N384" s="349"/>
      <c r="O384" s="348"/>
      <c r="P384" s="348"/>
      <c r="Q384" s="339"/>
      <c r="R384" s="339"/>
      <c r="S384" s="339"/>
      <c r="T384" s="346"/>
    </row>
    <row r="385" spans="1:20">
      <c r="A385" s="578">
        <f t="shared" si="5"/>
        <v>556</v>
      </c>
      <c r="B385" s="339"/>
      <c r="C385" s="581" t="str">
        <f>IFERROR(VLOOKUP(B385,[46]DSML!E:J,6,0),"")</f>
        <v/>
      </c>
      <c r="D385" s="581" t="str">
        <f>IFERROR(VLOOKUP(B385,[46]DSML!E:G,3,0),"")</f>
        <v/>
      </c>
      <c r="E385" s="581"/>
      <c r="F385" s="581"/>
      <c r="G385" s="339"/>
      <c r="H385" s="339"/>
      <c r="I385" s="339"/>
      <c r="J385" s="346"/>
      <c r="K385" s="347"/>
      <c r="L385" s="348"/>
      <c r="M385" s="348"/>
      <c r="N385" s="349"/>
      <c r="O385" s="348"/>
      <c r="P385" s="348"/>
      <c r="Q385" s="339"/>
      <c r="R385" s="339"/>
      <c r="S385" s="339"/>
      <c r="T385" s="346"/>
    </row>
    <row r="386" spans="1:20">
      <c r="A386" s="578">
        <f t="shared" si="5"/>
        <v>557</v>
      </c>
      <c r="B386" s="339"/>
      <c r="C386" s="581" t="str">
        <f>IFERROR(VLOOKUP(B386,[46]DSML!E:J,6,0),"")</f>
        <v/>
      </c>
      <c r="D386" s="581" t="str">
        <f>IFERROR(VLOOKUP(B386,[46]DSML!E:G,3,0),"")</f>
        <v/>
      </c>
      <c r="E386" s="581"/>
      <c r="F386" s="581"/>
      <c r="G386" s="339"/>
      <c r="H386" s="339"/>
      <c r="I386" s="339"/>
      <c r="J386" s="346"/>
      <c r="K386" s="347"/>
      <c r="L386" s="348"/>
      <c r="M386" s="348"/>
      <c r="N386" s="349"/>
      <c r="O386" s="348"/>
      <c r="P386" s="348"/>
      <c r="Q386" s="339"/>
      <c r="R386" s="339"/>
      <c r="S386" s="339"/>
      <c r="T386" s="346"/>
    </row>
    <row r="387" spans="1:20">
      <c r="A387" s="578">
        <f t="shared" ref="A387:A450" si="6">A386+1</f>
        <v>558</v>
      </c>
      <c r="B387" s="339"/>
      <c r="C387" s="581" t="str">
        <f>IFERROR(VLOOKUP(B387,[46]DSML!E:J,6,0),"")</f>
        <v/>
      </c>
      <c r="D387" s="581" t="str">
        <f>IFERROR(VLOOKUP(B387,[46]DSML!E:G,3,0),"")</f>
        <v/>
      </c>
      <c r="E387" s="581"/>
      <c r="F387" s="581"/>
      <c r="G387" s="339"/>
      <c r="H387" s="339"/>
      <c r="I387" s="339"/>
      <c r="J387" s="346"/>
      <c r="K387" s="347"/>
      <c r="L387" s="348"/>
      <c r="M387" s="348"/>
      <c r="N387" s="349"/>
      <c r="O387" s="348"/>
      <c r="P387" s="348"/>
      <c r="Q387" s="339"/>
      <c r="R387" s="339"/>
      <c r="S387" s="339"/>
      <c r="T387" s="346"/>
    </row>
    <row r="388" spans="1:20">
      <c r="A388" s="578">
        <f t="shared" si="6"/>
        <v>559</v>
      </c>
      <c r="B388" s="339"/>
      <c r="C388" s="581" t="str">
        <f>IFERROR(VLOOKUP(B388,[46]DSML!E:J,6,0),"")</f>
        <v/>
      </c>
      <c r="D388" s="581" t="str">
        <f>IFERROR(VLOOKUP(B388,[46]DSML!E:G,3,0),"")</f>
        <v/>
      </c>
      <c r="E388" s="581"/>
      <c r="F388" s="581"/>
      <c r="G388" s="339"/>
      <c r="H388" s="339"/>
      <c r="I388" s="339"/>
      <c r="J388" s="346"/>
      <c r="K388" s="347"/>
      <c r="L388" s="348"/>
      <c r="M388" s="348"/>
      <c r="N388" s="349"/>
      <c r="O388" s="348"/>
      <c r="P388" s="348"/>
      <c r="Q388" s="339"/>
      <c r="R388" s="339"/>
      <c r="S388" s="339"/>
      <c r="T388" s="346"/>
    </row>
    <row r="389" spans="1:20">
      <c r="A389" s="578">
        <f t="shared" si="6"/>
        <v>560</v>
      </c>
      <c r="B389" s="339"/>
      <c r="C389" s="581" t="str">
        <f>IFERROR(VLOOKUP(B389,[46]DSML!E:J,6,0),"")</f>
        <v/>
      </c>
      <c r="D389" s="581" t="str">
        <f>IFERROR(VLOOKUP(B389,[46]DSML!E:G,3,0),"")</f>
        <v/>
      </c>
      <c r="E389" s="581"/>
      <c r="F389" s="581"/>
      <c r="G389" s="339"/>
      <c r="H389" s="339"/>
      <c r="I389" s="339"/>
      <c r="J389" s="346"/>
      <c r="K389" s="347"/>
      <c r="L389" s="348"/>
      <c r="M389" s="348"/>
      <c r="N389" s="349"/>
      <c r="O389" s="348"/>
      <c r="P389" s="348"/>
      <c r="Q389" s="339"/>
      <c r="R389" s="339"/>
      <c r="S389" s="339"/>
      <c r="T389" s="346"/>
    </row>
    <row r="390" spans="1:20">
      <c r="A390" s="578">
        <f t="shared" si="6"/>
        <v>561</v>
      </c>
      <c r="B390" s="339"/>
      <c r="C390" s="581" t="str">
        <f>IFERROR(VLOOKUP(B390,[46]DSML!E:J,6,0),"")</f>
        <v/>
      </c>
      <c r="D390" s="581" t="str">
        <f>IFERROR(VLOOKUP(B390,[46]DSML!E:G,3,0),"")</f>
        <v/>
      </c>
      <c r="E390" s="581"/>
      <c r="F390" s="581"/>
      <c r="G390" s="339"/>
      <c r="H390" s="339"/>
      <c r="I390" s="339"/>
      <c r="J390" s="346"/>
      <c r="K390" s="347"/>
      <c r="L390" s="348"/>
      <c r="M390" s="348"/>
      <c r="N390" s="349"/>
      <c r="O390" s="348"/>
      <c r="P390" s="348"/>
      <c r="Q390" s="339"/>
      <c r="R390" s="339"/>
      <c r="S390" s="339"/>
      <c r="T390" s="346"/>
    </row>
    <row r="391" spans="1:20">
      <c r="A391" s="578">
        <f t="shared" si="6"/>
        <v>562</v>
      </c>
      <c r="B391" s="339"/>
      <c r="C391" s="581" t="str">
        <f>IFERROR(VLOOKUP(B391,[46]DSML!E:J,6,0),"")</f>
        <v/>
      </c>
      <c r="D391" s="581" t="str">
        <f>IFERROR(VLOOKUP(B391,[46]DSML!E:G,3,0),"")</f>
        <v/>
      </c>
      <c r="E391" s="581"/>
      <c r="F391" s="581"/>
      <c r="G391" s="339"/>
      <c r="H391" s="339"/>
      <c r="I391" s="339"/>
      <c r="J391" s="346"/>
      <c r="K391" s="347"/>
      <c r="L391" s="348"/>
      <c r="M391" s="348"/>
      <c r="N391" s="349"/>
      <c r="O391" s="348"/>
      <c r="P391" s="348"/>
      <c r="Q391" s="339"/>
      <c r="R391" s="339"/>
      <c r="S391" s="339"/>
      <c r="T391" s="346"/>
    </row>
    <row r="392" spans="1:20">
      <c r="A392" s="578">
        <f t="shared" si="6"/>
        <v>563</v>
      </c>
      <c r="B392" s="339"/>
      <c r="C392" s="581" t="str">
        <f>IFERROR(VLOOKUP(B392,[46]DSML!E:J,6,0),"")</f>
        <v/>
      </c>
      <c r="D392" s="581" t="str">
        <f>IFERROR(VLOOKUP(B392,[46]DSML!E:G,3,0),"")</f>
        <v/>
      </c>
      <c r="E392" s="581"/>
      <c r="F392" s="581"/>
      <c r="G392" s="339"/>
      <c r="H392" s="339"/>
      <c r="I392" s="339"/>
      <c r="J392" s="346"/>
      <c r="K392" s="347"/>
      <c r="L392" s="348"/>
      <c r="M392" s="348"/>
      <c r="N392" s="349"/>
      <c r="O392" s="348"/>
      <c r="P392" s="348"/>
      <c r="Q392" s="339"/>
      <c r="R392" s="339"/>
      <c r="S392" s="339"/>
      <c r="T392" s="346"/>
    </row>
    <row r="393" spans="1:20">
      <c r="A393" s="578">
        <f t="shared" si="6"/>
        <v>564</v>
      </c>
      <c r="B393" s="339"/>
      <c r="C393" s="581" t="str">
        <f>IFERROR(VLOOKUP(B393,[46]DSML!E:J,6,0),"")</f>
        <v/>
      </c>
      <c r="D393" s="581" t="str">
        <f>IFERROR(VLOOKUP(B393,[46]DSML!E:G,3,0),"")</f>
        <v/>
      </c>
      <c r="E393" s="581"/>
      <c r="F393" s="581"/>
      <c r="G393" s="339"/>
      <c r="H393" s="339"/>
      <c r="I393" s="339"/>
      <c r="J393" s="346"/>
      <c r="K393" s="347"/>
      <c r="L393" s="348"/>
      <c r="M393" s="348"/>
      <c r="N393" s="349"/>
      <c r="O393" s="348"/>
      <c r="P393" s="348"/>
      <c r="Q393" s="339"/>
      <c r="R393" s="339"/>
      <c r="S393" s="339"/>
      <c r="T393" s="346"/>
    </row>
    <row r="394" spans="1:20">
      <c r="A394" s="578">
        <f t="shared" si="6"/>
        <v>565</v>
      </c>
      <c r="B394" s="339"/>
      <c r="C394" s="581" t="str">
        <f>IFERROR(VLOOKUP(B394,[46]DSML!E:J,6,0),"")</f>
        <v/>
      </c>
      <c r="D394" s="581" t="str">
        <f>IFERROR(VLOOKUP(B394,[46]DSML!E:G,3,0),"")</f>
        <v/>
      </c>
      <c r="E394" s="581"/>
      <c r="F394" s="581"/>
      <c r="G394" s="339"/>
      <c r="H394" s="339"/>
      <c r="I394" s="339"/>
      <c r="J394" s="346"/>
      <c r="K394" s="347"/>
      <c r="L394" s="348"/>
      <c r="M394" s="348"/>
      <c r="N394" s="349"/>
      <c r="O394" s="348"/>
      <c r="P394" s="348"/>
      <c r="Q394" s="339"/>
      <c r="R394" s="339"/>
      <c r="S394" s="339"/>
      <c r="T394" s="346"/>
    </row>
    <row r="395" spans="1:20">
      <c r="A395" s="578">
        <f t="shared" si="6"/>
        <v>566</v>
      </c>
      <c r="B395" s="339"/>
      <c r="C395" s="581" t="str">
        <f>IFERROR(VLOOKUP(B395,[46]DSML!E:J,6,0),"")</f>
        <v/>
      </c>
      <c r="D395" s="581" t="str">
        <f>IFERROR(VLOOKUP(B395,[46]DSML!E:G,3,0),"")</f>
        <v/>
      </c>
      <c r="E395" s="581"/>
      <c r="F395" s="581"/>
      <c r="G395" s="339"/>
      <c r="H395" s="339"/>
      <c r="I395" s="339"/>
      <c r="J395" s="346"/>
      <c r="K395" s="347"/>
      <c r="L395" s="348"/>
      <c r="M395" s="348"/>
      <c r="N395" s="349"/>
      <c r="O395" s="348"/>
      <c r="P395" s="348"/>
      <c r="Q395" s="339"/>
      <c r="R395" s="339"/>
      <c r="S395" s="339"/>
      <c r="T395" s="346"/>
    </row>
    <row r="396" spans="1:20">
      <c r="A396" s="578">
        <f t="shared" si="6"/>
        <v>567</v>
      </c>
      <c r="B396" s="339"/>
      <c r="C396" s="581" t="str">
        <f>IFERROR(VLOOKUP(B396,[46]DSML!E:J,6,0),"")</f>
        <v/>
      </c>
      <c r="D396" s="581" t="str">
        <f>IFERROR(VLOOKUP(B396,[46]DSML!E:G,3,0),"")</f>
        <v/>
      </c>
      <c r="E396" s="581"/>
      <c r="F396" s="581"/>
      <c r="G396" s="339"/>
      <c r="H396" s="339"/>
      <c r="I396" s="339"/>
      <c r="J396" s="346"/>
      <c r="K396" s="347"/>
      <c r="L396" s="348"/>
      <c r="M396" s="348"/>
      <c r="N396" s="349"/>
      <c r="O396" s="348"/>
      <c r="P396" s="348"/>
      <c r="Q396" s="339"/>
      <c r="R396" s="339"/>
      <c r="S396" s="339"/>
      <c r="T396" s="346"/>
    </row>
    <row r="397" spans="1:20">
      <c r="A397" s="578">
        <f t="shared" si="6"/>
        <v>568</v>
      </c>
      <c r="B397" s="339"/>
      <c r="C397" s="581" t="str">
        <f>IFERROR(VLOOKUP(B397,[46]DSML!E:J,6,0),"")</f>
        <v/>
      </c>
      <c r="D397" s="581" t="str">
        <f>IFERROR(VLOOKUP(B397,[46]DSML!E:G,3,0),"")</f>
        <v/>
      </c>
      <c r="E397" s="581"/>
      <c r="F397" s="581"/>
      <c r="G397" s="339"/>
      <c r="H397" s="339"/>
      <c r="I397" s="339"/>
      <c r="J397" s="346"/>
      <c r="K397" s="347"/>
      <c r="L397" s="348"/>
      <c r="M397" s="348"/>
      <c r="N397" s="349"/>
      <c r="O397" s="348"/>
      <c r="P397" s="348"/>
      <c r="Q397" s="339"/>
      <c r="R397" s="339"/>
      <c r="S397" s="339"/>
      <c r="T397" s="346"/>
    </row>
    <row r="398" spans="1:20">
      <c r="A398" s="578">
        <f t="shared" si="6"/>
        <v>569</v>
      </c>
      <c r="B398" s="339"/>
      <c r="C398" s="581" t="str">
        <f>IFERROR(VLOOKUP(B398,[46]DSML!E:J,6,0),"")</f>
        <v/>
      </c>
      <c r="D398" s="581" t="str">
        <f>IFERROR(VLOOKUP(B398,[46]DSML!E:G,3,0),"")</f>
        <v/>
      </c>
      <c r="E398" s="581"/>
      <c r="F398" s="581"/>
      <c r="G398" s="339"/>
      <c r="H398" s="339"/>
      <c r="I398" s="339"/>
      <c r="J398" s="346"/>
      <c r="K398" s="347"/>
      <c r="L398" s="348"/>
      <c r="M398" s="348"/>
      <c r="N398" s="349"/>
      <c r="O398" s="348"/>
      <c r="P398" s="348"/>
      <c r="Q398" s="339"/>
      <c r="R398" s="339"/>
      <c r="S398" s="339"/>
      <c r="T398" s="346"/>
    </row>
    <row r="399" spans="1:20">
      <c r="A399" s="578">
        <f t="shared" si="6"/>
        <v>570</v>
      </c>
      <c r="B399" s="339"/>
      <c r="C399" s="581" t="str">
        <f>IFERROR(VLOOKUP(B399,[46]DSML!E:J,6,0),"")</f>
        <v/>
      </c>
      <c r="D399" s="581" t="str">
        <f>IFERROR(VLOOKUP(B399,[46]DSML!E:G,3,0),"")</f>
        <v/>
      </c>
      <c r="E399" s="581"/>
      <c r="F399" s="581"/>
      <c r="G399" s="339"/>
      <c r="H399" s="339"/>
      <c r="I399" s="339"/>
      <c r="J399" s="346"/>
      <c r="K399" s="347"/>
      <c r="L399" s="348"/>
      <c r="M399" s="348"/>
      <c r="N399" s="349"/>
      <c r="O399" s="348"/>
      <c r="P399" s="348"/>
      <c r="Q399" s="339"/>
      <c r="R399" s="339"/>
      <c r="S399" s="339"/>
      <c r="T399" s="346"/>
    </row>
    <row r="400" spans="1:20">
      <c r="A400" s="578">
        <f t="shared" si="6"/>
        <v>571</v>
      </c>
      <c r="B400" s="339"/>
      <c r="C400" s="581" t="str">
        <f>IFERROR(VLOOKUP(B400,[46]DSML!E:J,6,0),"")</f>
        <v/>
      </c>
      <c r="D400" s="581" t="str">
        <f>IFERROR(VLOOKUP(B400,[46]DSML!E:G,3,0),"")</f>
        <v/>
      </c>
      <c r="E400" s="581"/>
      <c r="F400" s="581"/>
      <c r="G400" s="339"/>
      <c r="H400" s="339"/>
      <c r="I400" s="339"/>
      <c r="J400" s="346"/>
      <c r="K400" s="347"/>
      <c r="L400" s="348"/>
      <c r="M400" s="348"/>
      <c r="N400" s="349"/>
      <c r="O400" s="348"/>
      <c r="P400" s="348"/>
      <c r="Q400" s="339"/>
      <c r="R400" s="339"/>
      <c r="S400" s="339"/>
      <c r="T400" s="346"/>
    </row>
    <row r="401" spans="1:20">
      <c r="A401" s="578">
        <f t="shared" si="6"/>
        <v>572</v>
      </c>
      <c r="B401" s="339"/>
      <c r="C401" s="581" t="str">
        <f>IFERROR(VLOOKUP(B401,[46]DSML!E:J,6,0),"")</f>
        <v/>
      </c>
      <c r="D401" s="581" t="str">
        <f>IFERROR(VLOOKUP(B401,[46]DSML!E:G,3,0),"")</f>
        <v/>
      </c>
      <c r="E401" s="581"/>
      <c r="F401" s="581"/>
      <c r="G401" s="339"/>
      <c r="H401" s="339"/>
      <c r="I401" s="339"/>
      <c r="J401" s="346"/>
      <c r="K401" s="347"/>
      <c r="L401" s="348"/>
      <c r="M401" s="348"/>
      <c r="N401" s="349"/>
      <c r="O401" s="348"/>
      <c r="P401" s="348"/>
      <c r="Q401" s="339"/>
      <c r="R401" s="339"/>
      <c r="S401" s="339"/>
      <c r="T401" s="346"/>
    </row>
    <row r="402" spans="1:20">
      <c r="A402" s="578">
        <f t="shared" si="6"/>
        <v>573</v>
      </c>
      <c r="B402" s="339"/>
      <c r="C402" s="581" t="str">
        <f>IFERROR(VLOOKUP(B402,[46]DSML!E:J,6,0),"")</f>
        <v/>
      </c>
      <c r="D402" s="581" t="str">
        <f>IFERROR(VLOOKUP(B402,[46]DSML!E:G,3,0),"")</f>
        <v/>
      </c>
      <c r="E402" s="581"/>
      <c r="F402" s="581"/>
      <c r="G402" s="339"/>
      <c r="H402" s="339"/>
      <c r="I402" s="339"/>
      <c r="J402" s="346"/>
      <c r="K402" s="347"/>
      <c r="L402" s="348"/>
      <c r="M402" s="348"/>
      <c r="N402" s="349"/>
      <c r="O402" s="348"/>
      <c r="P402" s="348"/>
      <c r="Q402" s="339"/>
      <c r="R402" s="339"/>
      <c r="S402" s="339"/>
      <c r="T402" s="346"/>
    </row>
    <row r="403" spans="1:20">
      <c r="A403" s="578">
        <f t="shared" si="6"/>
        <v>574</v>
      </c>
      <c r="B403" s="339"/>
      <c r="C403" s="581" t="str">
        <f>IFERROR(VLOOKUP(B403,[46]DSML!E:J,6,0),"")</f>
        <v/>
      </c>
      <c r="D403" s="581" t="str">
        <f>IFERROR(VLOOKUP(B403,[46]DSML!E:G,3,0),"")</f>
        <v/>
      </c>
      <c r="E403" s="581"/>
      <c r="F403" s="581"/>
      <c r="G403" s="339"/>
      <c r="H403" s="339"/>
      <c r="I403" s="339"/>
      <c r="J403" s="346"/>
      <c r="K403" s="347"/>
      <c r="L403" s="348"/>
      <c r="M403" s="348"/>
      <c r="N403" s="349"/>
      <c r="O403" s="348"/>
      <c r="P403" s="348"/>
      <c r="Q403" s="339"/>
      <c r="R403" s="339"/>
      <c r="S403" s="339"/>
      <c r="T403" s="346"/>
    </row>
    <row r="404" spans="1:20">
      <c r="A404" s="578">
        <f t="shared" si="6"/>
        <v>575</v>
      </c>
      <c r="B404" s="339"/>
      <c r="C404" s="581" t="str">
        <f>IFERROR(VLOOKUP(B404,[46]DSML!E:J,6,0),"")</f>
        <v/>
      </c>
      <c r="D404" s="581" t="str">
        <f>IFERROR(VLOOKUP(B404,[46]DSML!E:G,3,0),"")</f>
        <v/>
      </c>
      <c r="E404" s="581"/>
      <c r="F404" s="581"/>
      <c r="G404" s="339"/>
      <c r="H404" s="339"/>
      <c r="I404" s="339"/>
      <c r="J404" s="346"/>
      <c r="K404" s="347"/>
      <c r="L404" s="348"/>
      <c r="M404" s="348"/>
      <c r="N404" s="349"/>
      <c r="O404" s="348"/>
      <c r="P404" s="348"/>
      <c r="Q404" s="339"/>
      <c r="R404" s="339"/>
      <c r="S404" s="339"/>
      <c r="T404" s="346"/>
    </row>
    <row r="405" spans="1:20">
      <c r="A405" s="578">
        <f t="shared" si="6"/>
        <v>576</v>
      </c>
      <c r="B405" s="339"/>
      <c r="C405" s="581" t="str">
        <f>IFERROR(VLOOKUP(B405,[46]DSML!E:J,6,0),"")</f>
        <v/>
      </c>
      <c r="D405" s="581" t="str">
        <f>IFERROR(VLOOKUP(B405,[46]DSML!E:G,3,0),"")</f>
        <v/>
      </c>
      <c r="E405" s="581"/>
      <c r="F405" s="581"/>
      <c r="G405" s="339"/>
      <c r="H405" s="339"/>
      <c r="I405" s="339"/>
      <c r="J405" s="346"/>
      <c r="K405" s="347"/>
      <c r="L405" s="348"/>
      <c r="M405" s="348"/>
      <c r="N405" s="349"/>
      <c r="O405" s="348"/>
      <c r="P405" s="348"/>
      <c r="Q405" s="339"/>
      <c r="R405" s="339"/>
      <c r="S405" s="339"/>
      <c r="T405" s="346"/>
    </row>
    <row r="406" spans="1:20">
      <c r="A406" s="578">
        <f t="shared" si="6"/>
        <v>577</v>
      </c>
      <c r="B406" s="339"/>
      <c r="C406" s="581" t="str">
        <f>IFERROR(VLOOKUP(B406,[46]DSML!E:J,6,0),"")</f>
        <v/>
      </c>
      <c r="D406" s="581" t="str">
        <f>IFERROR(VLOOKUP(B406,[46]DSML!E:G,3,0),"")</f>
        <v/>
      </c>
      <c r="E406" s="581"/>
      <c r="F406" s="581"/>
      <c r="G406" s="339"/>
      <c r="H406" s="339"/>
      <c r="I406" s="339"/>
      <c r="J406" s="346"/>
      <c r="K406" s="347"/>
      <c r="L406" s="348"/>
      <c r="M406" s="348"/>
      <c r="N406" s="349"/>
      <c r="O406" s="348"/>
      <c r="P406" s="348"/>
      <c r="Q406" s="339"/>
      <c r="R406" s="339"/>
      <c r="S406" s="339"/>
      <c r="T406" s="346"/>
    </row>
    <row r="407" spans="1:20">
      <c r="A407" s="578">
        <f t="shared" si="6"/>
        <v>578</v>
      </c>
      <c r="B407" s="339"/>
      <c r="C407" s="581" t="str">
        <f>IFERROR(VLOOKUP(B407,[46]DSML!E:J,6,0),"")</f>
        <v/>
      </c>
      <c r="D407" s="581" t="str">
        <f>IFERROR(VLOOKUP(B407,[46]DSML!E:G,3,0),"")</f>
        <v/>
      </c>
      <c r="E407" s="581"/>
      <c r="F407" s="581"/>
      <c r="G407" s="339"/>
      <c r="H407" s="339"/>
      <c r="I407" s="339"/>
      <c r="J407" s="346"/>
      <c r="K407" s="347"/>
      <c r="L407" s="348"/>
      <c r="M407" s="348"/>
      <c r="N407" s="349"/>
      <c r="O407" s="348"/>
      <c r="P407" s="348"/>
      <c r="Q407" s="339"/>
      <c r="R407" s="339"/>
      <c r="S407" s="339"/>
      <c r="T407" s="346"/>
    </row>
    <row r="408" spans="1:20">
      <c r="A408" s="578">
        <f t="shared" si="6"/>
        <v>579</v>
      </c>
      <c r="B408" s="339"/>
      <c r="C408" s="581" t="str">
        <f>IFERROR(VLOOKUP(B408,[46]DSML!E:J,6,0),"")</f>
        <v/>
      </c>
      <c r="D408" s="581" t="str">
        <f>IFERROR(VLOOKUP(B408,[46]DSML!E:G,3,0),"")</f>
        <v/>
      </c>
      <c r="E408" s="581"/>
      <c r="F408" s="581"/>
      <c r="G408" s="339"/>
      <c r="H408" s="339"/>
      <c r="I408" s="339"/>
      <c r="J408" s="346"/>
      <c r="K408" s="347"/>
      <c r="L408" s="348"/>
      <c r="M408" s="348"/>
      <c r="N408" s="349"/>
      <c r="O408" s="348"/>
      <c r="P408" s="348"/>
      <c r="Q408" s="339"/>
      <c r="R408" s="339"/>
      <c r="S408" s="339"/>
      <c r="T408" s="346"/>
    </row>
    <row r="409" spans="1:20">
      <c r="A409" s="578">
        <f t="shared" si="6"/>
        <v>580</v>
      </c>
      <c r="B409" s="339"/>
      <c r="C409" s="581" t="str">
        <f>IFERROR(VLOOKUP(B409,[46]DSML!E:J,6,0),"")</f>
        <v/>
      </c>
      <c r="D409" s="581" t="str">
        <f>IFERROR(VLOOKUP(B409,[46]DSML!E:G,3,0),"")</f>
        <v/>
      </c>
      <c r="E409" s="581"/>
      <c r="F409" s="581"/>
      <c r="G409" s="339"/>
      <c r="H409" s="339"/>
      <c r="I409" s="339"/>
      <c r="J409" s="346"/>
      <c r="K409" s="347"/>
      <c r="L409" s="348"/>
      <c r="M409" s="348"/>
      <c r="N409" s="349"/>
      <c r="O409" s="348"/>
      <c r="P409" s="348"/>
      <c r="Q409" s="339"/>
      <c r="R409" s="339"/>
      <c r="S409" s="339"/>
      <c r="T409" s="346"/>
    </row>
    <row r="410" spans="1:20">
      <c r="A410" s="578">
        <f t="shared" si="6"/>
        <v>581</v>
      </c>
      <c r="B410" s="339"/>
      <c r="C410" s="581" t="str">
        <f>IFERROR(VLOOKUP(B410,[46]DSML!E:J,6,0),"")</f>
        <v/>
      </c>
      <c r="D410" s="581" t="str">
        <f>IFERROR(VLOOKUP(B410,[46]DSML!E:G,3,0),"")</f>
        <v/>
      </c>
      <c r="E410" s="581"/>
      <c r="F410" s="581"/>
      <c r="G410" s="339"/>
      <c r="H410" s="339"/>
      <c r="I410" s="339"/>
      <c r="J410" s="346"/>
      <c r="K410" s="347"/>
      <c r="L410" s="348"/>
      <c r="M410" s="348"/>
      <c r="N410" s="349"/>
      <c r="O410" s="348"/>
      <c r="P410" s="348"/>
      <c r="Q410" s="339"/>
      <c r="R410" s="339"/>
      <c r="S410" s="339"/>
      <c r="T410" s="346"/>
    </row>
    <row r="411" spans="1:20">
      <c r="A411" s="578">
        <f t="shared" si="6"/>
        <v>582</v>
      </c>
      <c r="B411" s="339"/>
      <c r="C411" s="581" t="str">
        <f>IFERROR(VLOOKUP(B411,[46]DSML!E:J,6,0),"")</f>
        <v/>
      </c>
      <c r="D411" s="581" t="str">
        <f>IFERROR(VLOOKUP(B411,[46]DSML!E:G,3,0),"")</f>
        <v/>
      </c>
      <c r="E411" s="581"/>
      <c r="F411" s="581"/>
      <c r="G411" s="339"/>
      <c r="H411" s="339"/>
      <c r="I411" s="339"/>
      <c r="J411" s="346"/>
      <c r="K411" s="347"/>
      <c r="L411" s="348"/>
      <c r="M411" s="348"/>
      <c r="N411" s="349"/>
      <c r="O411" s="348"/>
      <c r="P411" s="348"/>
      <c r="Q411" s="339"/>
      <c r="R411" s="339"/>
      <c r="S411" s="339"/>
      <c r="T411" s="346"/>
    </row>
    <row r="412" spans="1:20">
      <c r="A412" s="578">
        <f t="shared" si="6"/>
        <v>583</v>
      </c>
      <c r="B412" s="339"/>
      <c r="C412" s="581" t="str">
        <f>IFERROR(VLOOKUP(B412,[46]DSML!E:J,6,0),"")</f>
        <v/>
      </c>
      <c r="D412" s="581" t="str">
        <f>IFERROR(VLOOKUP(B412,[46]DSML!E:G,3,0),"")</f>
        <v/>
      </c>
      <c r="E412" s="581"/>
      <c r="F412" s="581"/>
      <c r="G412" s="339"/>
      <c r="H412" s="339"/>
      <c r="I412" s="339"/>
      <c r="J412" s="346"/>
      <c r="K412" s="347"/>
      <c r="L412" s="348"/>
      <c r="M412" s="348"/>
      <c r="N412" s="349"/>
      <c r="O412" s="348"/>
      <c r="P412" s="348"/>
      <c r="Q412" s="339"/>
      <c r="R412" s="339"/>
      <c r="S412" s="339"/>
      <c r="T412" s="346"/>
    </row>
    <row r="413" spans="1:20">
      <c r="A413" s="578">
        <f t="shared" si="6"/>
        <v>584</v>
      </c>
      <c r="B413" s="339"/>
      <c r="C413" s="581" t="str">
        <f>IFERROR(VLOOKUP(B413,[46]DSML!E:J,6,0),"")</f>
        <v/>
      </c>
      <c r="D413" s="581" t="str">
        <f>IFERROR(VLOOKUP(B413,[46]DSML!E:G,3,0),"")</f>
        <v/>
      </c>
      <c r="E413" s="581"/>
      <c r="F413" s="581"/>
      <c r="G413" s="339"/>
      <c r="H413" s="339"/>
      <c r="I413" s="339"/>
      <c r="J413" s="346"/>
      <c r="K413" s="347"/>
      <c r="L413" s="348"/>
      <c r="M413" s="348"/>
      <c r="N413" s="349"/>
      <c r="O413" s="348"/>
      <c r="P413" s="348"/>
      <c r="Q413" s="339"/>
      <c r="R413" s="339"/>
      <c r="S413" s="339"/>
      <c r="T413" s="346"/>
    </row>
    <row r="414" spans="1:20">
      <c r="A414" s="578">
        <f t="shared" si="6"/>
        <v>585</v>
      </c>
      <c r="B414" s="339"/>
      <c r="C414" s="581" t="str">
        <f>IFERROR(VLOOKUP(B414,[46]DSML!E:J,6,0),"")</f>
        <v/>
      </c>
      <c r="D414" s="581" t="str">
        <f>IFERROR(VLOOKUP(B414,[46]DSML!E:G,3,0),"")</f>
        <v/>
      </c>
      <c r="E414" s="581"/>
      <c r="F414" s="581"/>
      <c r="G414" s="339"/>
      <c r="H414" s="339"/>
      <c r="I414" s="339"/>
      <c r="J414" s="346"/>
      <c r="K414" s="347"/>
      <c r="L414" s="348"/>
      <c r="M414" s="348"/>
      <c r="N414" s="349"/>
      <c r="O414" s="348"/>
      <c r="P414" s="348"/>
      <c r="Q414" s="339"/>
      <c r="R414" s="339"/>
      <c r="S414" s="339"/>
      <c r="T414" s="346"/>
    </row>
    <row r="415" spans="1:20">
      <c r="A415" s="578">
        <f t="shared" si="6"/>
        <v>586</v>
      </c>
      <c r="B415" s="339"/>
      <c r="C415" s="581" t="str">
        <f>IFERROR(VLOOKUP(B415,[46]DSML!E:J,6,0),"")</f>
        <v/>
      </c>
      <c r="D415" s="581" t="str">
        <f>IFERROR(VLOOKUP(B415,[46]DSML!E:G,3,0),"")</f>
        <v/>
      </c>
      <c r="E415" s="581"/>
      <c r="F415" s="581"/>
      <c r="G415" s="339"/>
      <c r="H415" s="339"/>
      <c r="I415" s="339"/>
      <c r="J415" s="346"/>
      <c r="K415" s="347"/>
      <c r="L415" s="348"/>
      <c r="M415" s="348"/>
      <c r="N415" s="349"/>
      <c r="O415" s="348"/>
      <c r="P415" s="348"/>
      <c r="Q415" s="339"/>
      <c r="R415" s="339"/>
      <c r="S415" s="339"/>
      <c r="T415" s="346"/>
    </row>
    <row r="416" spans="1:20">
      <c r="A416" s="578">
        <f t="shared" si="6"/>
        <v>587</v>
      </c>
      <c r="B416" s="339"/>
      <c r="C416" s="581" t="str">
        <f>IFERROR(VLOOKUP(B416,[46]DSML!E:J,6,0),"")</f>
        <v/>
      </c>
      <c r="D416" s="581" t="str">
        <f>IFERROR(VLOOKUP(B416,[46]DSML!E:G,3,0),"")</f>
        <v/>
      </c>
      <c r="E416" s="581"/>
      <c r="F416" s="581"/>
      <c r="G416" s="339"/>
      <c r="H416" s="339"/>
      <c r="I416" s="339"/>
      <c r="J416" s="346"/>
      <c r="K416" s="347"/>
      <c r="L416" s="348"/>
      <c r="M416" s="348"/>
      <c r="N416" s="349"/>
      <c r="O416" s="348"/>
      <c r="P416" s="348"/>
      <c r="Q416" s="339"/>
      <c r="R416" s="339"/>
      <c r="S416" s="339"/>
      <c r="T416" s="346"/>
    </row>
    <row r="417" spans="1:20">
      <c r="A417" s="578">
        <f t="shared" si="6"/>
        <v>588</v>
      </c>
      <c r="B417" s="339"/>
      <c r="C417" s="581" t="str">
        <f>IFERROR(VLOOKUP(B417,[46]DSML!E:J,6,0),"")</f>
        <v/>
      </c>
      <c r="D417" s="581" t="str">
        <f>IFERROR(VLOOKUP(B417,[46]DSML!E:G,3,0),"")</f>
        <v/>
      </c>
      <c r="E417" s="581"/>
      <c r="F417" s="581"/>
      <c r="G417" s="339"/>
      <c r="H417" s="339"/>
      <c r="I417" s="339"/>
      <c r="J417" s="346"/>
      <c r="K417" s="347"/>
      <c r="L417" s="348"/>
      <c r="M417" s="348"/>
      <c r="N417" s="349"/>
      <c r="O417" s="348"/>
      <c r="P417" s="348"/>
      <c r="Q417" s="339"/>
      <c r="R417" s="339"/>
      <c r="S417" s="339"/>
      <c r="T417" s="346"/>
    </row>
    <row r="418" spans="1:20">
      <c r="A418" s="578">
        <f t="shared" si="6"/>
        <v>589</v>
      </c>
      <c r="B418" s="339"/>
      <c r="C418" s="581" t="str">
        <f>IFERROR(VLOOKUP(B418,[46]DSML!E:J,6,0),"")</f>
        <v/>
      </c>
      <c r="D418" s="581" t="str">
        <f>IFERROR(VLOOKUP(B418,[46]DSML!E:G,3,0),"")</f>
        <v/>
      </c>
      <c r="E418" s="581"/>
      <c r="F418" s="581"/>
      <c r="G418" s="339"/>
      <c r="H418" s="339"/>
      <c r="I418" s="339"/>
      <c r="J418" s="346"/>
      <c r="K418" s="347"/>
      <c r="L418" s="348"/>
      <c r="M418" s="348"/>
      <c r="N418" s="349"/>
      <c r="O418" s="348"/>
      <c r="P418" s="348"/>
      <c r="Q418" s="339"/>
      <c r="R418" s="339"/>
      <c r="S418" s="339"/>
      <c r="T418" s="346"/>
    </row>
    <row r="419" spans="1:20">
      <c r="A419" s="578">
        <f t="shared" si="6"/>
        <v>590</v>
      </c>
      <c r="B419" s="339"/>
      <c r="C419" s="581" t="str">
        <f>IFERROR(VLOOKUP(B419,[46]DSML!E:J,6,0),"")</f>
        <v/>
      </c>
      <c r="D419" s="581" t="str">
        <f>IFERROR(VLOOKUP(B419,[46]DSML!E:G,3,0),"")</f>
        <v/>
      </c>
      <c r="E419" s="581"/>
      <c r="F419" s="581"/>
      <c r="G419" s="339"/>
      <c r="H419" s="339"/>
      <c r="I419" s="339"/>
      <c r="J419" s="346"/>
      <c r="K419" s="347"/>
      <c r="L419" s="348"/>
      <c r="M419" s="348"/>
      <c r="N419" s="349"/>
      <c r="O419" s="348"/>
      <c r="P419" s="348"/>
      <c r="Q419" s="339"/>
      <c r="R419" s="339"/>
      <c r="S419" s="339"/>
      <c r="T419" s="346"/>
    </row>
    <row r="420" spans="1:20">
      <c r="A420" s="578">
        <f t="shared" si="6"/>
        <v>591</v>
      </c>
      <c r="B420" s="339"/>
      <c r="C420" s="581" t="str">
        <f>IFERROR(VLOOKUP(B420,[46]DSML!E:J,6,0),"")</f>
        <v/>
      </c>
      <c r="D420" s="581" t="str">
        <f>IFERROR(VLOOKUP(B420,[46]DSML!E:G,3,0),"")</f>
        <v/>
      </c>
      <c r="E420" s="581"/>
      <c r="F420" s="581"/>
      <c r="G420" s="339"/>
      <c r="H420" s="339"/>
      <c r="I420" s="339"/>
      <c r="J420" s="346"/>
      <c r="K420" s="347"/>
      <c r="L420" s="348"/>
      <c r="M420" s="348"/>
      <c r="N420" s="349"/>
      <c r="O420" s="348"/>
      <c r="P420" s="348"/>
      <c r="Q420" s="339"/>
      <c r="R420" s="339"/>
      <c r="S420" s="339"/>
      <c r="T420" s="346"/>
    </row>
    <row r="421" spans="1:20">
      <c r="A421" s="578">
        <f t="shared" si="6"/>
        <v>592</v>
      </c>
      <c r="B421" s="339"/>
      <c r="C421" s="581" t="str">
        <f>IFERROR(VLOOKUP(B421,[46]DSML!E:J,6,0),"")</f>
        <v/>
      </c>
      <c r="D421" s="581" t="str">
        <f>IFERROR(VLOOKUP(B421,[46]DSML!E:G,3,0),"")</f>
        <v/>
      </c>
      <c r="E421" s="581"/>
      <c r="F421" s="581"/>
      <c r="G421" s="339"/>
      <c r="H421" s="339"/>
      <c r="I421" s="339"/>
      <c r="J421" s="346"/>
      <c r="K421" s="347"/>
      <c r="L421" s="348"/>
      <c r="M421" s="348"/>
      <c r="N421" s="349"/>
      <c r="O421" s="348"/>
      <c r="P421" s="348"/>
      <c r="Q421" s="339"/>
      <c r="R421" s="339"/>
      <c r="S421" s="339"/>
      <c r="T421" s="346"/>
    </row>
    <row r="422" spans="1:20">
      <c r="A422" s="578">
        <f t="shared" si="6"/>
        <v>593</v>
      </c>
      <c r="B422" s="339"/>
      <c r="C422" s="581" t="str">
        <f>IFERROR(VLOOKUP(B422,[46]DSML!E:J,6,0),"")</f>
        <v/>
      </c>
      <c r="D422" s="581" t="str">
        <f>IFERROR(VLOOKUP(B422,[46]DSML!E:G,3,0),"")</f>
        <v/>
      </c>
      <c r="E422" s="581"/>
      <c r="F422" s="581"/>
      <c r="G422" s="339"/>
      <c r="H422" s="339"/>
      <c r="I422" s="339"/>
      <c r="J422" s="346"/>
      <c r="K422" s="347"/>
      <c r="L422" s="348"/>
      <c r="M422" s="348"/>
      <c r="N422" s="349"/>
      <c r="O422" s="348"/>
      <c r="P422" s="348"/>
      <c r="Q422" s="339"/>
      <c r="R422" s="339"/>
      <c r="S422" s="339"/>
      <c r="T422" s="346"/>
    </row>
    <row r="423" spans="1:20">
      <c r="A423" s="578">
        <f t="shared" si="6"/>
        <v>594</v>
      </c>
      <c r="B423" s="339"/>
      <c r="C423" s="581" t="str">
        <f>IFERROR(VLOOKUP(B423,[46]DSML!E:J,6,0),"")</f>
        <v/>
      </c>
      <c r="D423" s="581" t="str">
        <f>IFERROR(VLOOKUP(B423,[46]DSML!E:G,3,0),"")</f>
        <v/>
      </c>
      <c r="E423" s="581"/>
      <c r="F423" s="581"/>
      <c r="G423" s="339"/>
      <c r="H423" s="339"/>
      <c r="I423" s="339"/>
      <c r="J423" s="346"/>
      <c r="K423" s="347"/>
      <c r="L423" s="348"/>
      <c r="M423" s="348"/>
      <c r="N423" s="349"/>
      <c r="O423" s="348"/>
      <c r="P423" s="348"/>
      <c r="Q423" s="339"/>
      <c r="R423" s="339"/>
      <c r="S423" s="339"/>
      <c r="T423" s="346"/>
    </row>
    <row r="424" spans="1:20">
      <c r="A424" s="578">
        <f t="shared" si="6"/>
        <v>595</v>
      </c>
      <c r="B424" s="339"/>
      <c r="C424" s="581" t="str">
        <f>IFERROR(VLOOKUP(B424,[46]DSML!E:J,6,0),"")</f>
        <v/>
      </c>
      <c r="D424" s="581" t="str">
        <f>IFERROR(VLOOKUP(B424,[46]DSML!E:G,3,0),"")</f>
        <v/>
      </c>
      <c r="E424" s="581"/>
      <c r="F424" s="581"/>
      <c r="G424" s="339"/>
      <c r="H424" s="339"/>
      <c r="I424" s="339"/>
      <c r="J424" s="346"/>
      <c r="K424" s="347"/>
      <c r="L424" s="348"/>
      <c r="M424" s="348"/>
      <c r="N424" s="349"/>
      <c r="O424" s="348"/>
      <c r="P424" s="348"/>
      <c r="Q424" s="339"/>
      <c r="R424" s="339"/>
      <c r="S424" s="339"/>
      <c r="T424" s="346"/>
    </row>
    <row r="425" spans="1:20">
      <c r="A425" s="578">
        <f t="shared" si="6"/>
        <v>596</v>
      </c>
      <c r="B425" s="339"/>
      <c r="C425" s="581" t="str">
        <f>IFERROR(VLOOKUP(B425,[46]DSML!E:J,6,0),"")</f>
        <v/>
      </c>
      <c r="D425" s="581" t="str">
        <f>IFERROR(VLOOKUP(B425,[46]DSML!E:G,3,0),"")</f>
        <v/>
      </c>
      <c r="E425" s="581"/>
      <c r="F425" s="581"/>
      <c r="G425" s="339"/>
      <c r="H425" s="339"/>
      <c r="I425" s="339"/>
      <c r="J425" s="346"/>
      <c r="K425" s="347"/>
      <c r="L425" s="348"/>
      <c r="M425" s="348"/>
      <c r="N425" s="349"/>
      <c r="O425" s="348"/>
      <c r="P425" s="348"/>
      <c r="Q425" s="339"/>
      <c r="R425" s="339"/>
      <c r="S425" s="339"/>
      <c r="T425" s="346"/>
    </row>
    <row r="426" spans="1:20">
      <c r="A426" s="578">
        <f t="shared" si="6"/>
        <v>597</v>
      </c>
      <c r="B426" s="339"/>
      <c r="C426" s="581" t="str">
        <f>IFERROR(VLOOKUP(B426,[46]DSML!E:J,6,0),"")</f>
        <v/>
      </c>
      <c r="D426" s="581" t="str">
        <f>IFERROR(VLOOKUP(B426,[46]DSML!E:G,3,0),"")</f>
        <v/>
      </c>
      <c r="E426" s="581"/>
      <c r="F426" s="581"/>
      <c r="G426" s="339"/>
      <c r="H426" s="339"/>
      <c r="I426" s="339"/>
      <c r="J426" s="346"/>
      <c r="K426" s="347"/>
      <c r="L426" s="348"/>
      <c r="M426" s="348"/>
      <c r="N426" s="349"/>
      <c r="O426" s="348"/>
      <c r="P426" s="348"/>
      <c r="Q426" s="339"/>
      <c r="R426" s="339"/>
      <c r="S426" s="339"/>
      <c r="T426" s="346"/>
    </row>
    <row r="427" spans="1:20">
      <c r="A427" s="578">
        <f t="shared" si="6"/>
        <v>598</v>
      </c>
      <c r="B427" s="339"/>
      <c r="C427" s="581" t="str">
        <f>IFERROR(VLOOKUP(B427,[46]DSML!E:J,6,0),"")</f>
        <v/>
      </c>
      <c r="D427" s="581" t="str">
        <f>IFERROR(VLOOKUP(B427,[46]DSML!E:G,3,0),"")</f>
        <v/>
      </c>
      <c r="E427" s="581"/>
      <c r="F427" s="581"/>
      <c r="G427" s="339"/>
      <c r="H427" s="339"/>
      <c r="I427" s="339"/>
      <c r="J427" s="346"/>
      <c r="K427" s="347"/>
      <c r="L427" s="348"/>
      <c r="M427" s="348"/>
      <c r="N427" s="349"/>
      <c r="O427" s="348"/>
      <c r="P427" s="348"/>
      <c r="Q427" s="339"/>
      <c r="R427" s="339"/>
      <c r="S427" s="339"/>
      <c r="T427" s="346"/>
    </row>
    <row r="428" spans="1:20">
      <c r="A428" s="578">
        <f t="shared" si="6"/>
        <v>599</v>
      </c>
      <c r="B428" s="339"/>
      <c r="C428" s="581" t="str">
        <f>IFERROR(VLOOKUP(B428,[46]DSML!E:J,6,0),"")</f>
        <v/>
      </c>
      <c r="D428" s="581" t="str">
        <f>IFERROR(VLOOKUP(B428,[46]DSML!E:G,3,0),"")</f>
        <v/>
      </c>
      <c r="E428" s="581"/>
      <c r="F428" s="581"/>
      <c r="G428" s="339"/>
      <c r="H428" s="339"/>
      <c r="I428" s="339"/>
      <c r="J428" s="346"/>
      <c r="K428" s="347"/>
      <c r="L428" s="348"/>
      <c r="M428" s="348"/>
      <c r="N428" s="349"/>
      <c r="O428" s="348"/>
      <c r="P428" s="348"/>
      <c r="Q428" s="339"/>
      <c r="R428" s="339"/>
      <c r="S428" s="339"/>
      <c r="T428" s="346"/>
    </row>
    <row r="429" spans="1:20">
      <c r="A429" s="578">
        <f t="shared" si="6"/>
        <v>600</v>
      </c>
      <c r="B429" s="339"/>
      <c r="C429" s="581" t="str">
        <f>IFERROR(VLOOKUP(B429,[46]DSML!E:J,6,0),"")</f>
        <v/>
      </c>
      <c r="D429" s="581" t="str">
        <f>IFERROR(VLOOKUP(B429,[46]DSML!E:G,3,0),"")</f>
        <v/>
      </c>
      <c r="E429" s="581"/>
      <c r="F429" s="581"/>
      <c r="G429" s="339"/>
      <c r="H429" s="339"/>
      <c r="I429" s="339"/>
      <c r="J429" s="346"/>
      <c r="K429" s="347"/>
      <c r="L429" s="348"/>
      <c r="M429" s="348"/>
      <c r="N429" s="349"/>
      <c r="O429" s="348"/>
      <c r="P429" s="348"/>
      <c r="Q429" s="339"/>
      <c r="R429" s="339"/>
      <c r="S429" s="339"/>
      <c r="T429" s="346"/>
    </row>
    <row r="430" spans="1:20">
      <c r="A430" s="578">
        <f t="shared" si="6"/>
        <v>601</v>
      </c>
      <c r="B430" s="339"/>
      <c r="C430" s="581" t="str">
        <f>IFERROR(VLOOKUP(B430,[46]DSML!E:J,6,0),"")</f>
        <v/>
      </c>
      <c r="D430" s="581" t="str">
        <f>IFERROR(VLOOKUP(B430,[46]DSML!E:G,3,0),"")</f>
        <v/>
      </c>
      <c r="E430" s="581"/>
      <c r="F430" s="581"/>
      <c r="G430" s="339"/>
      <c r="H430" s="339"/>
      <c r="I430" s="339"/>
      <c r="J430" s="346"/>
      <c r="K430" s="347"/>
      <c r="L430" s="348"/>
      <c r="M430" s="348"/>
      <c r="N430" s="349"/>
      <c r="O430" s="348"/>
      <c r="P430" s="348"/>
      <c r="Q430" s="339"/>
      <c r="R430" s="339"/>
      <c r="S430" s="339"/>
      <c r="T430" s="346"/>
    </row>
    <row r="431" spans="1:20">
      <c r="A431" s="578">
        <f t="shared" si="6"/>
        <v>602</v>
      </c>
      <c r="B431" s="339"/>
      <c r="C431" s="581" t="str">
        <f>IFERROR(VLOOKUP(B431,[46]DSML!E:J,6,0),"")</f>
        <v/>
      </c>
      <c r="D431" s="581" t="str">
        <f>IFERROR(VLOOKUP(B431,[46]DSML!E:G,3,0),"")</f>
        <v/>
      </c>
      <c r="E431" s="581"/>
      <c r="F431" s="581"/>
      <c r="G431" s="339"/>
      <c r="H431" s="339"/>
      <c r="I431" s="339"/>
      <c r="J431" s="346"/>
      <c r="K431" s="347"/>
      <c r="L431" s="348"/>
      <c r="M431" s="348"/>
      <c r="N431" s="349"/>
      <c r="O431" s="348"/>
      <c r="P431" s="348"/>
      <c r="Q431" s="339"/>
      <c r="R431" s="339"/>
      <c r="S431" s="339"/>
      <c r="T431" s="346"/>
    </row>
    <row r="432" spans="1:20">
      <c r="A432" s="578">
        <f t="shared" si="6"/>
        <v>603</v>
      </c>
      <c r="B432" s="339"/>
      <c r="C432" s="581" t="str">
        <f>IFERROR(VLOOKUP(B432,[46]DSML!E:J,6,0),"")</f>
        <v/>
      </c>
      <c r="D432" s="581" t="str">
        <f>IFERROR(VLOOKUP(B432,[46]DSML!E:G,3,0),"")</f>
        <v/>
      </c>
      <c r="E432" s="581"/>
      <c r="F432" s="581"/>
      <c r="G432" s="339"/>
      <c r="H432" s="339"/>
      <c r="I432" s="339"/>
      <c r="J432" s="346"/>
      <c r="K432" s="347"/>
      <c r="L432" s="348"/>
      <c r="M432" s="348"/>
      <c r="N432" s="349"/>
      <c r="O432" s="348"/>
      <c r="P432" s="348"/>
      <c r="Q432" s="339"/>
      <c r="R432" s="339"/>
      <c r="S432" s="339"/>
      <c r="T432" s="346"/>
    </row>
    <row r="433" spans="1:20">
      <c r="A433" s="578">
        <f t="shared" si="6"/>
        <v>604</v>
      </c>
      <c r="B433" s="339"/>
      <c r="C433" s="581" t="str">
        <f>IFERROR(VLOOKUP(B433,[46]DSML!E:J,6,0),"")</f>
        <v/>
      </c>
      <c r="D433" s="581" t="str">
        <f>IFERROR(VLOOKUP(B433,[46]DSML!E:G,3,0),"")</f>
        <v/>
      </c>
      <c r="E433" s="581"/>
      <c r="F433" s="581"/>
      <c r="G433" s="339"/>
      <c r="H433" s="339"/>
      <c r="I433" s="339"/>
      <c r="J433" s="346"/>
      <c r="K433" s="347"/>
      <c r="L433" s="348"/>
      <c r="M433" s="348"/>
      <c r="N433" s="349"/>
      <c r="O433" s="348"/>
      <c r="P433" s="348"/>
      <c r="Q433" s="339"/>
      <c r="R433" s="339"/>
      <c r="S433" s="339"/>
      <c r="T433" s="346"/>
    </row>
    <row r="434" spans="1:20">
      <c r="A434" s="578">
        <f t="shared" si="6"/>
        <v>605</v>
      </c>
      <c r="B434" s="339"/>
      <c r="C434" s="581" t="str">
        <f>IFERROR(VLOOKUP(B434,[46]DSML!E:J,6,0),"")</f>
        <v/>
      </c>
      <c r="D434" s="581" t="str">
        <f>IFERROR(VLOOKUP(B434,[46]DSML!E:G,3,0),"")</f>
        <v/>
      </c>
      <c r="E434" s="581"/>
      <c r="F434" s="581"/>
      <c r="G434" s="339"/>
      <c r="H434" s="339"/>
      <c r="I434" s="339"/>
      <c r="J434" s="346"/>
      <c r="K434" s="347"/>
      <c r="L434" s="348"/>
      <c r="M434" s="348"/>
      <c r="N434" s="349"/>
      <c r="O434" s="348"/>
      <c r="P434" s="348"/>
      <c r="Q434" s="339"/>
      <c r="R434" s="339"/>
      <c r="S434" s="339"/>
      <c r="T434" s="346"/>
    </row>
    <row r="435" spans="1:20">
      <c r="A435" s="578">
        <f t="shared" si="6"/>
        <v>606</v>
      </c>
      <c r="B435" s="339"/>
      <c r="C435" s="581" t="str">
        <f>IFERROR(VLOOKUP(B435,[46]DSML!E:J,6,0),"")</f>
        <v/>
      </c>
      <c r="D435" s="581" t="str">
        <f>IFERROR(VLOOKUP(B435,[46]DSML!E:G,3,0),"")</f>
        <v/>
      </c>
      <c r="E435" s="581"/>
      <c r="F435" s="581"/>
      <c r="G435" s="339"/>
      <c r="H435" s="339"/>
      <c r="I435" s="339"/>
      <c r="J435" s="346"/>
      <c r="K435" s="347"/>
      <c r="L435" s="348"/>
      <c r="M435" s="348"/>
      <c r="N435" s="349"/>
      <c r="O435" s="348"/>
      <c r="P435" s="348"/>
      <c r="Q435" s="339"/>
      <c r="R435" s="339"/>
      <c r="S435" s="339"/>
      <c r="T435" s="346"/>
    </row>
    <row r="436" spans="1:20">
      <c r="A436" s="578">
        <f t="shared" si="6"/>
        <v>607</v>
      </c>
      <c r="B436" s="339"/>
      <c r="C436" s="581" t="str">
        <f>IFERROR(VLOOKUP(B436,[46]DSML!E:J,6,0),"")</f>
        <v/>
      </c>
      <c r="D436" s="581" t="str">
        <f>IFERROR(VLOOKUP(B436,[46]DSML!E:G,3,0),"")</f>
        <v/>
      </c>
      <c r="E436" s="581"/>
      <c r="F436" s="581"/>
      <c r="G436" s="339"/>
      <c r="H436" s="339"/>
      <c r="I436" s="339"/>
      <c r="J436" s="346"/>
      <c r="K436" s="347"/>
      <c r="L436" s="348"/>
      <c r="M436" s="348"/>
      <c r="N436" s="349"/>
      <c r="O436" s="348"/>
      <c r="P436" s="348"/>
      <c r="Q436" s="339"/>
      <c r="R436" s="339"/>
      <c r="S436" s="339"/>
      <c r="T436" s="346"/>
    </row>
    <row r="437" spans="1:20">
      <c r="A437" s="578">
        <f t="shared" si="6"/>
        <v>608</v>
      </c>
      <c r="B437" s="339"/>
      <c r="C437" s="581" t="str">
        <f>IFERROR(VLOOKUP(B437,[46]DSML!E:J,6,0),"")</f>
        <v/>
      </c>
      <c r="D437" s="581" t="str">
        <f>IFERROR(VLOOKUP(B437,[46]DSML!E:G,3,0),"")</f>
        <v/>
      </c>
      <c r="E437" s="581"/>
      <c r="F437" s="581"/>
      <c r="G437" s="339"/>
      <c r="H437" s="339"/>
      <c r="I437" s="339"/>
      <c r="J437" s="346"/>
      <c r="K437" s="347"/>
      <c r="L437" s="348"/>
      <c r="M437" s="348"/>
      <c r="N437" s="349"/>
      <c r="O437" s="348"/>
      <c r="P437" s="348"/>
      <c r="Q437" s="339"/>
      <c r="R437" s="339"/>
      <c r="S437" s="339"/>
      <c r="T437" s="346"/>
    </row>
    <row r="438" spans="1:20">
      <c r="A438" s="578">
        <f t="shared" si="6"/>
        <v>609</v>
      </c>
      <c r="B438" s="339"/>
      <c r="C438" s="581" t="str">
        <f>IFERROR(VLOOKUP(B438,[46]DSML!E:J,6,0),"")</f>
        <v/>
      </c>
      <c r="D438" s="581" t="str">
        <f>IFERROR(VLOOKUP(B438,[46]DSML!E:G,3,0),"")</f>
        <v/>
      </c>
      <c r="E438" s="581"/>
      <c r="F438" s="581"/>
      <c r="G438" s="339"/>
      <c r="H438" s="339"/>
      <c r="I438" s="339"/>
      <c r="J438" s="346"/>
      <c r="K438" s="347"/>
      <c r="L438" s="348"/>
      <c r="M438" s="348"/>
      <c r="N438" s="349"/>
      <c r="O438" s="348"/>
      <c r="P438" s="348"/>
      <c r="Q438" s="339"/>
      <c r="R438" s="339"/>
      <c r="S438" s="339"/>
      <c r="T438" s="346"/>
    </row>
    <row r="439" spans="1:20">
      <c r="A439" s="578">
        <f t="shared" si="6"/>
        <v>610</v>
      </c>
      <c r="B439" s="339"/>
      <c r="C439" s="581" t="str">
        <f>IFERROR(VLOOKUP(B439,[46]DSML!E:J,6,0),"")</f>
        <v/>
      </c>
      <c r="D439" s="581" t="str">
        <f>IFERROR(VLOOKUP(B439,[46]DSML!E:G,3,0),"")</f>
        <v/>
      </c>
      <c r="E439" s="581"/>
      <c r="F439" s="581"/>
      <c r="G439" s="339"/>
      <c r="H439" s="339"/>
      <c r="I439" s="339"/>
      <c r="J439" s="346"/>
      <c r="K439" s="347"/>
      <c r="L439" s="348"/>
      <c r="M439" s="348"/>
      <c r="N439" s="349"/>
      <c r="O439" s="348"/>
      <c r="P439" s="348"/>
      <c r="Q439" s="339"/>
      <c r="R439" s="339"/>
      <c r="S439" s="339"/>
      <c r="T439" s="346"/>
    </row>
    <row r="440" spans="1:20">
      <c r="A440" s="578">
        <f t="shared" si="6"/>
        <v>611</v>
      </c>
      <c r="B440" s="339"/>
      <c r="C440" s="581" t="str">
        <f>IFERROR(VLOOKUP(B440,[46]DSML!E:J,6,0),"")</f>
        <v/>
      </c>
      <c r="D440" s="581" t="str">
        <f>IFERROR(VLOOKUP(B440,[46]DSML!E:G,3,0),"")</f>
        <v/>
      </c>
      <c r="E440" s="581"/>
      <c r="F440" s="581"/>
      <c r="G440" s="339"/>
      <c r="H440" s="339"/>
      <c r="I440" s="339"/>
      <c r="J440" s="346"/>
      <c r="K440" s="347"/>
      <c r="L440" s="348"/>
      <c r="M440" s="348"/>
      <c r="N440" s="349"/>
      <c r="O440" s="348"/>
      <c r="P440" s="348"/>
      <c r="Q440" s="339"/>
      <c r="R440" s="339"/>
      <c r="S440" s="339"/>
      <c r="T440" s="346"/>
    </row>
    <row r="441" spans="1:20">
      <c r="A441" s="578">
        <f t="shared" si="6"/>
        <v>612</v>
      </c>
      <c r="B441" s="339"/>
      <c r="C441" s="581" t="str">
        <f>IFERROR(VLOOKUP(B441,[46]DSML!E:J,6,0),"")</f>
        <v/>
      </c>
      <c r="D441" s="581" t="str">
        <f>IFERROR(VLOOKUP(B441,[46]DSML!E:G,3,0),"")</f>
        <v/>
      </c>
      <c r="E441" s="581"/>
      <c r="F441" s="581"/>
      <c r="G441" s="339"/>
      <c r="H441" s="339"/>
      <c r="I441" s="339"/>
      <c r="J441" s="346"/>
      <c r="K441" s="347"/>
      <c r="L441" s="348"/>
      <c r="M441" s="348"/>
      <c r="N441" s="349"/>
      <c r="O441" s="348"/>
      <c r="P441" s="348"/>
      <c r="Q441" s="339"/>
      <c r="R441" s="339"/>
      <c r="S441" s="339"/>
      <c r="T441" s="346"/>
    </row>
    <row r="442" spans="1:20">
      <c r="A442" s="578">
        <f t="shared" si="6"/>
        <v>613</v>
      </c>
      <c r="B442" s="339"/>
      <c r="C442" s="581" t="str">
        <f>IFERROR(VLOOKUP(B442,[46]DSML!E:J,6,0),"")</f>
        <v/>
      </c>
      <c r="D442" s="581" t="str">
        <f>IFERROR(VLOOKUP(B442,[46]DSML!E:G,3,0),"")</f>
        <v/>
      </c>
      <c r="E442" s="581"/>
      <c r="F442" s="581"/>
      <c r="G442" s="339"/>
      <c r="H442" s="339"/>
      <c r="I442" s="339"/>
      <c r="J442" s="346"/>
      <c r="K442" s="347"/>
      <c r="L442" s="348"/>
      <c r="M442" s="348"/>
      <c r="N442" s="349"/>
      <c r="O442" s="348"/>
      <c r="P442" s="348"/>
      <c r="Q442" s="339"/>
      <c r="R442" s="339"/>
      <c r="S442" s="339"/>
      <c r="T442" s="346"/>
    </row>
    <row r="443" spans="1:20">
      <c r="A443" s="578">
        <f t="shared" si="6"/>
        <v>614</v>
      </c>
      <c r="B443" s="339"/>
      <c r="C443" s="581" t="str">
        <f>IFERROR(VLOOKUP(B443,[46]DSML!E:J,6,0),"")</f>
        <v/>
      </c>
      <c r="D443" s="581" t="str">
        <f>IFERROR(VLOOKUP(B443,[46]DSML!E:G,3,0),"")</f>
        <v/>
      </c>
      <c r="E443" s="581"/>
      <c r="F443" s="581"/>
      <c r="G443" s="339"/>
      <c r="H443" s="339"/>
      <c r="I443" s="339"/>
      <c r="J443" s="346"/>
      <c r="K443" s="347"/>
      <c r="L443" s="348"/>
      <c r="M443" s="348"/>
      <c r="N443" s="349"/>
      <c r="O443" s="348"/>
      <c r="P443" s="348"/>
      <c r="Q443" s="339"/>
      <c r="R443" s="339"/>
      <c r="S443" s="339"/>
      <c r="T443" s="346"/>
    </row>
    <row r="444" spans="1:20">
      <c r="A444" s="578">
        <f t="shared" si="6"/>
        <v>615</v>
      </c>
      <c r="B444" s="339"/>
      <c r="C444" s="581" t="str">
        <f>IFERROR(VLOOKUP(B444,[46]DSML!E:J,6,0),"")</f>
        <v/>
      </c>
      <c r="D444" s="581" t="str">
        <f>IFERROR(VLOOKUP(B444,[46]DSML!E:G,3,0),"")</f>
        <v/>
      </c>
      <c r="E444" s="581"/>
      <c r="F444" s="581"/>
      <c r="G444" s="339"/>
      <c r="H444" s="339"/>
      <c r="I444" s="339"/>
      <c r="J444" s="346"/>
      <c r="K444" s="347"/>
      <c r="L444" s="348"/>
      <c r="M444" s="348"/>
      <c r="N444" s="349"/>
      <c r="O444" s="348"/>
      <c r="P444" s="348"/>
      <c r="Q444" s="339"/>
      <c r="R444" s="339"/>
      <c r="S444" s="339"/>
      <c r="T444" s="346"/>
    </row>
    <row r="445" spans="1:20">
      <c r="A445" s="578">
        <f t="shared" si="6"/>
        <v>616</v>
      </c>
      <c r="B445" s="339"/>
      <c r="C445" s="581" t="str">
        <f>IFERROR(VLOOKUP(B445,[46]DSML!E:J,6,0),"")</f>
        <v/>
      </c>
      <c r="D445" s="581" t="str">
        <f>IFERROR(VLOOKUP(B445,[46]DSML!E:G,3,0),"")</f>
        <v/>
      </c>
      <c r="E445" s="581"/>
      <c r="F445" s="581"/>
      <c r="G445" s="339"/>
      <c r="H445" s="339"/>
      <c r="I445" s="339"/>
      <c r="J445" s="346"/>
      <c r="K445" s="347"/>
      <c r="L445" s="348"/>
      <c r="M445" s="348"/>
      <c r="N445" s="349"/>
      <c r="O445" s="348"/>
      <c r="P445" s="348"/>
      <c r="Q445" s="339"/>
      <c r="R445" s="339"/>
      <c r="S445" s="339"/>
      <c r="T445" s="346"/>
    </row>
    <row r="446" spans="1:20">
      <c r="A446" s="578">
        <f t="shared" si="6"/>
        <v>617</v>
      </c>
      <c r="B446" s="339"/>
      <c r="C446" s="581" t="str">
        <f>IFERROR(VLOOKUP(B446,[46]DSML!E:J,6,0),"")</f>
        <v/>
      </c>
      <c r="D446" s="581" t="str">
        <f>IFERROR(VLOOKUP(B446,[46]DSML!E:G,3,0),"")</f>
        <v/>
      </c>
      <c r="E446" s="581"/>
      <c r="F446" s="581"/>
      <c r="G446" s="339"/>
      <c r="H446" s="339"/>
      <c r="I446" s="339"/>
      <c r="J446" s="346"/>
      <c r="K446" s="347"/>
      <c r="L446" s="348"/>
      <c r="M446" s="348"/>
      <c r="N446" s="349"/>
      <c r="O446" s="348"/>
      <c r="P446" s="348"/>
      <c r="Q446" s="339"/>
      <c r="R446" s="339"/>
      <c r="S446" s="339"/>
      <c r="T446" s="346"/>
    </row>
    <row r="447" spans="1:20">
      <c r="A447" s="578">
        <f t="shared" si="6"/>
        <v>618</v>
      </c>
      <c r="B447" s="339"/>
      <c r="C447" s="581" t="str">
        <f>IFERROR(VLOOKUP(B447,[46]DSML!E:J,6,0),"")</f>
        <v/>
      </c>
      <c r="D447" s="581" t="str">
        <f>IFERROR(VLOOKUP(B447,[46]DSML!E:G,3,0),"")</f>
        <v/>
      </c>
      <c r="E447" s="581"/>
      <c r="F447" s="581"/>
      <c r="G447" s="339"/>
      <c r="H447" s="339"/>
      <c r="I447" s="339"/>
      <c r="J447" s="346"/>
      <c r="K447" s="347"/>
      <c r="L447" s="348"/>
      <c r="M447" s="348"/>
      <c r="N447" s="349"/>
      <c r="O447" s="348"/>
      <c r="P447" s="348"/>
      <c r="Q447" s="339"/>
      <c r="R447" s="339"/>
      <c r="S447" s="339"/>
      <c r="T447" s="346"/>
    </row>
    <row r="448" spans="1:20">
      <c r="A448" s="578">
        <f t="shared" si="6"/>
        <v>619</v>
      </c>
      <c r="B448" s="339"/>
      <c r="C448" s="581" t="str">
        <f>IFERROR(VLOOKUP(B448,[46]DSML!E:J,6,0),"")</f>
        <v/>
      </c>
      <c r="D448" s="581" t="str">
        <f>IFERROR(VLOOKUP(B448,[46]DSML!E:G,3,0),"")</f>
        <v/>
      </c>
      <c r="E448" s="581"/>
      <c r="F448" s="581"/>
      <c r="G448" s="339"/>
      <c r="H448" s="339"/>
      <c r="I448" s="339"/>
      <c r="J448" s="346"/>
      <c r="K448" s="347"/>
      <c r="L448" s="348"/>
      <c r="M448" s="348"/>
      <c r="N448" s="349"/>
      <c r="O448" s="348"/>
      <c r="P448" s="348"/>
      <c r="Q448" s="339"/>
      <c r="R448" s="339"/>
      <c r="S448" s="339"/>
      <c r="T448" s="346"/>
    </row>
    <row r="449" spans="1:20">
      <c r="A449" s="578">
        <f t="shared" si="6"/>
        <v>620</v>
      </c>
      <c r="B449" s="339"/>
      <c r="C449" s="581" t="str">
        <f>IFERROR(VLOOKUP(B449,[46]DSML!E:J,6,0),"")</f>
        <v/>
      </c>
      <c r="D449" s="581" t="str">
        <f>IFERROR(VLOOKUP(B449,[46]DSML!E:G,3,0),"")</f>
        <v/>
      </c>
      <c r="E449" s="581"/>
      <c r="F449" s="581"/>
      <c r="G449" s="339"/>
      <c r="H449" s="339"/>
      <c r="I449" s="339"/>
      <c r="J449" s="346"/>
      <c r="K449" s="347"/>
      <c r="L449" s="348"/>
      <c r="M449" s="348"/>
      <c r="N449" s="349"/>
      <c r="O449" s="348"/>
      <c r="P449" s="348"/>
      <c r="Q449" s="339"/>
      <c r="R449" s="339"/>
      <c r="S449" s="339"/>
      <c r="T449" s="346"/>
    </row>
    <row r="450" spans="1:20">
      <c r="A450" s="578">
        <f t="shared" si="6"/>
        <v>621</v>
      </c>
      <c r="B450" s="339"/>
      <c r="C450" s="581" t="str">
        <f>IFERROR(VLOOKUP(B450,[46]DSML!E:J,6,0),"")</f>
        <v/>
      </c>
      <c r="D450" s="581" t="str">
        <f>IFERROR(VLOOKUP(B450,[46]DSML!E:G,3,0),"")</f>
        <v/>
      </c>
      <c r="E450" s="581"/>
      <c r="F450" s="581"/>
      <c r="G450" s="339"/>
      <c r="H450" s="339"/>
      <c r="I450" s="339"/>
      <c r="J450" s="346"/>
      <c r="K450" s="347"/>
      <c r="L450" s="348"/>
      <c r="M450" s="348"/>
      <c r="N450" s="349"/>
      <c r="O450" s="348"/>
      <c r="P450" s="348"/>
      <c r="Q450" s="339"/>
      <c r="R450" s="339"/>
      <c r="S450" s="339"/>
      <c r="T450" s="346"/>
    </row>
    <row r="451" spans="1:20">
      <c r="A451" s="578">
        <f t="shared" ref="A451:A514" si="7">A450+1</f>
        <v>622</v>
      </c>
      <c r="B451" s="339"/>
      <c r="C451" s="581" t="str">
        <f>IFERROR(VLOOKUP(B451,[46]DSML!E:J,6,0),"")</f>
        <v/>
      </c>
      <c r="D451" s="581" t="str">
        <f>IFERROR(VLOOKUP(B451,[46]DSML!E:G,3,0),"")</f>
        <v/>
      </c>
      <c r="E451" s="581"/>
      <c r="F451" s="581"/>
      <c r="G451" s="339"/>
      <c r="H451" s="339"/>
      <c r="I451" s="339"/>
      <c r="J451" s="346"/>
      <c r="K451" s="347"/>
      <c r="L451" s="348"/>
      <c r="M451" s="348"/>
      <c r="N451" s="349"/>
      <c r="O451" s="348"/>
      <c r="P451" s="348"/>
      <c r="Q451" s="339"/>
      <c r="R451" s="339"/>
      <c r="S451" s="339"/>
      <c r="T451" s="346"/>
    </row>
    <row r="452" spans="1:20">
      <c r="A452" s="578">
        <f t="shared" si="7"/>
        <v>623</v>
      </c>
      <c r="B452" s="339"/>
      <c r="C452" s="581" t="str">
        <f>IFERROR(VLOOKUP(B452,[46]DSML!E:J,6,0),"")</f>
        <v/>
      </c>
      <c r="D452" s="581" t="str">
        <f>IFERROR(VLOOKUP(B452,[46]DSML!E:G,3,0),"")</f>
        <v/>
      </c>
      <c r="E452" s="581"/>
      <c r="F452" s="581"/>
      <c r="G452" s="339"/>
      <c r="H452" s="339"/>
      <c r="I452" s="339"/>
      <c r="J452" s="346"/>
      <c r="K452" s="347"/>
      <c r="L452" s="348"/>
      <c r="M452" s="348"/>
      <c r="N452" s="349"/>
      <c r="O452" s="348"/>
      <c r="P452" s="348"/>
      <c r="Q452" s="339"/>
      <c r="R452" s="339"/>
      <c r="S452" s="339"/>
      <c r="T452" s="346"/>
    </row>
    <row r="453" spans="1:20">
      <c r="A453" s="578">
        <f t="shared" si="7"/>
        <v>624</v>
      </c>
      <c r="B453" s="339"/>
      <c r="C453" s="581" t="str">
        <f>IFERROR(VLOOKUP(B453,[46]DSML!E:J,6,0),"")</f>
        <v/>
      </c>
      <c r="D453" s="581" t="str">
        <f>IFERROR(VLOOKUP(B453,[46]DSML!E:G,3,0),"")</f>
        <v/>
      </c>
      <c r="E453" s="581"/>
      <c r="F453" s="581"/>
      <c r="G453" s="339"/>
      <c r="H453" s="339"/>
      <c r="I453" s="339"/>
      <c r="J453" s="346"/>
      <c r="K453" s="347"/>
      <c r="L453" s="348"/>
      <c r="M453" s="348"/>
      <c r="N453" s="349"/>
      <c r="O453" s="348"/>
      <c r="P453" s="348"/>
      <c r="Q453" s="339"/>
      <c r="R453" s="339"/>
      <c r="S453" s="339"/>
      <c r="T453" s="346"/>
    </row>
    <row r="454" spans="1:20">
      <c r="A454" s="578">
        <f t="shared" si="7"/>
        <v>625</v>
      </c>
      <c r="B454" s="339"/>
      <c r="C454" s="581" t="str">
        <f>IFERROR(VLOOKUP(B454,[46]DSML!E:J,6,0),"")</f>
        <v/>
      </c>
      <c r="D454" s="581" t="str">
        <f>IFERROR(VLOOKUP(B454,[46]DSML!E:G,3,0),"")</f>
        <v/>
      </c>
      <c r="E454" s="581"/>
      <c r="F454" s="581"/>
      <c r="G454" s="339"/>
      <c r="H454" s="339"/>
      <c r="I454" s="339"/>
      <c r="J454" s="346"/>
      <c r="K454" s="347"/>
      <c r="L454" s="348"/>
      <c r="M454" s="348"/>
      <c r="N454" s="349"/>
      <c r="O454" s="348"/>
      <c r="P454" s="348"/>
      <c r="Q454" s="339"/>
      <c r="R454" s="339"/>
      <c r="S454" s="339"/>
      <c r="T454" s="346"/>
    </row>
    <row r="455" spans="1:20">
      <c r="A455" s="578">
        <f t="shared" si="7"/>
        <v>626</v>
      </c>
      <c r="B455" s="339"/>
      <c r="C455" s="581" t="str">
        <f>IFERROR(VLOOKUP(B455,[46]DSML!E:J,6,0),"")</f>
        <v/>
      </c>
      <c r="D455" s="581" t="str">
        <f>IFERROR(VLOOKUP(B455,[46]DSML!E:G,3,0),"")</f>
        <v/>
      </c>
      <c r="E455" s="581"/>
      <c r="F455" s="581"/>
      <c r="G455" s="339"/>
      <c r="H455" s="339"/>
      <c r="I455" s="339"/>
      <c r="J455" s="346"/>
      <c r="K455" s="347"/>
      <c r="L455" s="348"/>
      <c r="M455" s="348"/>
      <c r="N455" s="349"/>
      <c r="O455" s="348"/>
      <c r="P455" s="348"/>
      <c r="Q455" s="339"/>
      <c r="R455" s="339"/>
      <c r="S455" s="339"/>
      <c r="T455" s="346"/>
    </row>
    <row r="456" spans="1:20">
      <c r="A456" s="578">
        <f t="shared" si="7"/>
        <v>627</v>
      </c>
      <c r="B456" s="339"/>
      <c r="C456" s="581" t="str">
        <f>IFERROR(VLOOKUP(B456,[46]DSML!E:J,6,0),"")</f>
        <v/>
      </c>
      <c r="D456" s="581" t="str">
        <f>IFERROR(VLOOKUP(B456,[46]DSML!E:G,3,0),"")</f>
        <v/>
      </c>
      <c r="E456" s="581"/>
      <c r="F456" s="581"/>
      <c r="G456" s="339"/>
      <c r="H456" s="339"/>
      <c r="I456" s="339"/>
      <c r="J456" s="346"/>
      <c r="K456" s="347"/>
      <c r="L456" s="348"/>
      <c r="M456" s="348"/>
      <c r="N456" s="349"/>
      <c r="O456" s="348"/>
      <c r="P456" s="348"/>
      <c r="Q456" s="339"/>
      <c r="R456" s="339"/>
      <c r="S456" s="339"/>
      <c r="T456" s="346"/>
    </row>
    <row r="457" spans="1:20">
      <c r="A457" s="578">
        <f t="shared" si="7"/>
        <v>628</v>
      </c>
      <c r="B457" s="339"/>
      <c r="C457" s="581" t="str">
        <f>IFERROR(VLOOKUP(B457,[46]DSML!E:J,6,0),"")</f>
        <v/>
      </c>
      <c r="D457" s="581" t="str">
        <f>IFERROR(VLOOKUP(B457,[46]DSML!E:G,3,0),"")</f>
        <v/>
      </c>
      <c r="E457" s="581"/>
      <c r="F457" s="581"/>
      <c r="G457" s="339"/>
      <c r="H457" s="339"/>
      <c r="I457" s="339"/>
      <c r="J457" s="346"/>
      <c r="K457" s="347"/>
      <c r="L457" s="348"/>
      <c r="M457" s="348"/>
      <c r="N457" s="349"/>
      <c r="O457" s="348"/>
      <c r="P457" s="348"/>
      <c r="Q457" s="339"/>
      <c r="R457" s="339"/>
      <c r="S457" s="339"/>
      <c r="T457" s="346"/>
    </row>
    <row r="458" spans="1:20">
      <c r="A458" s="578">
        <f t="shared" si="7"/>
        <v>629</v>
      </c>
      <c r="B458" s="339"/>
      <c r="C458" s="581" t="str">
        <f>IFERROR(VLOOKUP(B458,[46]DSML!E:J,6,0),"")</f>
        <v/>
      </c>
      <c r="D458" s="581" t="str">
        <f>IFERROR(VLOOKUP(B458,[46]DSML!E:G,3,0),"")</f>
        <v/>
      </c>
      <c r="E458" s="581"/>
      <c r="F458" s="581"/>
      <c r="G458" s="339"/>
      <c r="H458" s="339"/>
      <c r="I458" s="339"/>
      <c r="J458" s="346"/>
      <c r="K458" s="347"/>
      <c r="L458" s="348"/>
      <c r="M458" s="348"/>
      <c r="N458" s="349"/>
      <c r="O458" s="348"/>
      <c r="P458" s="348"/>
      <c r="Q458" s="339"/>
      <c r="R458" s="339"/>
      <c r="S458" s="339"/>
      <c r="T458" s="346"/>
    </row>
    <row r="459" spans="1:20">
      <c r="A459" s="578">
        <f t="shared" si="7"/>
        <v>630</v>
      </c>
      <c r="B459" s="339"/>
      <c r="C459" s="581" t="str">
        <f>IFERROR(VLOOKUP(B459,[46]DSML!E:J,6,0),"")</f>
        <v/>
      </c>
      <c r="D459" s="581" t="str">
        <f>IFERROR(VLOOKUP(B459,[46]DSML!E:G,3,0),"")</f>
        <v/>
      </c>
      <c r="E459" s="581"/>
      <c r="F459" s="581"/>
      <c r="G459" s="339"/>
      <c r="H459" s="339"/>
      <c r="I459" s="339"/>
      <c r="J459" s="346"/>
      <c r="K459" s="347"/>
      <c r="L459" s="348"/>
      <c r="M459" s="348"/>
      <c r="N459" s="349"/>
      <c r="O459" s="348"/>
      <c r="P459" s="348"/>
      <c r="Q459" s="339"/>
      <c r="R459" s="339"/>
      <c r="S459" s="339"/>
      <c r="T459" s="346"/>
    </row>
    <row r="460" spans="1:20">
      <c r="A460" s="578">
        <f t="shared" si="7"/>
        <v>631</v>
      </c>
      <c r="B460" s="339"/>
      <c r="C460" s="581" t="str">
        <f>IFERROR(VLOOKUP(B460,[46]DSML!E:J,6,0),"")</f>
        <v/>
      </c>
      <c r="D460" s="581" t="str">
        <f>IFERROR(VLOOKUP(B460,[46]DSML!E:G,3,0),"")</f>
        <v/>
      </c>
      <c r="E460" s="581"/>
      <c r="F460" s="581"/>
      <c r="G460" s="339"/>
      <c r="H460" s="339"/>
      <c r="I460" s="339"/>
      <c r="J460" s="346"/>
      <c r="K460" s="347"/>
      <c r="L460" s="348"/>
      <c r="M460" s="348"/>
      <c r="N460" s="349"/>
      <c r="O460" s="348"/>
      <c r="P460" s="348"/>
      <c r="Q460" s="339"/>
      <c r="R460" s="339"/>
      <c r="S460" s="339"/>
      <c r="T460" s="346"/>
    </row>
    <row r="461" spans="1:20">
      <c r="A461" s="578">
        <f t="shared" si="7"/>
        <v>632</v>
      </c>
      <c r="B461" s="339"/>
      <c r="C461" s="581" t="str">
        <f>IFERROR(VLOOKUP(B461,[46]DSML!E:J,6,0),"")</f>
        <v/>
      </c>
      <c r="D461" s="581" t="str">
        <f>IFERROR(VLOOKUP(B461,[46]DSML!E:G,3,0),"")</f>
        <v/>
      </c>
      <c r="E461" s="581"/>
      <c r="F461" s="581"/>
      <c r="G461" s="339"/>
      <c r="H461" s="339"/>
      <c r="I461" s="339"/>
      <c r="J461" s="346"/>
      <c r="K461" s="347"/>
      <c r="L461" s="348"/>
      <c r="M461" s="348"/>
      <c r="N461" s="349"/>
      <c r="O461" s="348"/>
      <c r="P461" s="348"/>
      <c r="Q461" s="339"/>
      <c r="R461" s="339"/>
      <c r="S461" s="339"/>
      <c r="T461" s="346"/>
    </row>
    <row r="462" spans="1:20">
      <c r="A462" s="578">
        <f t="shared" si="7"/>
        <v>633</v>
      </c>
      <c r="B462" s="339"/>
      <c r="C462" s="581" t="str">
        <f>IFERROR(VLOOKUP(B462,[46]DSML!E:J,6,0),"")</f>
        <v/>
      </c>
      <c r="D462" s="581" t="str">
        <f>IFERROR(VLOOKUP(B462,[46]DSML!E:G,3,0),"")</f>
        <v/>
      </c>
      <c r="E462" s="581"/>
      <c r="F462" s="581"/>
      <c r="G462" s="339"/>
      <c r="H462" s="339"/>
      <c r="I462" s="339"/>
      <c r="J462" s="346"/>
      <c r="K462" s="347"/>
      <c r="L462" s="348"/>
      <c r="M462" s="348"/>
      <c r="N462" s="349"/>
      <c r="O462" s="348"/>
      <c r="P462" s="348"/>
      <c r="Q462" s="339"/>
      <c r="R462" s="339"/>
      <c r="S462" s="339"/>
      <c r="T462" s="346"/>
    </row>
    <row r="463" spans="1:20">
      <c r="A463" s="578">
        <f t="shared" si="7"/>
        <v>634</v>
      </c>
      <c r="B463" s="339"/>
      <c r="C463" s="581" t="str">
        <f>IFERROR(VLOOKUP(B463,[46]DSML!E:J,6,0),"")</f>
        <v/>
      </c>
      <c r="D463" s="581" t="str">
        <f>IFERROR(VLOOKUP(B463,[46]DSML!E:G,3,0),"")</f>
        <v/>
      </c>
      <c r="E463" s="581"/>
      <c r="F463" s="581"/>
      <c r="G463" s="339"/>
      <c r="H463" s="339"/>
      <c r="I463" s="339"/>
      <c r="J463" s="346"/>
      <c r="K463" s="347"/>
      <c r="L463" s="348"/>
      <c r="M463" s="348"/>
      <c r="N463" s="349"/>
      <c r="O463" s="348"/>
      <c r="P463" s="348"/>
      <c r="Q463" s="339"/>
      <c r="R463" s="339"/>
      <c r="S463" s="339"/>
      <c r="T463" s="346"/>
    </row>
    <row r="464" spans="1:20">
      <c r="A464" s="578">
        <f t="shared" si="7"/>
        <v>635</v>
      </c>
      <c r="B464" s="339"/>
      <c r="C464" s="581" t="str">
        <f>IFERROR(VLOOKUP(B464,[46]DSML!E:J,6,0),"")</f>
        <v/>
      </c>
      <c r="D464" s="581" t="str">
        <f>IFERROR(VLOOKUP(B464,[46]DSML!E:G,3,0),"")</f>
        <v/>
      </c>
      <c r="E464" s="581"/>
      <c r="F464" s="581"/>
      <c r="G464" s="339"/>
      <c r="H464" s="339"/>
      <c r="I464" s="339"/>
      <c r="J464" s="346"/>
      <c r="K464" s="347"/>
      <c r="L464" s="348"/>
      <c r="M464" s="348"/>
      <c r="N464" s="349"/>
      <c r="O464" s="348"/>
      <c r="P464" s="348"/>
      <c r="Q464" s="339"/>
      <c r="R464" s="339"/>
      <c r="S464" s="339"/>
      <c r="T464" s="346"/>
    </row>
    <row r="465" spans="1:20">
      <c r="A465" s="578">
        <f t="shared" si="7"/>
        <v>636</v>
      </c>
      <c r="B465" s="339"/>
      <c r="C465" s="581" t="str">
        <f>IFERROR(VLOOKUP(B465,[46]DSML!E:J,6,0),"")</f>
        <v/>
      </c>
      <c r="D465" s="581" t="str">
        <f>IFERROR(VLOOKUP(B465,[46]DSML!E:G,3,0),"")</f>
        <v/>
      </c>
      <c r="E465" s="581"/>
      <c r="F465" s="581"/>
      <c r="G465" s="339"/>
      <c r="H465" s="339"/>
      <c r="I465" s="339"/>
      <c r="J465" s="346"/>
      <c r="K465" s="347"/>
      <c r="L465" s="348"/>
      <c r="M465" s="348"/>
      <c r="N465" s="349"/>
      <c r="O465" s="348"/>
      <c r="P465" s="348"/>
      <c r="Q465" s="339"/>
      <c r="R465" s="339"/>
      <c r="S465" s="339"/>
      <c r="T465" s="346"/>
    </row>
    <row r="466" spans="1:20">
      <c r="A466" s="578">
        <f t="shared" si="7"/>
        <v>637</v>
      </c>
      <c r="B466" s="339"/>
      <c r="C466" s="581" t="str">
        <f>IFERROR(VLOOKUP(B466,[46]DSML!E:J,6,0),"")</f>
        <v/>
      </c>
      <c r="D466" s="581" t="str">
        <f>IFERROR(VLOOKUP(B466,[46]DSML!E:G,3,0),"")</f>
        <v/>
      </c>
      <c r="E466" s="581"/>
      <c r="F466" s="581"/>
      <c r="G466" s="339"/>
      <c r="H466" s="339"/>
      <c r="I466" s="339"/>
      <c r="J466" s="346"/>
      <c r="K466" s="347"/>
      <c r="L466" s="348"/>
      <c r="M466" s="348"/>
      <c r="N466" s="349"/>
      <c r="O466" s="348"/>
      <c r="P466" s="348"/>
      <c r="Q466" s="339"/>
      <c r="R466" s="339"/>
      <c r="S466" s="339"/>
      <c r="T466" s="346"/>
    </row>
    <row r="467" spans="1:20">
      <c r="A467" s="578">
        <f t="shared" si="7"/>
        <v>638</v>
      </c>
      <c r="B467" s="339"/>
      <c r="C467" s="581" t="str">
        <f>IFERROR(VLOOKUP(B467,[46]DSML!E:J,6,0),"")</f>
        <v/>
      </c>
      <c r="D467" s="581" t="str">
        <f>IFERROR(VLOOKUP(B467,[46]DSML!E:G,3,0),"")</f>
        <v/>
      </c>
      <c r="E467" s="581"/>
      <c r="F467" s="581"/>
      <c r="G467" s="339"/>
      <c r="H467" s="339"/>
      <c r="I467" s="339"/>
      <c r="J467" s="346"/>
      <c r="K467" s="347"/>
      <c r="L467" s="348"/>
      <c r="M467" s="348"/>
      <c r="N467" s="349"/>
      <c r="O467" s="348"/>
      <c r="P467" s="348"/>
      <c r="Q467" s="339"/>
      <c r="R467" s="339"/>
      <c r="S467" s="339"/>
      <c r="T467" s="346"/>
    </row>
    <row r="468" spans="1:20">
      <c r="A468" s="578">
        <f t="shared" si="7"/>
        <v>639</v>
      </c>
      <c r="B468" s="339"/>
      <c r="C468" s="581" t="str">
        <f>IFERROR(VLOOKUP(B468,[46]DSML!E:J,6,0),"")</f>
        <v/>
      </c>
      <c r="D468" s="581" t="str">
        <f>IFERROR(VLOOKUP(B468,[46]DSML!E:G,3,0),"")</f>
        <v/>
      </c>
      <c r="E468" s="581"/>
      <c r="F468" s="581"/>
      <c r="G468" s="339"/>
      <c r="H468" s="339"/>
      <c r="I468" s="339"/>
      <c r="J468" s="346"/>
      <c r="K468" s="347"/>
      <c r="L468" s="348"/>
      <c r="M468" s="348"/>
      <c r="N468" s="349"/>
      <c r="O468" s="348"/>
      <c r="P468" s="348"/>
      <c r="Q468" s="339"/>
      <c r="R468" s="339"/>
      <c r="S468" s="339"/>
      <c r="T468" s="346"/>
    </row>
    <row r="469" spans="1:20">
      <c r="A469" s="578">
        <f t="shared" si="7"/>
        <v>640</v>
      </c>
      <c r="B469" s="339"/>
      <c r="C469" s="581" t="str">
        <f>IFERROR(VLOOKUP(B469,[46]DSML!E:J,6,0),"")</f>
        <v/>
      </c>
      <c r="D469" s="581" t="str">
        <f>IFERROR(VLOOKUP(B469,[46]DSML!E:G,3,0),"")</f>
        <v/>
      </c>
      <c r="E469" s="581"/>
      <c r="F469" s="581"/>
      <c r="G469" s="339"/>
      <c r="H469" s="339"/>
      <c r="I469" s="339"/>
      <c r="J469" s="346"/>
      <c r="K469" s="347"/>
      <c r="L469" s="348"/>
      <c r="M469" s="348"/>
      <c r="N469" s="349"/>
      <c r="O469" s="348"/>
      <c r="P469" s="348"/>
      <c r="Q469" s="339"/>
      <c r="R469" s="339"/>
      <c r="S469" s="339"/>
      <c r="T469" s="346"/>
    </row>
    <row r="470" spans="1:20">
      <c r="A470" s="578">
        <f t="shared" si="7"/>
        <v>641</v>
      </c>
      <c r="B470" s="339"/>
      <c r="C470" s="581" t="str">
        <f>IFERROR(VLOOKUP(B470,[46]DSML!E:J,6,0),"")</f>
        <v/>
      </c>
      <c r="D470" s="581" t="str">
        <f>IFERROR(VLOOKUP(B470,[46]DSML!E:G,3,0),"")</f>
        <v/>
      </c>
      <c r="E470" s="581"/>
      <c r="F470" s="581"/>
      <c r="G470" s="339"/>
      <c r="H470" s="339"/>
      <c r="I470" s="339"/>
      <c r="J470" s="346"/>
      <c r="K470" s="347"/>
      <c r="L470" s="348"/>
      <c r="M470" s="348"/>
      <c r="N470" s="349"/>
      <c r="O470" s="348"/>
      <c r="P470" s="348"/>
      <c r="Q470" s="339"/>
      <c r="R470" s="339"/>
      <c r="S470" s="339"/>
      <c r="T470" s="346"/>
    </row>
    <row r="471" spans="1:20">
      <c r="A471" s="578">
        <f t="shared" si="7"/>
        <v>642</v>
      </c>
      <c r="B471" s="339"/>
      <c r="C471" s="581" t="str">
        <f>IFERROR(VLOOKUP(B471,[46]DSML!E:J,6,0),"")</f>
        <v/>
      </c>
      <c r="D471" s="581" t="str">
        <f>IFERROR(VLOOKUP(B471,[46]DSML!E:G,3,0),"")</f>
        <v/>
      </c>
      <c r="E471" s="581"/>
      <c r="F471" s="581"/>
      <c r="G471" s="339"/>
      <c r="H471" s="339"/>
      <c r="I471" s="339"/>
      <c r="J471" s="346"/>
      <c r="K471" s="347"/>
      <c r="L471" s="348"/>
      <c r="M471" s="348"/>
      <c r="N471" s="349"/>
      <c r="O471" s="348"/>
      <c r="P471" s="348"/>
      <c r="Q471" s="339"/>
      <c r="R471" s="339"/>
      <c r="S471" s="339"/>
      <c r="T471" s="346"/>
    </row>
    <row r="472" spans="1:20">
      <c r="A472" s="578">
        <f t="shared" si="7"/>
        <v>643</v>
      </c>
      <c r="B472" s="339"/>
      <c r="C472" s="581" t="str">
        <f>IFERROR(VLOOKUP(B472,[46]DSML!E:J,6,0),"")</f>
        <v/>
      </c>
      <c r="D472" s="581" t="str">
        <f>IFERROR(VLOOKUP(B472,[46]DSML!E:G,3,0),"")</f>
        <v/>
      </c>
      <c r="E472" s="581"/>
      <c r="F472" s="581"/>
      <c r="G472" s="339"/>
      <c r="H472" s="339"/>
      <c r="I472" s="339"/>
      <c r="J472" s="346"/>
      <c r="K472" s="347"/>
      <c r="L472" s="348"/>
      <c r="M472" s="348"/>
      <c r="N472" s="349"/>
      <c r="O472" s="348"/>
      <c r="P472" s="348"/>
      <c r="Q472" s="339"/>
      <c r="R472" s="339"/>
      <c r="S472" s="339"/>
      <c r="T472" s="346"/>
    </row>
    <row r="473" spans="1:20">
      <c r="A473" s="578">
        <f t="shared" si="7"/>
        <v>644</v>
      </c>
      <c r="B473" s="339"/>
      <c r="C473" s="581" t="str">
        <f>IFERROR(VLOOKUP(B473,[46]DSML!E:J,6,0),"")</f>
        <v/>
      </c>
      <c r="D473" s="581" t="str">
        <f>IFERROR(VLOOKUP(B473,[46]DSML!E:G,3,0),"")</f>
        <v/>
      </c>
      <c r="E473" s="581"/>
      <c r="F473" s="581"/>
      <c r="G473" s="339"/>
      <c r="H473" s="339"/>
      <c r="I473" s="339"/>
      <c r="J473" s="346"/>
      <c r="K473" s="347"/>
      <c r="L473" s="348"/>
      <c r="M473" s="348"/>
      <c r="N473" s="349"/>
      <c r="O473" s="348"/>
      <c r="P473" s="348"/>
      <c r="Q473" s="339"/>
      <c r="R473" s="339"/>
      <c r="S473" s="339"/>
      <c r="T473" s="346"/>
    </row>
    <row r="474" spans="1:20">
      <c r="A474" s="578">
        <f t="shared" si="7"/>
        <v>645</v>
      </c>
      <c r="B474" s="339"/>
      <c r="C474" s="581" t="str">
        <f>IFERROR(VLOOKUP(B474,[46]DSML!E:J,6,0),"")</f>
        <v/>
      </c>
      <c r="D474" s="581" t="str">
        <f>IFERROR(VLOOKUP(B474,[46]DSML!E:G,3,0),"")</f>
        <v/>
      </c>
      <c r="E474" s="581"/>
      <c r="F474" s="581"/>
      <c r="G474" s="339"/>
      <c r="H474" s="339"/>
      <c r="I474" s="339"/>
      <c r="J474" s="346"/>
      <c r="K474" s="347"/>
      <c r="L474" s="348"/>
      <c r="M474" s="348"/>
      <c r="N474" s="349"/>
      <c r="O474" s="348"/>
      <c r="P474" s="348"/>
      <c r="Q474" s="339"/>
      <c r="R474" s="339"/>
      <c r="S474" s="339"/>
      <c r="T474" s="346"/>
    </row>
    <row r="475" spans="1:20">
      <c r="A475" s="578">
        <f t="shared" si="7"/>
        <v>646</v>
      </c>
      <c r="B475" s="339"/>
      <c r="C475" s="581" t="str">
        <f>IFERROR(VLOOKUP(B475,[46]DSML!E:J,6,0),"")</f>
        <v/>
      </c>
      <c r="D475" s="581" t="str">
        <f>IFERROR(VLOOKUP(B475,[46]DSML!E:G,3,0),"")</f>
        <v/>
      </c>
      <c r="E475" s="581"/>
      <c r="F475" s="581"/>
      <c r="G475" s="339"/>
      <c r="H475" s="339"/>
      <c r="I475" s="339"/>
      <c r="J475" s="346"/>
      <c r="K475" s="347"/>
      <c r="L475" s="348"/>
      <c r="M475" s="348"/>
      <c r="N475" s="349"/>
      <c r="O475" s="348"/>
      <c r="P475" s="348"/>
      <c r="Q475" s="339"/>
      <c r="R475" s="339"/>
      <c r="S475" s="339"/>
      <c r="T475" s="346"/>
    </row>
    <row r="476" spans="1:20">
      <c r="A476" s="578">
        <f t="shared" si="7"/>
        <v>647</v>
      </c>
      <c r="B476" s="339"/>
      <c r="C476" s="581" t="str">
        <f>IFERROR(VLOOKUP(B476,[46]DSML!E:J,6,0),"")</f>
        <v/>
      </c>
      <c r="D476" s="581" t="str">
        <f>IFERROR(VLOOKUP(B476,[46]DSML!E:G,3,0),"")</f>
        <v/>
      </c>
      <c r="E476" s="581"/>
      <c r="F476" s="581"/>
      <c r="G476" s="339"/>
      <c r="H476" s="339"/>
      <c r="I476" s="339"/>
      <c r="J476" s="346"/>
      <c r="K476" s="347"/>
      <c r="L476" s="348"/>
      <c r="M476" s="348"/>
      <c r="N476" s="349"/>
      <c r="O476" s="348"/>
      <c r="P476" s="348"/>
      <c r="Q476" s="339"/>
      <c r="R476" s="339"/>
      <c r="S476" s="339"/>
      <c r="T476" s="346"/>
    </row>
    <row r="477" spans="1:20">
      <c r="A477" s="578">
        <f t="shared" si="7"/>
        <v>648</v>
      </c>
      <c r="B477" s="339"/>
      <c r="C477" s="581" t="str">
        <f>IFERROR(VLOOKUP(B477,[46]DSML!E:J,6,0),"")</f>
        <v/>
      </c>
      <c r="D477" s="581" t="str">
        <f>IFERROR(VLOOKUP(B477,[46]DSML!E:G,3,0),"")</f>
        <v/>
      </c>
      <c r="E477" s="581"/>
      <c r="F477" s="581"/>
      <c r="G477" s="339"/>
      <c r="H477" s="339"/>
      <c r="I477" s="339"/>
      <c r="J477" s="346"/>
      <c r="K477" s="347"/>
      <c r="L477" s="348"/>
      <c r="M477" s="348"/>
      <c r="N477" s="349"/>
      <c r="O477" s="348"/>
      <c r="P477" s="348"/>
      <c r="Q477" s="339"/>
      <c r="R477" s="339"/>
      <c r="S477" s="339"/>
      <c r="T477" s="346"/>
    </row>
    <row r="478" spans="1:20">
      <c r="A478" s="578">
        <f t="shared" si="7"/>
        <v>649</v>
      </c>
      <c r="B478" s="339"/>
      <c r="C478" s="581" t="str">
        <f>IFERROR(VLOOKUP(B478,[46]DSML!E:J,6,0),"")</f>
        <v/>
      </c>
      <c r="D478" s="581" t="str">
        <f>IFERROR(VLOOKUP(B478,[46]DSML!E:G,3,0),"")</f>
        <v/>
      </c>
      <c r="E478" s="581"/>
      <c r="F478" s="581"/>
      <c r="G478" s="339"/>
      <c r="H478" s="339"/>
      <c r="I478" s="339"/>
      <c r="J478" s="346"/>
      <c r="K478" s="347"/>
      <c r="L478" s="348"/>
      <c r="M478" s="348"/>
      <c r="N478" s="349"/>
      <c r="O478" s="348"/>
      <c r="P478" s="348"/>
      <c r="Q478" s="339"/>
      <c r="R478" s="339"/>
      <c r="S478" s="339"/>
      <c r="T478" s="346"/>
    </row>
    <row r="479" spans="1:20">
      <c r="A479" s="578">
        <f t="shared" si="7"/>
        <v>650</v>
      </c>
      <c r="B479" s="339"/>
      <c r="C479" s="581" t="str">
        <f>IFERROR(VLOOKUP(B479,[46]DSML!E:J,6,0),"")</f>
        <v/>
      </c>
      <c r="D479" s="581" t="str">
        <f>IFERROR(VLOOKUP(B479,[46]DSML!E:G,3,0),"")</f>
        <v/>
      </c>
      <c r="E479" s="581"/>
      <c r="F479" s="581"/>
      <c r="G479" s="339"/>
      <c r="H479" s="339"/>
      <c r="I479" s="339"/>
      <c r="J479" s="346"/>
      <c r="K479" s="347"/>
      <c r="L479" s="348"/>
      <c r="M479" s="348"/>
      <c r="N479" s="349"/>
      <c r="O479" s="348"/>
      <c r="P479" s="348"/>
      <c r="Q479" s="339"/>
      <c r="R479" s="339"/>
      <c r="S479" s="339"/>
      <c r="T479" s="346"/>
    </row>
    <row r="480" spans="1:20">
      <c r="A480" s="578">
        <f t="shared" si="7"/>
        <v>651</v>
      </c>
      <c r="B480" s="339"/>
      <c r="C480" s="581" t="str">
        <f>IFERROR(VLOOKUP(B480,[46]DSML!E:J,6,0),"")</f>
        <v/>
      </c>
      <c r="D480" s="581" t="str">
        <f>IFERROR(VLOOKUP(B480,[46]DSML!E:G,3,0),"")</f>
        <v/>
      </c>
      <c r="E480" s="581"/>
      <c r="F480" s="581"/>
      <c r="G480" s="339"/>
      <c r="H480" s="339"/>
      <c r="I480" s="339"/>
      <c r="J480" s="346"/>
      <c r="K480" s="347"/>
      <c r="L480" s="348"/>
      <c r="M480" s="348"/>
      <c r="N480" s="349"/>
      <c r="O480" s="348"/>
      <c r="P480" s="348"/>
      <c r="Q480" s="339"/>
      <c r="R480" s="339"/>
      <c r="S480" s="339"/>
      <c r="T480" s="346"/>
    </row>
    <row r="481" spans="1:20">
      <c r="A481" s="578">
        <f t="shared" si="7"/>
        <v>652</v>
      </c>
      <c r="B481" s="339"/>
      <c r="C481" s="581" t="str">
        <f>IFERROR(VLOOKUP(B481,[46]DSML!E:J,6,0),"")</f>
        <v/>
      </c>
      <c r="D481" s="581" t="str">
        <f>IFERROR(VLOOKUP(B481,[46]DSML!E:G,3,0),"")</f>
        <v/>
      </c>
      <c r="E481" s="581"/>
      <c r="F481" s="581"/>
      <c r="G481" s="339"/>
      <c r="H481" s="339"/>
      <c r="I481" s="339"/>
      <c r="J481" s="346"/>
      <c r="K481" s="347"/>
      <c r="L481" s="348"/>
      <c r="M481" s="348"/>
      <c r="N481" s="349"/>
      <c r="O481" s="348"/>
      <c r="P481" s="348"/>
      <c r="Q481" s="339"/>
      <c r="R481" s="339"/>
      <c r="S481" s="339"/>
      <c r="T481" s="346"/>
    </row>
    <row r="482" spans="1:20">
      <c r="A482" s="578">
        <f t="shared" si="7"/>
        <v>653</v>
      </c>
      <c r="B482" s="339"/>
      <c r="C482" s="581" t="str">
        <f>IFERROR(VLOOKUP(B482,[46]DSML!E:J,6,0),"")</f>
        <v/>
      </c>
      <c r="D482" s="581" t="str">
        <f>IFERROR(VLOOKUP(B482,[46]DSML!E:G,3,0),"")</f>
        <v/>
      </c>
      <c r="E482" s="581"/>
      <c r="F482" s="581"/>
      <c r="G482" s="339"/>
      <c r="H482" s="339"/>
      <c r="I482" s="339"/>
      <c r="J482" s="346"/>
      <c r="K482" s="347"/>
      <c r="L482" s="348"/>
      <c r="M482" s="348"/>
      <c r="N482" s="349"/>
      <c r="O482" s="348"/>
      <c r="P482" s="348"/>
      <c r="Q482" s="339"/>
      <c r="R482" s="339"/>
      <c r="S482" s="339"/>
      <c r="T482" s="346"/>
    </row>
    <row r="483" spans="1:20">
      <c r="A483" s="578">
        <f t="shared" si="7"/>
        <v>654</v>
      </c>
      <c r="B483" s="339"/>
      <c r="C483" s="581" t="str">
        <f>IFERROR(VLOOKUP(B483,[46]DSML!E:J,6,0),"")</f>
        <v/>
      </c>
      <c r="D483" s="581" t="str">
        <f>IFERROR(VLOOKUP(B483,[46]DSML!E:G,3,0),"")</f>
        <v/>
      </c>
      <c r="E483" s="581"/>
      <c r="F483" s="581"/>
      <c r="G483" s="339"/>
      <c r="H483" s="339"/>
      <c r="I483" s="339"/>
      <c r="J483" s="346"/>
      <c r="K483" s="347"/>
      <c r="L483" s="348"/>
      <c r="M483" s="348"/>
      <c r="N483" s="349"/>
      <c r="O483" s="348"/>
      <c r="P483" s="348"/>
      <c r="Q483" s="339"/>
      <c r="R483" s="339"/>
      <c r="S483" s="339"/>
      <c r="T483" s="346"/>
    </row>
    <row r="484" spans="1:20">
      <c r="A484" s="578">
        <f t="shared" si="7"/>
        <v>655</v>
      </c>
      <c r="B484" s="339"/>
      <c r="C484" s="581" t="str">
        <f>IFERROR(VLOOKUP(B484,[46]DSML!E:J,6,0),"")</f>
        <v/>
      </c>
      <c r="D484" s="581" t="str">
        <f>IFERROR(VLOOKUP(B484,[46]DSML!E:G,3,0),"")</f>
        <v/>
      </c>
      <c r="E484" s="581"/>
      <c r="F484" s="581"/>
      <c r="G484" s="339"/>
      <c r="H484" s="339"/>
      <c r="I484" s="339"/>
      <c r="J484" s="346"/>
      <c r="K484" s="347"/>
      <c r="L484" s="348"/>
      <c r="M484" s="348"/>
      <c r="N484" s="349"/>
      <c r="O484" s="348"/>
      <c r="P484" s="348"/>
      <c r="Q484" s="339"/>
      <c r="R484" s="339"/>
      <c r="S484" s="339"/>
      <c r="T484" s="346"/>
    </row>
    <row r="485" spans="1:20">
      <c r="A485" s="578">
        <f t="shared" si="7"/>
        <v>656</v>
      </c>
      <c r="B485" s="339"/>
      <c r="C485" s="581" t="str">
        <f>IFERROR(VLOOKUP(B485,[46]DSML!E:J,6,0),"")</f>
        <v/>
      </c>
      <c r="D485" s="581" t="str">
        <f>IFERROR(VLOOKUP(B485,[46]DSML!E:G,3,0),"")</f>
        <v/>
      </c>
      <c r="E485" s="581"/>
      <c r="F485" s="581"/>
      <c r="G485" s="339"/>
      <c r="H485" s="339"/>
      <c r="I485" s="339"/>
      <c r="J485" s="346"/>
      <c r="K485" s="347"/>
      <c r="L485" s="348"/>
      <c r="M485" s="348"/>
      <c r="N485" s="349"/>
      <c r="O485" s="348"/>
      <c r="P485" s="348"/>
      <c r="Q485" s="339"/>
      <c r="R485" s="339"/>
      <c r="S485" s="339"/>
      <c r="T485" s="346"/>
    </row>
    <row r="486" spans="1:20">
      <c r="A486" s="578">
        <f t="shared" si="7"/>
        <v>657</v>
      </c>
      <c r="B486" s="339"/>
      <c r="C486" s="581" t="str">
        <f>IFERROR(VLOOKUP(B486,[46]DSML!E:J,6,0),"")</f>
        <v/>
      </c>
      <c r="D486" s="581" t="str">
        <f>IFERROR(VLOOKUP(B486,[46]DSML!E:G,3,0),"")</f>
        <v/>
      </c>
      <c r="E486" s="581"/>
      <c r="F486" s="581"/>
      <c r="G486" s="339"/>
      <c r="H486" s="339"/>
      <c r="I486" s="339"/>
      <c r="J486" s="346"/>
      <c r="K486" s="347"/>
      <c r="L486" s="348"/>
      <c r="M486" s="348"/>
      <c r="N486" s="349"/>
      <c r="O486" s="348"/>
      <c r="P486" s="348"/>
      <c r="Q486" s="339"/>
      <c r="R486" s="339"/>
      <c r="S486" s="339"/>
      <c r="T486" s="346"/>
    </row>
    <row r="487" spans="1:20">
      <c r="A487" s="578">
        <f t="shared" si="7"/>
        <v>658</v>
      </c>
      <c r="B487" s="339"/>
      <c r="C487" s="581" t="str">
        <f>IFERROR(VLOOKUP(B487,[46]DSML!E:J,6,0),"")</f>
        <v/>
      </c>
      <c r="D487" s="581" t="str">
        <f>IFERROR(VLOOKUP(B487,[46]DSML!E:G,3,0),"")</f>
        <v/>
      </c>
      <c r="E487" s="581"/>
      <c r="F487" s="581"/>
      <c r="G487" s="339"/>
      <c r="H487" s="339"/>
      <c r="I487" s="339"/>
      <c r="J487" s="346"/>
      <c r="K487" s="347"/>
      <c r="L487" s="348"/>
      <c r="M487" s="348"/>
      <c r="N487" s="349"/>
      <c r="O487" s="348"/>
      <c r="P487" s="348"/>
      <c r="Q487" s="339"/>
      <c r="R487" s="339"/>
      <c r="S487" s="339"/>
      <c r="T487" s="346"/>
    </row>
    <row r="488" spans="1:20">
      <c r="A488" s="578">
        <f t="shared" si="7"/>
        <v>659</v>
      </c>
      <c r="B488" s="339"/>
      <c r="C488" s="581" t="str">
        <f>IFERROR(VLOOKUP(B488,[46]DSML!E:J,6,0),"")</f>
        <v/>
      </c>
      <c r="D488" s="581" t="str">
        <f>IFERROR(VLOOKUP(B488,[46]DSML!E:G,3,0),"")</f>
        <v/>
      </c>
      <c r="E488" s="581"/>
      <c r="F488" s="581"/>
      <c r="G488" s="339"/>
      <c r="H488" s="339"/>
      <c r="I488" s="339"/>
      <c r="J488" s="346"/>
      <c r="K488" s="347"/>
      <c r="L488" s="348"/>
      <c r="M488" s="348"/>
      <c r="N488" s="349"/>
      <c r="O488" s="348"/>
      <c r="P488" s="348"/>
      <c r="Q488" s="339"/>
      <c r="R488" s="339"/>
      <c r="S488" s="339"/>
      <c r="T488" s="346"/>
    </row>
    <row r="489" spans="1:20">
      <c r="A489" s="578">
        <f t="shared" si="7"/>
        <v>660</v>
      </c>
      <c r="B489" s="339"/>
      <c r="C489" s="581" t="str">
        <f>IFERROR(VLOOKUP(B489,[46]DSML!E:J,6,0),"")</f>
        <v/>
      </c>
      <c r="D489" s="581" t="str">
        <f>IFERROR(VLOOKUP(B489,[46]DSML!E:G,3,0),"")</f>
        <v/>
      </c>
      <c r="E489" s="581"/>
      <c r="F489" s="581"/>
      <c r="G489" s="339"/>
      <c r="H489" s="339"/>
      <c r="I489" s="339"/>
      <c r="J489" s="346"/>
      <c r="K489" s="347"/>
      <c r="L489" s="348"/>
      <c r="M489" s="348"/>
      <c r="N489" s="349"/>
      <c r="O489" s="348"/>
      <c r="P489" s="348"/>
      <c r="Q489" s="339"/>
      <c r="R489" s="339"/>
      <c r="S489" s="339"/>
      <c r="T489" s="346"/>
    </row>
    <row r="490" spans="1:20">
      <c r="A490" s="578">
        <f t="shared" si="7"/>
        <v>661</v>
      </c>
      <c r="B490" s="339"/>
      <c r="C490" s="581" t="str">
        <f>IFERROR(VLOOKUP(B490,[46]DSML!E:J,6,0),"")</f>
        <v/>
      </c>
      <c r="D490" s="581" t="str">
        <f>IFERROR(VLOOKUP(B490,[46]DSML!E:G,3,0),"")</f>
        <v/>
      </c>
      <c r="E490" s="581"/>
      <c r="F490" s="581"/>
      <c r="G490" s="339"/>
      <c r="H490" s="339"/>
      <c r="I490" s="339"/>
      <c r="J490" s="346"/>
      <c r="K490" s="347"/>
      <c r="L490" s="348"/>
      <c r="M490" s="348"/>
      <c r="N490" s="349"/>
      <c r="O490" s="348"/>
      <c r="P490" s="348"/>
      <c r="Q490" s="339"/>
      <c r="R490" s="339"/>
      <c r="S490" s="339"/>
      <c r="T490" s="346"/>
    </row>
    <row r="491" spans="1:20">
      <c r="A491" s="578">
        <f t="shared" si="7"/>
        <v>662</v>
      </c>
      <c r="B491" s="339"/>
      <c r="C491" s="581" t="str">
        <f>IFERROR(VLOOKUP(B491,[46]DSML!E:J,6,0),"")</f>
        <v/>
      </c>
      <c r="D491" s="581" t="str">
        <f>IFERROR(VLOOKUP(B491,[46]DSML!E:G,3,0),"")</f>
        <v/>
      </c>
      <c r="E491" s="581"/>
      <c r="F491" s="581"/>
      <c r="G491" s="339"/>
      <c r="H491" s="339"/>
      <c r="I491" s="339"/>
      <c r="J491" s="346"/>
      <c r="K491" s="347"/>
      <c r="L491" s="348"/>
      <c r="M491" s="348"/>
      <c r="N491" s="349"/>
      <c r="O491" s="348"/>
      <c r="P491" s="348"/>
      <c r="Q491" s="339"/>
      <c r="R491" s="339"/>
      <c r="S491" s="339"/>
      <c r="T491" s="346"/>
    </row>
    <row r="492" spans="1:20">
      <c r="A492" s="578">
        <f t="shared" si="7"/>
        <v>663</v>
      </c>
      <c r="B492" s="339"/>
      <c r="C492" s="581" t="str">
        <f>IFERROR(VLOOKUP(B492,[46]DSML!E:J,6,0),"")</f>
        <v/>
      </c>
      <c r="D492" s="581" t="str">
        <f>IFERROR(VLOOKUP(B492,[46]DSML!E:G,3,0),"")</f>
        <v/>
      </c>
      <c r="E492" s="581"/>
      <c r="F492" s="581"/>
      <c r="G492" s="339"/>
      <c r="H492" s="339"/>
      <c r="I492" s="339"/>
      <c r="J492" s="346"/>
      <c r="K492" s="347"/>
      <c r="L492" s="348"/>
      <c r="M492" s="348"/>
      <c r="N492" s="349"/>
      <c r="O492" s="348"/>
      <c r="P492" s="348"/>
      <c r="Q492" s="339"/>
      <c r="R492" s="339"/>
      <c r="S492" s="339"/>
      <c r="T492" s="346"/>
    </row>
    <row r="493" spans="1:20">
      <c r="A493" s="578">
        <f t="shared" si="7"/>
        <v>664</v>
      </c>
      <c r="B493" s="339"/>
      <c r="C493" s="581" t="str">
        <f>IFERROR(VLOOKUP(B493,[46]DSML!E:J,6,0),"")</f>
        <v/>
      </c>
      <c r="D493" s="581" t="str">
        <f>IFERROR(VLOOKUP(B493,[46]DSML!E:G,3,0),"")</f>
        <v/>
      </c>
      <c r="E493" s="581"/>
      <c r="F493" s="581"/>
      <c r="G493" s="339"/>
      <c r="H493" s="339"/>
      <c r="I493" s="339"/>
      <c r="J493" s="346"/>
      <c r="K493" s="347"/>
      <c r="L493" s="348"/>
      <c r="M493" s="348"/>
      <c r="N493" s="349"/>
      <c r="O493" s="348"/>
      <c r="P493" s="348"/>
      <c r="Q493" s="339"/>
      <c r="R493" s="339"/>
      <c r="S493" s="339"/>
      <c r="T493" s="346"/>
    </row>
    <row r="494" spans="1:20">
      <c r="A494" s="578">
        <f t="shared" si="7"/>
        <v>665</v>
      </c>
      <c r="B494" s="339"/>
      <c r="C494" s="581" t="str">
        <f>IFERROR(VLOOKUP(B494,[46]DSML!E:J,6,0),"")</f>
        <v/>
      </c>
      <c r="D494" s="581" t="str">
        <f>IFERROR(VLOOKUP(B494,[46]DSML!E:G,3,0),"")</f>
        <v/>
      </c>
      <c r="E494" s="581"/>
      <c r="F494" s="581"/>
      <c r="G494" s="339"/>
      <c r="H494" s="339"/>
      <c r="I494" s="339"/>
      <c r="J494" s="346"/>
      <c r="K494" s="347"/>
      <c r="L494" s="348"/>
      <c r="M494" s="348"/>
      <c r="N494" s="349"/>
      <c r="O494" s="348"/>
      <c r="P494" s="348"/>
      <c r="Q494" s="339"/>
      <c r="R494" s="339"/>
      <c r="S494" s="339"/>
      <c r="T494" s="346"/>
    </row>
    <row r="495" spans="1:20">
      <c r="A495" s="578">
        <f t="shared" si="7"/>
        <v>666</v>
      </c>
      <c r="B495" s="339"/>
      <c r="C495" s="581" t="str">
        <f>IFERROR(VLOOKUP(B495,[46]DSML!E:J,6,0),"")</f>
        <v/>
      </c>
      <c r="D495" s="581" t="str">
        <f>IFERROR(VLOOKUP(B495,[46]DSML!E:G,3,0),"")</f>
        <v/>
      </c>
      <c r="E495" s="581"/>
      <c r="F495" s="581"/>
      <c r="G495" s="339"/>
      <c r="H495" s="339"/>
      <c r="I495" s="339"/>
      <c r="J495" s="346"/>
      <c r="K495" s="347"/>
      <c r="L495" s="348"/>
      <c r="M495" s="348"/>
      <c r="N495" s="349"/>
      <c r="O495" s="348"/>
      <c r="P495" s="348"/>
      <c r="Q495" s="339"/>
      <c r="R495" s="339"/>
      <c r="S495" s="339"/>
      <c r="T495" s="346"/>
    </row>
    <row r="496" spans="1:20">
      <c r="A496" s="578">
        <f t="shared" si="7"/>
        <v>667</v>
      </c>
      <c r="B496" s="339"/>
      <c r="C496" s="581" t="str">
        <f>IFERROR(VLOOKUP(B496,[46]DSML!E:J,6,0),"")</f>
        <v/>
      </c>
      <c r="D496" s="581" t="str">
        <f>IFERROR(VLOOKUP(B496,[46]DSML!E:G,3,0),"")</f>
        <v/>
      </c>
      <c r="E496" s="581"/>
      <c r="F496" s="581"/>
      <c r="G496" s="339"/>
      <c r="H496" s="339"/>
      <c r="I496" s="339"/>
      <c r="J496" s="346"/>
      <c r="K496" s="347"/>
      <c r="L496" s="348"/>
      <c r="M496" s="348"/>
      <c r="N496" s="349"/>
      <c r="O496" s="348"/>
      <c r="P496" s="348"/>
      <c r="Q496" s="339"/>
      <c r="R496" s="339"/>
      <c r="S496" s="339"/>
      <c r="T496" s="346"/>
    </row>
    <row r="497" spans="1:20">
      <c r="A497" s="578">
        <f t="shared" si="7"/>
        <v>668</v>
      </c>
      <c r="B497" s="339"/>
      <c r="C497" s="581" t="str">
        <f>IFERROR(VLOOKUP(B497,[46]DSML!E:J,6,0),"")</f>
        <v/>
      </c>
      <c r="D497" s="581" t="str">
        <f>IFERROR(VLOOKUP(B497,[46]DSML!E:G,3,0),"")</f>
        <v/>
      </c>
      <c r="E497" s="581"/>
      <c r="F497" s="581"/>
      <c r="G497" s="339"/>
      <c r="H497" s="339"/>
      <c r="I497" s="339"/>
      <c r="J497" s="346"/>
      <c r="K497" s="347"/>
      <c r="L497" s="348"/>
      <c r="M497" s="348"/>
      <c r="N497" s="349"/>
      <c r="O497" s="348"/>
      <c r="P497" s="348"/>
      <c r="Q497" s="339"/>
      <c r="R497" s="339"/>
      <c r="S497" s="339"/>
      <c r="T497" s="346"/>
    </row>
    <row r="498" spans="1:20">
      <c r="A498" s="578">
        <f t="shared" si="7"/>
        <v>669</v>
      </c>
      <c r="B498" s="339"/>
      <c r="C498" s="581" t="str">
        <f>IFERROR(VLOOKUP(B498,[46]DSML!E:J,6,0),"")</f>
        <v/>
      </c>
      <c r="D498" s="581" t="str">
        <f>IFERROR(VLOOKUP(B498,[46]DSML!E:G,3,0),"")</f>
        <v/>
      </c>
      <c r="E498" s="581"/>
      <c r="F498" s="581"/>
      <c r="G498" s="339"/>
      <c r="H498" s="339"/>
      <c r="I498" s="339"/>
      <c r="J498" s="346"/>
      <c r="K498" s="347"/>
      <c r="L498" s="348"/>
      <c r="M498" s="348"/>
      <c r="N498" s="349"/>
      <c r="O498" s="348"/>
      <c r="P498" s="348"/>
      <c r="Q498" s="339"/>
      <c r="R498" s="339"/>
      <c r="S498" s="339"/>
      <c r="T498" s="346"/>
    </row>
    <row r="499" spans="1:20">
      <c r="A499" s="578">
        <f t="shared" si="7"/>
        <v>670</v>
      </c>
      <c r="B499" s="339"/>
      <c r="C499" s="581" t="str">
        <f>IFERROR(VLOOKUP(B499,[46]DSML!E:J,6,0),"")</f>
        <v/>
      </c>
      <c r="D499" s="581" t="str">
        <f>IFERROR(VLOOKUP(B499,[46]DSML!E:G,3,0),"")</f>
        <v/>
      </c>
      <c r="E499" s="581"/>
      <c r="F499" s="581"/>
      <c r="G499" s="339"/>
      <c r="H499" s="339"/>
      <c r="I499" s="339"/>
      <c r="J499" s="346"/>
      <c r="K499" s="347"/>
      <c r="L499" s="348"/>
      <c r="M499" s="348"/>
      <c r="N499" s="349"/>
      <c r="O499" s="348"/>
      <c r="P499" s="348"/>
      <c r="Q499" s="339"/>
      <c r="R499" s="339"/>
      <c r="S499" s="339"/>
      <c r="T499" s="346"/>
    </row>
    <row r="500" spans="1:20">
      <c r="A500" s="578">
        <f t="shared" si="7"/>
        <v>671</v>
      </c>
      <c r="B500" s="339"/>
      <c r="C500" s="581" t="str">
        <f>IFERROR(VLOOKUP(B500,[46]DSML!E:J,6,0),"")</f>
        <v/>
      </c>
      <c r="D500" s="581" t="str">
        <f>IFERROR(VLOOKUP(B500,[46]DSML!E:G,3,0),"")</f>
        <v/>
      </c>
      <c r="E500" s="581"/>
      <c r="F500" s="581"/>
      <c r="G500" s="339"/>
      <c r="H500" s="339"/>
      <c r="I500" s="339"/>
      <c r="J500" s="346"/>
      <c r="K500" s="347"/>
      <c r="L500" s="348"/>
      <c r="M500" s="348"/>
      <c r="N500" s="349"/>
      <c r="O500" s="348"/>
      <c r="P500" s="348"/>
      <c r="Q500" s="339"/>
      <c r="R500" s="339"/>
      <c r="S500" s="339"/>
      <c r="T500" s="346"/>
    </row>
    <row r="501" spans="1:20">
      <c r="A501" s="578">
        <f t="shared" si="7"/>
        <v>672</v>
      </c>
      <c r="B501" s="339"/>
      <c r="C501" s="581" t="str">
        <f>IFERROR(VLOOKUP(B501,[46]DSML!E:J,6,0),"")</f>
        <v/>
      </c>
      <c r="D501" s="581" t="str">
        <f>IFERROR(VLOOKUP(B501,[46]DSML!E:G,3,0),"")</f>
        <v/>
      </c>
      <c r="E501" s="581"/>
      <c r="F501" s="581"/>
      <c r="G501" s="339"/>
      <c r="H501" s="339"/>
      <c r="I501" s="339"/>
      <c r="J501" s="346"/>
      <c r="K501" s="347"/>
      <c r="L501" s="348"/>
      <c r="M501" s="348"/>
      <c r="N501" s="349"/>
      <c r="O501" s="348"/>
      <c r="P501" s="348"/>
      <c r="Q501" s="339"/>
      <c r="R501" s="339"/>
      <c r="S501" s="339"/>
      <c r="T501" s="346"/>
    </row>
    <row r="502" spans="1:20">
      <c r="A502" s="578">
        <f t="shared" si="7"/>
        <v>673</v>
      </c>
      <c r="B502" s="339"/>
      <c r="C502" s="581" t="str">
        <f>IFERROR(VLOOKUP(B502,[46]DSML!E:J,6,0),"")</f>
        <v/>
      </c>
      <c r="D502" s="581" t="str">
        <f>IFERROR(VLOOKUP(B502,[46]DSML!E:G,3,0),"")</f>
        <v/>
      </c>
      <c r="E502" s="581"/>
      <c r="F502" s="581"/>
      <c r="G502" s="339"/>
      <c r="H502" s="339"/>
      <c r="I502" s="339"/>
      <c r="J502" s="346"/>
      <c r="K502" s="347"/>
      <c r="L502" s="348"/>
      <c r="M502" s="348"/>
      <c r="N502" s="349"/>
      <c r="O502" s="348"/>
      <c r="P502" s="348"/>
      <c r="Q502" s="339"/>
      <c r="R502" s="339"/>
      <c r="S502" s="339"/>
      <c r="T502" s="346"/>
    </row>
    <row r="503" spans="1:20">
      <c r="A503" s="578">
        <f t="shared" si="7"/>
        <v>674</v>
      </c>
      <c r="B503" s="339"/>
      <c r="C503" s="581" t="str">
        <f>IFERROR(VLOOKUP(B503,[46]DSML!E:J,6,0),"")</f>
        <v/>
      </c>
      <c r="D503" s="581" t="str">
        <f>IFERROR(VLOOKUP(B503,[46]DSML!E:G,3,0),"")</f>
        <v/>
      </c>
      <c r="E503" s="581"/>
      <c r="F503" s="581"/>
      <c r="G503" s="339"/>
      <c r="H503" s="339"/>
      <c r="I503" s="339"/>
      <c r="J503" s="346"/>
      <c r="K503" s="347"/>
      <c r="L503" s="348"/>
      <c r="M503" s="348"/>
      <c r="N503" s="349"/>
      <c r="O503" s="348"/>
      <c r="P503" s="348"/>
      <c r="Q503" s="339"/>
      <c r="R503" s="339"/>
      <c r="S503" s="339"/>
      <c r="T503" s="346"/>
    </row>
    <row r="504" spans="1:20">
      <c r="A504" s="578">
        <f t="shared" si="7"/>
        <v>675</v>
      </c>
      <c r="B504" s="339"/>
      <c r="C504" s="581" t="str">
        <f>IFERROR(VLOOKUP(B504,[46]DSML!E:J,6,0),"")</f>
        <v/>
      </c>
      <c r="D504" s="581" t="str">
        <f>IFERROR(VLOOKUP(B504,[46]DSML!E:G,3,0),"")</f>
        <v/>
      </c>
      <c r="E504" s="581"/>
      <c r="F504" s="581"/>
      <c r="G504" s="339"/>
      <c r="H504" s="339"/>
      <c r="I504" s="339"/>
      <c r="J504" s="346"/>
      <c r="K504" s="347"/>
      <c r="L504" s="348"/>
      <c r="M504" s="348"/>
      <c r="N504" s="349"/>
      <c r="O504" s="348"/>
      <c r="P504" s="348"/>
      <c r="Q504" s="339"/>
      <c r="R504" s="339"/>
      <c r="S504" s="339"/>
      <c r="T504" s="346"/>
    </row>
    <row r="505" spans="1:20">
      <c r="A505" s="578">
        <f t="shared" si="7"/>
        <v>676</v>
      </c>
      <c r="B505" s="339"/>
      <c r="C505" s="581" t="str">
        <f>IFERROR(VLOOKUP(B505,[46]DSML!E:J,6,0),"")</f>
        <v/>
      </c>
      <c r="D505" s="581" t="str">
        <f>IFERROR(VLOOKUP(B505,[46]DSML!E:G,3,0),"")</f>
        <v/>
      </c>
      <c r="E505" s="581"/>
      <c r="F505" s="581"/>
      <c r="G505" s="339"/>
      <c r="H505" s="339"/>
      <c r="I505" s="339"/>
      <c r="J505" s="346"/>
      <c r="K505" s="347"/>
      <c r="L505" s="348"/>
      <c r="M505" s="348"/>
      <c r="N505" s="349"/>
      <c r="O505" s="348"/>
      <c r="P505" s="348"/>
      <c r="Q505" s="339"/>
      <c r="R505" s="339"/>
      <c r="S505" s="339"/>
      <c r="T505" s="346"/>
    </row>
    <row r="506" spans="1:20">
      <c r="A506" s="578">
        <f t="shared" si="7"/>
        <v>677</v>
      </c>
      <c r="B506" s="339"/>
      <c r="C506" s="581" t="str">
        <f>IFERROR(VLOOKUP(B506,[46]DSML!E:J,6,0),"")</f>
        <v/>
      </c>
      <c r="D506" s="581" t="str">
        <f>IFERROR(VLOOKUP(B506,[46]DSML!E:G,3,0),"")</f>
        <v/>
      </c>
      <c r="E506" s="581"/>
      <c r="F506" s="581"/>
      <c r="G506" s="339"/>
      <c r="H506" s="339"/>
      <c r="I506" s="339"/>
      <c r="J506" s="346"/>
      <c r="K506" s="347"/>
      <c r="L506" s="348"/>
      <c r="M506" s="348"/>
      <c r="N506" s="349"/>
      <c r="O506" s="348"/>
      <c r="P506" s="348"/>
      <c r="Q506" s="339"/>
      <c r="R506" s="339"/>
      <c r="S506" s="339"/>
      <c r="T506" s="346"/>
    </row>
    <row r="507" spans="1:20">
      <c r="A507" s="578">
        <f t="shared" si="7"/>
        <v>678</v>
      </c>
      <c r="B507" s="339"/>
      <c r="C507" s="581" t="str">
        <f>IFERROR(VLOOKUP(B507,[46]DSML!E:J,6,0),"")</f>
        <v/>
      </c>
      <c r="D507" s="581" t="str">
        <f>IFERROR(VLOOKUP(B507,[46]DSML!E:G,3,0),"")</f>
        <v/>
      </c>
      <c r="E507" s="581"/>
      <c r="F507" s="581"/>
      <c r="G507" s="339"/>
      <c r="H507" s="339"/>
      <c r="I507" s="339"/>
      <c r="J507" s="346"/>
      <c r="K507" s="347"/>
      <c r="L507" s="348"/>
      <c r="M507" s="348"/>
      <c r="N507" s="349"/>
      <c r="O507" s="348"/>
      <c r="P507" s="348"/>
      <c r="Q507" s="339"/>
      <c r="R507" s="339"/>
      <c r="S507" s="339"/>
      <c r="T507" s="346"/>
    </row>
    <row r="508" spans="1:20">
      <c r="A508" s="578">
        <f t="shared" si="7"/>
        <v>679</v>
      </c>
      <c r="B508" s="339"/>
      <c r="C508" s="581" t="str">
        <f>IFERROR(VLOOKUP(B508,[46]DSML!E:J,6,0),"")</f>
        <v/>
      </c>
      <c r="D508" s="581" t="str">
        <f>IFERROR(VLOOKUP(B508,[46]DSML!E:G,3,0),"")</f>
        <v/>
      </c>
      <c r="E508" s="581"/>
      <c r="F508" s="581"/>
      <c r="G508" s="339"/>
      <c r="H508" s="339"/>
      <c r="I508" s="339"/>
      <c r="J508" s="346"/>
      <c r="K508" s="347"/>
      <c r="L508" s="348"/>
      <c r="M508" s="348"/>
      <c r="N508" s="349"/>
      <c r="O508" s="348"/>
      <c r="P508" s="348"/>
      <c r="Q508" s="339"/>
      <c r="R508" s="339"/>
      <c r="S508" s="339"/>
      <c r="T508" s="346"/>
    </row>
    <row r="509" spans="1:20">
      <c r="A509" s="578">
        <f t="shared" si="7"/>
        <v>680</v>
      </c>
      <c r="B509" s="339"/>
      <c r="C509" s="581" t="str">
        <f>IFERROR(VLOOKUP(B509,[46]DSML!E:J,6,0),"")</f>
        <v/>
      </c>
      <c r="D509" s="581" t="str">
        <f>IFERROR(VLOOKUP(B509,[46]DSML!E:G,3,0),"")</f>
        <v/>
      </c>
      <c r="E509" s="581"/>
      <c r="F509" s="581"/>
      <c r="G509" s="339"/>
      <c r="H509" s="339"/>
      <c r="I509" s="339"/>
      <c r="J509" s="346"/>
      <c r="K509" s="347"/>
      <c r="L509" s="348"/>
      <c r="M509" s="348"/>
      <c r="N509" s="349"/>
      <c r="O509" s="348"/>
      <c r="P509" s="348"/>
      <c r="Q509" s="339"/>
      <c r="R509" s="339"/>
      <c r="S509" s="339"/>
      <c r="T509" s="346"/>
    </row>
    <row r="510" spans="1:20">
      <c r="A510" s="578">
        <f t="shared" si="7"/>
        <v>681</v>
      </c>
      <c r="B510" s="339"/>
      <c r="C510" s="581" t="str">
        <f>IFERROR(VLOOKUP(B510,[46]DSML!E:J,6,0),"")</f>
        <v/>
      </c>
      <c r="D510" s="581" t="str">
        <f>IFERROR(VLOOKUP(B510,[46]DSML!E:G,3,0),"")</f>
        <v/>
      </c>
      <c r="E510" s="581"/>
      <c r="F510" s="581"/>
      <c r="G510" s="339"/>
      <c r="H510" s="339"/>
      <c r="I510" s="339"/>
      <c r="J510" s="346"/>
      <c r="K510" s="347"/>
      <c r="L510" s="348"/>
      <c r="M510" s="348"/>
      <c r="N510" s="349"/>
      <c r="O510" s="348"/>
      <c r="P510" s="348"/>
      <c r="Q510" s="339"/>
      <c r="R510" s="339"/>
      <c r="S510" s="339"/>
      <c r="T510" s="346"/>
    </row>
    <row r="511" spans="1:20">
      <c r="A511" s="578">
        <f t="shared" si="7"/>
        <v>682</v>
      </c>
      <c r="B511" s="339"/>
      <c r="C511" s="581" t="str">
        <f>IFERROR(VLOOKUP(B511,[46]DSML!E:J,6,0),"")</f>
        <v/>
      </c>
      <c r="D511" s="581" t="str">
        <f>IFERROR(VLOOKUP(B511,[46]DSML!E:G,3,0),"")</f>
        <v/>
      </c>
      <c r="E511" s="581"/>
      <c r="F511" s="581"/>
      <c r="G511" s="339"/>
      <c r="H511" s="339"/>
      <c r="I511" s="339"/>
      <c r="J511" s="346"/>
      <c r="K511" s="347"/>
      <c r="L511" s="348"/>
      <c r="M511" s="348"/>
      <c r="N511" s="349"/>
      <c r="O511" s="348"/>
      <c r="P511" s="348"/>
      <c r="Q511" s="339"/>
      <c r="R511" s="339"/>
      <c r="S511" s="339"/>
      <c r="T511" s="346"/>
    </row>
    <row r="512" spans="1:20">
      <c r="A512" s="578">
        <f t="shared" si="7"/>
        <v>683</v>
      </c>
      <c r="B512" s="339"/>
      <c r="C512" s="581" t="str">
        <f>IFERROR(VLOOKUP(B512,[46]DSML!E:J,6,0),"")</f>
        <v/>
      </c>
      <c r="D512" s="581" t="str">
        <f>IFERROR(VLOOKUP(B512,[46]DSML!E:G,3,0),"")</f>
        <v/>
      </c>
      <c r="E512" s="581"/>
      <c r="F512" s="581"/>
      <c r="G512" s="339"/>
      <c r="H512" s="339"/>
      <c r="I512" s="339"/>
      <c r="J512" s="346"/>
      <c r="K512" s="347"/>
      <c r="L512" s="348"/>
      <c r="M512" s="348"/>
      <c r="N512" s="349"/>
      <c r="O512" s="348"/>
      <c r="P512" s="348"/>
      <c r="Q512" s="339"/>
      <c r="R512" s="339"/>
      <c r="S512" s="339"/>
      <c r="T512" s="346"/>
    </row>
    <row r="513" spans="1:20">
      <c r="A513" s="578">
        <f t="shared" si="7"/>
        <v>684</v>
      </c>
      <c r="B513" s="339"/>
      <c r="C513" s="581" t="str">
        <f>IFERROR(VLOOKUP(B513,[46]DSML!E:J,6,0),"")</f>
        <v/>
      </c>
      <c r="D513" s="581" t="str">
        <f>IFERROR(VLOOKUP(B513,[46]DSML!E:G,3,0),"")</f>
        <v/>
      </c>
      <c r="E513" s="581"/>
      <c r="F513" s="581"/>
      <c r="G513" s="339"/>
      <c r="H513" s="339"/>
      <c r="I513" s="339"/>
      <c r="J513" s="346"/>
      <c r="K513" s="347"/>
      <c r="L513" s="348"/>
      <c r="M513" s="348"/>
      <c r="N513" s="349"/>
      <c r="O513" s="348"/>
      <c r="P513" s="348"/>
      <c r="Q513" s="339"/>
      <c r="R513" s="339"/>
      <c r="S513" s="339"/>
      <c r="T513" s="346"/>
    </row>
    <row r="514" spans="1:20">
      <c r="A514" s="578">
        <f t="shared" si="7"/>
        <v>685</v>
      </c>
      <c r="B514" s="339"/>
      <c r="C514" s="581" t="str">
        <f>IFERROR(VLOOKUP(B514,[46]DSML!E:J,6,0),"")</f>
        <v/>
      </c>
      <c r="D514" s="581" t="str">
        <f>IFERROR(VLOOKUP(B514,[46]DSML!E:G,3,0),"")</f>
        <v/>
      </c>
      <c r="E514" s="581"/>
      <c r="F514" s="581"/>
      <c r="G514" s="339"/>
      <c r="H514" s="339"/>
      <c r="I514" s="339"/>
      <c r="J514" s="346"/>
      <c r="K514" s="347"/>
      <c r="L514" s="348"/>
      <c r="M514" s="348"/>
      <c r="N514" s="349"/>
      <c r="O514" s="348"/>
      <c r="P514" s="348"/>
      <c r="Q514" s="339"/>
      <c r="R514" s="339"/>
      <c r="S514" s="339"/>
      <c r="T514" s="346"/>
    </row>
    <row r="515" spans="1:20">
      <c r="A515" s="578">
        <f t="shared" ref="A515:A578" si="8">A514+1</f>
        <v>686</v>
      </c>
      <c r="B515" s="339"/>
      <c r="C515" s="581" t="str">
        <f>IFERROR(VLOOKUP(B515,[46]DSML!E:J,6,0),"")</f>
        <v/>
      </c>
      <c r="D515" s="581" t="str">
        <f>IFERROR(VLOOKUP(B515,[46]DSML!E:G,3,0),"")</f>
        <v/>
      </c>
      <c r="E515" s="581"/>
      <c r="F515" s="581"/>
      <c r="G515" s="339"/>
      <c r="H515" s="339"/>
      <c r="I515" s="339"/>
      <c r="J515" s="346"/>
      <c r="K515" s="347"/>
      <c r="L515" s="348"/>
      <c r="M515" s="348"/>
      <c r="N515" s="349"/>
      <c r="O515" s="348"/>
      <c r="P515" s="348"/>
      <c r="Q515" s="339"/>
      <c r="R515" s="339"/>
      <c r="S515" s="339"/>
      <c r="T515" s="346"/>
    </row>
    <row r="516" spans="1:20">
      <c r="A516" s="578">
        <f t="shared" si="8"/>
        <v>687</v>
      </c>
      <c r="B516" s="339"/>
      <c r="C516" s="581" t="str">
        <f>IFERROR(VLOOKUP(B516,[46]DSML!E:J,6,0),"")</f>
        <v/>
      </c>
      <c r="D516" s="581" t="str">
        <f>IFERROR(VLOOKUP(B516,[46]DSML!E:G,3,0),"")</f>
        <v/>
      </c>
      <c r="E516" s="581"/>
      <c r="F516" s="581"/>
      <c r="G516" s="339"/>
      <c r="H516" s="339"/>
      <c r="I516" s="339"/>
      <c r="J516" s="346"/>
      <c r="K516" s="347"/>
      <c r="L516" s="348"/>
      <c r="M516" s="348"/>
      <c r="N516" s="349"/>
      <c r="O516" s="348"/>
      <c r="P516" s="348"/>
      <c r="Q516" s="339"/>
      <c r="R516" s="339"/>
      <c r="S516" s="339"/>
      <c r="T516" s="346"/>
    </row>
    <row r="517" spans="1:20">
      <c r="A517" s="578">
        <f t="shared" si="8"/>
        <v>688</v>
      </c>
      <c r="B517" s="339"/>
      <c r="C517" s="581" t="str">
        <f>IFERROR(VLOOKUP(B517,[46]DSML!E:J,6,0),"")</f>
        <v/>
      </c>
      <c r="D517" s="581" t="str">
        <f>IFERROR(VLOOKUP(B517,[46]DSML!E:G,3,0),"")</f>
        <v/>
      </c>
      <c r="E517" s="581"/>
      <c r="F517" s="581"/>
      <c r="G517" s="339"/>
      <c r="H517" s="339"/>
      <c r="I517" s="339"/>
      <c r="J517" s="346"/>
      <c r="K517" s="347"/>
      <c r="L517" s="348"/>
      <c r="M517" s="348"/>
      <c r="N517" s="349"/>
      <c r="O517" s="348"/>
      <c r="P517" s="348"/>
      <c r="Q517" s="339"/>
      <c r="R517" s="339"/>
      <c r="S517" s="339"/>
      <c r="T517" s="346"/>
    </row>
    <row r="518" spans="1:20">
      <c r="A518" s="578">
        <f t="shared" si="8"/>
        <v>689</v>
      </c>
      <c r="B518" s="339"/>
      <c r="C518" s="581" t="str">
        <f>IFERROR(VLOOKUP(B518,[46]DSML!E:J,6,0),"")</f>
        <v/>
      </c>
      <c r="D518" s="581" t="str">
        <f>IFERROR(VLOOKUP(B518,[46]DSML!E:G,3,0),"")</f>
        <v/>
      </c>
      <c r="E518" s="581"/>
      <c r="F518" s="581"/>
      <c r="G518" s="339"/>
      <c r="H518" s="339"/>
      <c r="I518" s="339"/>
      <c r="J518" s="346"/>
      <c r="K518" s="347"/>
      <c r="L518" s="348"/>
      <c r="M518" s="348"/>
      <c r="N518" s="349"/>
      <c r="O518" s="348"/>
      <c r="P518" s="348"/>
      <c r="Q518" s="339"/>
      <c r="R518" s="339"/>
      <c r="S518" s="339"/>
      <c r="T518" s="346"/>
    </row>
    <row r="519" spans="1:20">
      <c r="A519" s="578">
        <f t="shared" si="8"/>
        <v>690</v>
      </c>
      <c r="B519" s="339"/>
      <c r="C519" s="581" t="str">
        <f>IFERROR(VLOOKUP(B519,[46]DSML!E:J,6,0),"")</f>
        <v/>
      </c>
      <c r="D519" s="581" t="str">
        <f>IFERROR(VLOOKUP(B519,[46]DSML!E:G,3,0),"")</f>
        <v/>
      </c>
      <c r="E519" s="581"/>
      <c r="F519" s="581"/>
      <c r="G519" s="339"/>
      <c r="H519" s="339"/>
      <c r="I519" s="339"/>
      <c r="J519" s="346"/>
      <c r="K519" s="347"/>
      <c r="L519" s="348"/>
      <c r="M519" s="348"/>
      <c r="N519" s="349"/>
      <c r="O519" s="348"/>
      <c r="P519" s="348"/>
      <c r="Q519" s="339"/>
      <c r="R519" s="339"/>
      <c r="S519" s="339"/>
      <c r="T519" s="346"/>
    </row>
    <row r="520" spans="1:20">
      <c r="A520" s="578">
        <f t="shared" si="8"/>
        <v>691</v>
      </c>
      <c r="B520" s="339"/>
      <c r="C520" s="581" t="str">
        <f>IFERROR(VLOOKUP(B520,[46]DSML!E:J,6,0),"")</f>
        <v/>
      </c>
      <c r="D520" s="581" t="str">
        <f>IFERROR(VLOOKUP(B520,[46]DSML!E:G,3,0),"")</f>
        <v/>
      </c>
      <c r="E520" s="581"/>
      <c r="F520" s="581"/>
      <c r="G520" s="339"/>
      <c r="H520" s="339"/>
      <c r="I520" s="339"/>
      <c r="J520" s="346"/>
      <c r="K520" s="347"/>
      <c r="L520" s="348"/>
      <c r="M520" s="348"/>
      <c r="N520" s="349"/>
      <c r="O520" s="348"/>
      <c r="P520" s="348"/>
      <c r="Q520" s="339"/>
      <c r="R520" s="339"/>
      <c r="S520" s="339"/>
      <c r="T520" s="346"/>
    </row>
    <row r="521" spans="1:20">
      <c r="A521" s="578">
        <f t="shared" si="8"/>
        <v>692</v>
      </c>
      <c r="B521" s="339"/>
      <c r="C521" s="581" t="str">
        <f>IFERROR(VLOOKUP(B521,[46]DSML!E:J,6,0),"")</f>
        <v/>
      </c>
      <c r="D521" s="581" t="str">
        <f>IFERROR(VLOOKUP(B521,[46]DSML!E:G,3,0),"")</f>
        <v/>
      </c>
      <c r="E521" s="581"/>
      <c r="F521" s="581"/>
      <c r="G521" s="339"/>
      <c r="H521" s="339"/>
      <c r="I521" s="339"/>
      <c r="J521" s="346"/>
      <c r="K521" s="347"/>
      <c r="L521" s="348"/>
      <c r="M521" s="348"/>
      <c r="N521" s="349"/>
      <c r="O521" s="348"/>
      <c r="P521" s="348"/>
      <c r="Q521" s="339"/>
      <c r="R521" s="339"/>
      <c r="S521" s="339"/>
      <c r="T521" s="346"/>
    </row>
    <row r="522" spans="1:20">
      <c r="A522" s="578">
        <f t="shared" si="8"/>
        <v>693</v>
      </c>
      <c r="B522" s="339"/>
      <c r="C522" s="581" t="str">
        <f>IFERROR(VLOOKUP(B522,[46]DSML!E:J,6,0),"")</f>
        <v/>
      </c>
      <c r="D522" s="581" t="str">
        <f>IFERROR(VLOOKUP(B522,[46]DSML!E:G,3,0),"")</f>
        <v/>
      </c>
      <c r="E522" s="581"/>
      <c r="F522" s="581"/>
      <c r="G522" s="339"/>
      <c r="H522" s="339"/>
      <c r="I522" s="339"/>
      <c r="J522" s="346"/>
      <c r="K522" s="347"/>
      <c r="L522" s="348"/>
      <c r="M522" s="348"/>
      <c r="N522" s="349"/>
      <c r="O522" s="348"/>
      <c r="P522" s="348"/>
      <c r="Q522" s="339"/>
      <c r="R522" s="339"/>
      <c r="S522" s="339"/>
      <c r="T522" s="346"/>
    </row>
    <row r="523" spans="1:20">
      <c r="A523" s="578">
        <f t="shared" si="8"/>
        <v>694</v>
      </c>
      <c r="B523" s="339"/>
      <c r="C523" s="581" t="str">
        <f>IFERROR(VLOOKUP(B523,[46]DSML!E:J,6,0),"")</f>
        <v/>
      </c>
      <c r="D523" s="581" t="str">
        <f>IFERROR(VLOOKUP(B523,[46]DSML!E:G,3,0),"")</f>
        <v/>
      </c>
      <c r="E523" s="581"/>
      <c r="F523" s="581"/>
      <c r="G523" s="339"/>
      <c r="H523" s="339"/>
      <c r="I523" s="339"/>
      <c r="J523" s="346"/>
      <c r="K523" s="347"/>
      <c r="L523" s="348"/>
      <c r="M523" s="348"/>
      <c r="N523" s="349"/>
      <c r="O523" s="348"/>
      <c r="P523" s="348"/>
      <c r="Q523" s="339"/>
      <c r="R523" s="339"/>
      <c r="S523" s="339"/>
      <c r="T523" s="346"/>
    </row>
    <row r="524" spans="1:20">
      <c r="A524" s="578">
        <f t="shared" si="8"/>
        <v>695</v>
      </c>
      <c r="B524" s="339"/>
      <c r="C524" s="581" t="str">
        <f>IFERROR(VLOOKUP(B524,[46]DSML!E:J,6,0),"")</f>
        <v/>
      </c>
      <c r="D524" s="581" t="str">
        <f>IFERROR(VLOOKUP(B524,[46]DSML!E:G,3,0),"")</f>
        <v/>
      </c>
      <c r="E524" s="581"/>
      <c r="F524" s="581"/>
      <c r="G524" s="339"/>
      <c r="H524" s="339"/>
      <c r="I524" s="339"/>
      <c r="J524" s="346"/>
      <c r="K524" s="347"/>
      <c r="L524" s="348"/>
      <c r="M524" s="348"/>
      <c r="N524" s="349"/>
      <c r="O524" s="348"/>
      <c r="P524" s="348"/>
      <c r="Q524" s="339"/>
      <c r="R524" s="339"/>
      <c r="S524" s="339"/>
      <c r="T524" s="346"/>
    </row>
    <row r="525" spans="1:20">
      <c r="A525" s="578">
        <f t="shared" si="8"/>
        <v>696</v>
      </c>
      <c r="B525" s="339"/>
      <c r="C525" s="581" t="str">
        <f>IFERROR(VLOOKUP(B525,[46]DSML!E:J,6,0),"")</f>
        <v/>
      </c>
      <c r="D525" s="581" t="str">
        <f>IFERROR(VLOOKUP(B525,[46]DSML!E:G,3,0),"")</f>
        <v/>
      </c>
      <c r="E525" s="581"/>
      <c r="F525" s="581"/>
      <c r="G525" s="339"/>
      <c r="H525" s="339"/>
      <c r="I525" s="339"/>
      <c r="J525" s="346"/>
      <c r="K525" s="347"/>
      <c r="L525" s="348"/>
      <c r="M525" s="348"/>
      <c r="N525" s="349"/>
      <c r="O525" s="348"/>
      <c r="P525" s="348"/>
      <c r="Q525" s="339"/>
      <c r="R525" s="339"/>
      <c r="S525" s="339"/>
      <c r="T525" s="346"/>
    </row>
    <row r="526" spans="1:20">
      <c r="A526" s="578">
        <f t="shared" si="8"/>
        <v>697</v>
      </c>
      <c r="B526" s="339"/>
      <c r="C526" s="581" t="str">
        <f>IFERROR(VLOOKUP(B526,[46]DSML!E:J,6,0),"")</f>
        <v/>
      </c>
      <c r="D526" s="581" t="str">
        <f>IFERROR(VLOOKUP(B526,[46]DSML!E:G,3,0),"")</f>
        <v/>
      </c>
      <c r="E526" s="581"/>
      <c r="F526" s="581"/>
      <c r="G526" s="339"/>
      <c r="H526" s="339"/>
      <c r="I526" s="339"/>
      <c r="J526" s="346"/>
      <c r="K526" s="347"/>
      <c r="L526" s="348"/>
      <c r="M526" s="348"/>
      <c r="N526" s="349"/>
      <c r="O526" s="348"/>
      <c r="P526" s="348"/>
      <c r="Q526" s="339"/>
      <c r="R526" s="339"/>
      <c r="S526" s="339"/>
      <c r="T526" s="346"/>
    </row>
    <row r="527" spans="1:20">
      <c r="A527" s="578">
        <f t="shared" si="8"/>
        <v>698</v>
      </c>
      <c r="B527" s="339"/>
      <c r="C527" s="581" t="str">
        <f>IFERROR(VLOOKUP(B527,[46]DSML!E:J,6,0),"")</f>
        <v/>
      </c>
      <c r="D527" s="581" t="str">
        <f>IFERROR(VLOOKUP(B527,[46]DSML!E:G,3,0),"")</f>
        <v/>
      </c>
      <c r="E527" s="581"/>
      <c r="F527" s="581"/>
      <c r="G527" s="339"/>
      <c r="H527" s="339"/>
      <c r="I527" s="339"/>
      <c r="J527" s="346"/>
      <c r="K527" s="347"/>
      <c r="L527" s="348"/>
      <c r="M527" s="348"/>
      <c r="N527" s="349"/>
      <c r="O527" s="348"/>
      <c r="P527" s="348"/>
      <c r="Q527" s="339"/>
      <c r="R527" s="339"/>
      <c r="S527" s="339"/>
      <c r="T527" s="346"/>
    </row>
    <row r="528" spans="1:20">
      <c r="A528" s="578">
        <f t="shared" si="8"/>
        <v>699</v>
      </c>
      <c r="B528" s="339"/>
      <c r="C528" s="581" t="str">
        <f>IFERROR(VLOOKUP(B528,[46]DSML!E:J,6,0),"")</f>
        <v/>
      </c>
      <c r="D528" s="581" t="str">
        <f>IFERROR(VLOOKUP(B528,[46]DSML!E:G,3,0),"")</f>
        <v/>
      </c>
      <c r="E528" s="581"/>
      <c r="F528" s="581"/>
      <c r="G528" s="339"/>
      <c r="H528" s="339"/>
      <c r="I528" s="339"/>
      <c r="J528" s="346"/>
      <c r="K528" s="347"/>
      <c r="L528" s="348"/>
      <c r="M528" s="348"/>
      <c r="N528" s="349"/>
      <c r="O528" s="348"/>
      <c r="P528" s="348"/>
      <c r="Q528" s="339"/>
      <c r="R528" s="339"/>
      <c r="S528" s="339"/>
      <c r="T528" s="346"/>
    </row>
    <row r="529" spans="1:20">
      <c r="A529" s="578">
        <f t="shared" si="8"/>
        <v>700</v>
      </c>
      <c r="B529" s="339"/>
      <c r="C529" s="581" t="str">
        <f>IFERROR(VLOOKUP(B529,[46]DSML!E:J,6,0),"")</f>
        <v/>
      </c>
      <c r="D529" s="581" t="str">
        <f>IFERROR(VLOOKUP(B529,[46]DSML!E:G,3,0),"")</f>
        <v/>
      </c>
      <c r="E529" s="581"/>
      <c r="F529" s="581"/>
      <c r="G529" s="339"/>
      <c r="H529" s="339"/>
      <c r="I529" s="339"/>
      <c r="J529" s="346"/>
      <c r="K529" s="347"/>
      <c r="L529" s="348"/>
      <c r="M529" s="348"/>
      <c r="N529" s="349"/>
      <c r="O529" s="348"/>
      <c r="P529" s="348"/>
      <c r="Q529" s="339"/>
      <c r="R529" s="339"/>
      <c r="S529" s="339"/>
      <c r="T529" s="346"/>
    </row>
    <row r="530" spans="1:20">
      <c r="A530" s="578">
        <f t="shared" si="8"/>
        <v>701</v>
      </c>
      <c r="B530" s="339"/>
      <c r="C530" s="581" t="str">
        <f>IFERROR(VLOOKUP(B530,[46]DSML!E:J,6,0),"")</f>
        <v/>
      </c>
      <c r="D530" s="581" t="str">
        <f>IFERROR(VLOOKUP(B530,[46]DSML!E:G,3,0),"")</f>
        <v/>
      </c>
      <c r="E530" s="581"/>
      <c r="F530" s="581"/>
      <c r="G530" s="339"/>
      <c r="H530" s="339"/>
      <c r="I530" s="339"/>
      <c r="J530" s="346"/>
      <c r="K530" s="347"/>
      <c r="L530" s="348"/>
      <c r="M530" s="348"/>
      <c r="N530" s="349"/>
      <c r="O530" s="348"/>
      <c r="P530" s="348"/>
      <c r="Q530" s="339"/>
      <c r="R530" s="339"/>
      <c r="S530" s="339"/>
      <c r="T530" s="346"/>
    </row>
    <row r="531" spans="1:20">
      <c r="A531" s="578">
        <f t="shared" si="8"/>
        <v>702</v>
      </c>
      <c r="B531" s="339"/>
      <c r="C531" s="581" t="str">
        <f>IFERROR(VLOOKUP(B531,[46]DSML!E:J,6,0),"")</f>
        <v/>
      </c>
      <c r="D531" s="581" t="str">
        <f>IFERROR(VLOOKUP(B531,[46]DSML!E:G,3,0),"")</f>
        <v/>
      </c>
      <c r="E531" s="581"/>
      <c r="F531" s="581"/>
      <c r="G531" s="339"/>
      <c r="H531" s="339"/>
      <c r="I531" s="339"/>
      <c r="J531" s="346"/>
      <c r="K531" s="347"/>
      <c r="L531" s="348"/>
      <c r="M531" s="348"/>
      <c r="N531" s="349"/>
      <c r="O531" s="348"/>
      <c r="P531" s="348"/>
      <c r="Q531" s="339"/>
      <c r="R531" s="339"/>
      <c r="S531" s="339"/>
      <c r="T531" s="346"/>
    </row>
    <row r="532" spans="1:20">
      <c r="A532" s="578">
        <f t="shared" si="8"/>
        <v>703</v>
      </c>
      <c r="B532" s="339"/>
      <c r="C532" s="581" t="str">
        <f>IFERROR(VLOOKUP(B532,[46]DSML!E:J,6,0),"")</f>
        <v/>
      </c>
      <c r="D532" s="581" t="str">
        <f>IFERROR(VLOOKUP(B532,[46]DSML!E:G,3,0),"")</f>
        <v/>
      </c>
      <c r="E532" s="581"/>
      <c r="F532" s="581"/>
      <c r="G532" s="339"/>
      <c r="H532" s="339"/>
      <c r="I532" s="339"/>
      <c r="J532" s="346"/>
      <c r="K532" s="347"/>
      <c r="L532" s="348"/>
      <c r="M532" s="348"/>
      <c r="N532" s="349"/>
      <c r="O532" s="348"/>
      <c r="P532" s="348"/>
      <c r="Q532" s="339"/>
      <c r="R532" s="339"/>
      <c r="S532" s="339"/>
      <c r="T532" s="346"/>
    </row>
    <row r="533" spans="1:20">
      <c r="A533" s="578">
        <f t="shared" si="8"/>
        <v>704</v>
      </c>
      <c r="B533" s="339"/>
      <c r="C533" s="581" t="str">
        <f>IFERROR(VLOOKUP(B533,[46]DSML!E:J,6,0),"")</f>
        <v/>
      </c>
      <c r="D533" s="581" t="str">
        <f>IFERROR(VLOOKUP(B533,[46]DSML!E:G,3,0),"")</f>
        <v/>
      </c>
      <c r="E533" s="581"/>
      <c r="F533" s="581"/>
      <c r="G533" s="339"/>
      <c r="H533" s="339"/>
      <c r="I533" s="339"/>
      <c r="J533" s="346"/>
      <c r="K533" s="347"/>
      <c r="L533" s="348"/>
      <c r="M533" s="348"/>
      <c r="N533" s="349"/>
      <c r="O533" s="348"/>
      <c r="P533" s="348"/>
      <c r="Q533" s="339"/>
      <c r="R533" s="339"/>
      <c r="S533" s="339"/>
      <c r="T533" s="346"/>
    </row>
    <row r="534" spans="1:20">
      <c r="A534" s="578">
        <f t="shared" si="8"/>
        <v>705</v>
      </c>
      <c r="B534" s="339"/>
      <c r="C534" s="581" t="str">
        <f>IFERROR(VLOOKUP(B534,[46]DSML!E:J,6,0),"")</f>
        <v/>
      </c>
      <c r="D534" s="581" t="str">
        <f>IFERROR(VLOOKUP(B534,[46]DSML!E:G,3,0),"")</f>
        <v/>
      </c>
      <c r="E534" s="581"/>
      <c r="F534" s="581"/>
      <c r="G534" s="339"/>
      <c r="H534" s="339"/>
      <c r="I534" s="339"/>
      <c r="J534" s="346"/>
      <c r="K534" s="347"/>
      <c r="L534" s="348"/>
      <c r="M534" s="348"/>
      <c r="N534" s="349"/>
      <c r="O534" s="348"/>
      <c r="P534" s="348"/>
      <c r="Q534" s="339"/>
      <c r="R534" s="339"/>
      <c r="S534" s="339"/>
      <c r="T534" s="346"/>
    </row>
    <row r="535" spans="1:20">
      <c r="A535" s="578">
        <f t="shared" si="8"/>
        <v>706</v>
      </c>
      <c r="B535" s="339"/>
      <c r="C535" s="581" t="str">
        <f>IFERROR(VLOOKUP(B535,[46]DSML!E:J,6,0),"")</f>
        <v/>
      </c>
      <c r="D535" s="581" t="str">
        <f>IFERROR(VLOOKUP(B535,[46]DSML!E:G,3,0),"")</f>
        <v/>
      </c>
      <c r="E535" s="581"/>
      <c r="F535" s="581"/>
      <c r="G535" s="339"/>
      <c r="H535" s="339"/>
      <c r="I535" s="339"/>
      <c r="J535" s="346"/>
      <c r="K535" s="347"/>
      <c r="L535" s="348"/>
      <c r="M535" s="348"/>
      <c r="N535" s="349"/>
      <c r="O535" s="348"/>
      <c r="P535" s="348"/>
      <c r="Q535" s="339"/>
      <c r="R535" s="339"/>
      <c r="S535" s="339"/>
      <c r="T535" s="346"/>
    </row>
    <row r="536" spans="1:20">
      <c r="A536" s="578">
        <f t="shared" si="8"/>
        <v>707</v>
      </c>
      <c r="B536" s="339"/>
      <c r="C536" s="581" t="str">
        <f>IFERROR(VLOOKUP(B536,[46]DSML!E:J,6,0),"")</f>
        <v/>
      </c>
      <c r="D536" s="581" t="str">
        <f>IFERROR(VLOOKUP(B536,[46]DSML!E:G,3,0),"")</f>
        <v/>
      </c>
      <c r="E536" s="581"/>
      <c r="F536" s="581"/>
      <c r="G536" s="339"/>
      <c r="H536" s="339"/>
      <c r="I536" s="339"/>
      <c r="J536" s="346"/>
      <c r="K536" s="347"/>
      <c r="L536" s="348"/>
      <c r="M536" s="348"/>
      <c r="N536" s="349"/>
      <c r="O536" s="348"/>
      <c r="P536" s="348"/>
      <c r="Q536" s="339"/>
      <c r="R536" s="339"/>
      <c r="S536" s="339"/>
      <c r="T536" s="346"/>
    </row>
    <row r="537" spans="1:20">
      <c r="A537" s="578">
        <f t="shared" si="8"/>
        <v>708</v>
      </c>
      <c r="B537" s="339"/>
      <c r="C537" s="581" t="str">
        <f>IFERROR(VLOOKUP(B537,[46]DSML!E:J,6,0),"")</f>
        <v/>
      </c>
      <c r="D537" s="581" t="str">
        <f>IFERROR(VLOOKUP(B537,[46]DSML!E:G,3,0),"")</f>
        <v/>
      </c>
      <c r="E537" s="581"/>
      <c r="F537" s="581"/>
      <c r="G537" s="339"/>
      <c r="H537" s="339"/>
      <c r="I537" s="339"/>
      <c r="J537" s="346"/>
      <c r="K537" s="347"/>
      <c r="L537" s="348"/>
      <c r="M537" s="348"/>
      <c r="N537" s="349"/>
      <c r="O537" s="348"/>
      <c r="P537" s="348"/>
      <c r="Q537" s="339"/>
      <c r="R537" s="339"/>
      <c r="S537" s="339"/>
      <c r="T537" s="346"/>
    </row>
    <row r="538" spans="1:20">
      <c r="A538" s="578">
        <f t="shared" si="8"/>
        <v>709</v>
      </c>
      <c r="B538" s="339"/>
      <c r="C538" s="581" t="str">
        <f>IFERROR(VLOOKUP(B538,[46]DSML!E:J,6,0),"")</f>
        <v/>
      </c>
      <c r="D538" s="581" t="str">
        <f>IFERROR(VLOOKUP(B538,[46]DSML!E:G,3,0),"")</f>
        <v/>
      </c>
      <c r="E538" s="581"/>
      <c r="F538" s="581"/>
      <c r="G538" s="339"/>
      <c r="H538" s="339"/>
      <c r="I538" s="339"/>
      <c r="J538" s="346"/>
      <c r="K538" s="347"/>
      <c r="L538" s="348"/>
      <c r="M538" s="348"/>
      <c r="N538" s="349"/>
      <c r="O538" s="348"/>
      <c r="P538" s="348"/>
      <c r="Q538" s="339"/>
      <c r="R538" s="339"/>
      <c r="S538" s="339"/>
      <c r="T538" s="346"/>
    </row>
    <row r="539" spans="1:20">
      <c r="A539" s="578">
        <f t="shared" si="8"/>
        <v>710</v>
      </c>
      <c r="B539" s="339"/>
      <c r="C539" s="581" t="str">
        <f>IFERROR(VLOOKUP(B539,[46]DSML!E:J,6,0),"")</f>
        <v/>
      </c>
      <c r="D539" s="581" t="str">
        <f>IFERROR(VLOOKUP(B539,[46]DSML!E:G,3,0),"")</f>
        <v/>
      </c>
      <c r="E539" s="581"/>
      <c r="F539" s="581"/>
      <c r="G539" s="339"/>
      <c r="H539" s="339"/>
      <c r="I539" s="339"/>
      <c r="J539" s="346"/>
      <c r="K539" s="347"/>
      <c r="L539" s="348"/>
      <c r="M539" s="348"/>
      <c r="N539" s="349"/>
      <c r="O539" s="348"/>
      <c r="P539" s="348"/>
      <c r="Q539" s="339"/>
      <c r="R539" s="339"/>
      <c r="S539" s="339"/>
      <c r="T539" s="346"/>
    </row>
    <row r="540" spans="1:20">
      <c r="A540" s="578">
        <f t="shared" si="8"/>
        <v>711</v>
      </c>
      <c r="B540" s="339"/>
      <c r="C540" s="581" t="str">
        <f>IFERROR(VLOOKUP(B540,[46]DSML!E:J,6,0),"")</f>
        <v/>
      </c>
      <c r="D540" s="581" t="str">
        <f>IFERROR(VLOOKUP(B540,[46]DSML!E:G,3,0),"")</f>
        <v/>
      </c>
      <c r="E540" s="581"/>
      <c r="F540" s="581"/>
      <c r="G540" s="339"/>
      <c r="H540" s="339"/>
      <c r="I540" s="339"/>
      <c r="J540" s="346"/>
      <c r="K540" s="347"/>
      <c r="L540" s="348"/>
      <c r="M540" s="348"/>
      <c r="N540" s="349"/>
      <c r="O540" s="348"/>
      <c r="P540" s="348"/>
      <c r="Q540" s="339"/>
      <c r="R540" s="339"/>
      <c r="S540" s="339"/>
      <c r="T540" s="346"/>
    </row>
    <row r="541" spans="1:20">
      <c r="A541" s="578">
        <f t="shared" si="8"/>
        <v>712</v>
      </c>
      <c r="B541" s="339"/>
      <c r="C541" s="581" t="str">
        <f>IFERROR(VLOOKUP(B541,[46]DSML!E:J,6,0),"")</f>
        <v/>
      </c>
      <c r="D541" s="581" t="str">
        <f>IFERROR(VLOOKUP(B541,[46]DSML!E:G,3,0),"")</f>
        <v/>
      </c>
      <c r="E541" s="581"/>
      <c r="F541" s="581"/>
      <c r="G541" s="339"/>
      <c r="H541" s="339"/>
      <c r="I541" s="339"/>
      <c r="J541" s="346"/>
      <c r="K541" s="347"/>
      <c r="L541" s="348"/>
      <c r="M541" s="348"/>
      <c r="N541" s="349"/>
      <c r="O541" s="348"/>
      <c r="P541" s="348"/>
      <c r="Q541" s="339"/>
      <c r="R541" s="339"/>
      <c r="S541" s="339"/>
      <c r="T541" s="346"/>
    </row>
    <row r="542" spans="1:20">
      <c r="A542" s="578">
        <f t="shared" si="8"/>
        <v>713</v>
      </c>
      <c r="B542" s="339"/>
      <c r="C542" s="581" t="str">
        <f>IFERROR(VLOOKUP(B542,[46]DSML!E:J,6,0),"")</f>
        <v/>
      </c>
      <c r="D542" s="581" t="str">
        <f>IFERROR(VLOOKUP(B542,[46]DSML!E:G,3,0),"")</f>
        <v/>
      </c>
      <c r="E542" s="581"/>
      <c r="F542" s="581"/>
      <c r="G542" s="339"/>
      <c r="H542" s="339"/>
      <c r="I542" s="339"/>
      <c r="J542" s="346"/>
      <c r="K542" s="347"/>
      <c r="L542" s="348"/>
      <c r="M542" s="348"/>
      <c r="N542" s="349"/>
      <c r="O542" s="348"/>
      <c r="P542" s="348"/>
      <c r="Q542" s="339"/>
      <c r="R542" s="339"/>
      <c r="S542" s="339"/>
      <c r="T542" s="346"/>
    </row>
    <row r="543" spans="1:20">
      <c r="A543" s="578">
        <f t="shared" si="8"/>
        <v>714</v>
      </c>
      <c r="B543" s="339"/>
      <c r="C543" s="581" t="str">
        <f>IFERROR(VLOOKUP(B543,[46]DSML!E:J,6,0),"")</f>
        <v/>
      </c>
      <c r="D543" s="581" t="str">
        <f>IFERROR(VLOOKUP(B543,[46]DSML!E:G,3,0),"")</f>
        <v/>
      </c>
      <c r="E543" s="581"/>
      <c r="F543" s="581"/>
      <c r="G543" s="339"/>
      <c r="H543" s="339"/>
      <c r="I543" s="339"/>
      <c r="J543" s="346"/>
      <c r="K543" s="347"/>
      <c r="L543" s="348"/>
      <c r="M543" s="348"/>
      <c r="N543" s="349"/>
      <c r="O543" s="348"/>
      <c r="P543" s="348"/>
      <c r="Q543" s="339"/>
      <c r="R543" s="339"/>
      <c r="S543" s="339"/>
      <c r="T543" s="346"/>
    </row>
    <row r="544" spans="1:20">
      <c r="A544" s="578">
        <f t="shared" si="8"/>
        <v>715</v>
      </c>
      <c r="B544" s="339"/>
      <c r="C544" s="581" t="str">
        <f>IFERROR(VLOOKUP(B544,[46]DSML!E:J,6,0),"")</f>
        <v/>
      </c>
      <c r="D544" s="581" t="str">
        <f>IFERROR(VLOOKUP(B544,[46]DSML!E:G,3,0),"")</f>
        <v/>
      </c>
      <c r="E544" s="581"/>
      <c r="F544" s="581"/>
      <c r="G544" s="339"/>
      <c r="H544" s="339"/>
      <c r="I544" s="339"/>
      <c r="J544" s="346"/>
      <c r="K544" s="347"/>
      <c r="L544" s="348"/>
      <c r="M544" s="348"/>
      <c r="N544" s="349"/>
      <c r="O544" s="348"/>
      <c r="P544" s="348"/>
      <c r="Q544" s="339"/>
      <c r="R544" s="339"/>
      <c r="S544" s="339"/>
      <c r="T544" s="346"/>
    </row>
    <row r="545" spans="1:20">
      <c r="A545" s="578">
        <f t="shared" si="8"/>
        <v>716</v>
      </c>
      <c r="B545" s="339"/>
      <c r="C545" s="581" t="str">
        <f>IFERROR(VLOOKUP(B545,[46]DSML!E:J,6,0),"")</f>
        <v/>
      </c>
      <c r="D545" s="581" t="str">
        <f>IFERROR(VLOOKUP(B545,[46]DSML!E:G,3,0),"")</f>
        <v/>
      </c>
      <c r="E545" s="581"/>
      <c r="F545" s="581"/>
      <c r="G545" s="339"/>
      <c r="H545" s="339"/>
      <c r="I545" s="339"/>
      <c r="J545" s="346"/>
      <c r="K545" s="347"/>
      <c r="L545" s="348"/>
      <c r="M545" s="348"/>
      <c r="N545" s="349"/>
      <c r="O545" s="348"/>
      <c r="P545" s="348"/>
      <c r="Q545" s="339"/>
      <c r="R545" s="339"/>
      <c r="S545" s="339"/>
      <c r="T545" s="346"/>
    </row>
    <row r="546" spans="1:20">
      <c r="A546" s="578">
        <f t="shared" si="8"/>
        <v>717</v>
      </c>
      <c r="B546" s="339"/>
      <c r="C546" s="581" t="str">
        <f>IFERROR(VLOOKUP(B546,[46]DSML!E:J,6,0),"")</f>
        <v/>
      </c>
      <c r="D546" s="581" t="str">
        <f>IFERROR(VLOOKUP(B546,[46]DSML!E:G,3,0),"")</f>
        <v/>
      </c>
      <c r="E546" s="581"/>
      <c r="F546" s="581"/>
      <c r="G546" s="339"/>
      <c r="H546" s="339"/>
      <c r="I546" s="339"/>
      <c r="J546" s="346"/>
      <c r="K546" s="347"/>
      <c r="L546" s="348"/>
      <c r="M546" s="348"/>
      <c r="N546" s="349"/>
      <c r="O546" s="348"/>
      <c r="P546" s="348"/>
      <c r="Q546" s="339"/>
      <c r="R546" s="339"/>
      <c r="S546" s="339"/>
      <c r="T546" s="346"/>
    </row>
    <row r="547" spans="1:20">
      <c r="A547" s="578">
        <f t="shared" si="8"/>
        <v>718</v>
      </c>
      <c r="B547" s="339"/>
      <c r="C547" s="581" t="str">
        <f>IFERROR(VLOOKUP(B547,[46]DSML!E:J,6,0),"")</f>
        <v/>
      </c>
      <c r="D547" s="581" t="str">
        <f>IFERROR(VLOOKUP(B547,[46]DSML!E:G,3,0),"")</f>
        <v/>
      </c>
      <c r="E547" s="581"/>
      <c r="F547" s="581"/>
      <c r="G547" s="339"/>
      <c r="H547" s="339"/>
      <c r="I547" s="339"/>
      <c r="J547" s="346"/>
      <c r="K547" s="347"/>
      <c r="L547" s="348"/>
      <c r="M547" s="348"/>
      <c r="N547" s="349"/>
      <c r="O547" s="348"/>
      <c r="P547" s="348"/>
      <c r="Q547" s="339"/>
      <c r="R547" s="339"/>
      <c r="S547" s="339"/>
      <c r="T547" s="346"/>
    </row>
    <row r="548" spans="1:20">
      <c r="A548" s="578">
        <f t="shared" si="8"/>
        <v>719</v>
      </c>
      <c r="B548" s="339"/>
      <c r="C548" s="581" t="str">
        <f>IFERROR(VLOOKUP(B548,[46]DSML!E:J,6,0),"")</f>
        <v/>
      </c>
      <c r="D548" s="581" t="str">
        <f>IFERROR(VLOOKUP(B548,[46]DSML!E:G,3,0),"")</f>
        <v/>
      </c>
      <c r="E548" s="581"/>
      <c r="F548" s="581"/>
      <c r="G548" s="339"/>
      <c r="H548" s="339"/>
      <c r="I548" s="339"/>
      <c r="J548" s="346"/>
      <c r="K548" s="347"/>
      <c r="L548" s="348"/>
      <c r="M548" s="348"/>
      <c r="N548" s="349"/>
      <c r="O548" s="348"/>
      <c r="P548" s="348"/>
      <c r="Q548" s="339"/>
      <c r="R548" s="339"/>
      <c r="S548" s="339"/>
      <c r="T548" s="346"/>
    </row>
    <row r="549" spans="1:20">
      <c r="A549" s="578">
        <f t="shared" si="8"/>
        <v>720</v>
      </c>
      <c r="B549" s="339"/>
      <c r="C549" s="581" t="str">
        <f>IFERROR(VLOOKUP(B549,[46]DSML!E:J,6,0),"")</f>
        <v/>
      </c>
      <c r="D549" s="581" t="str">
        <f>IFERROR(VLOOKUP(B549,[46]DSML!E:G,3,0),"")</f>
        <v/>
      </c>
      <c r="E549" s="581"/>
      <c r="F549" s="581"/>
      <c r="G549" s="339"/>
      <c r="H549" s="339"/>
      <c r="I549" s="339"/>
      <c r="J549" s="346"/>
      <c r="K549" s="347"/>
      <c r="L549" s="348"/>
      <c r="M549" s="348"/>
      <c r="N549" s="349"/>
      <c r="O549" s="348"/>
      <c r="P549" s="348"/>
      <c r="Q549" s="339"/>
      <c r="R549" s="339"/>
      <c r="S549" s="339"/>
      <c r="T549" s="346"/>
    </row>
    <row r="550" spans="1:20">
      <c r="A550" s="578">
        <f t="shared" si="8"/>
        <v>721</v>
      </c>
      <c r="B550" s="339"/>
      <c r="C550" s="581" t="str">
        <f>IFERROR(VLOOKUP(B550,[46]DSML!E:J,6,0),"")</f>
        <v/>
      </c>
      <c r="D550" s="581" t="str">
        <f>IFERROR(VLOOKUP(B550,[46]DSML!E:G,3,0),"")</f>
        <v/>
      </c>
      <c r="E550" s="581"/>
      <c r="F550" s="581"/>
      <c r="G550" s="339"/>
      <c r="H550" s="339"/>
      <c r="I550" s="339"/>
      <c r="J550" s="346"/>
      <c r="K550" s="347"/>
      <c r="L550" s="348"/>
      <c r="M550" s="348"/>
      <c r="N550" s="349"/>
      <c r="O550" s="348"/>
      <c r="P550" s="348"/>
      <c r="Q550" s="339"/>
      <c r="R550" s="339"/>
      <c r="S550" s="339"/>
      <c r="T550" s="346"/>
    </row>
    <row r="551" spans="1:20">
      <c r="A551" s="578">
        <f t="shared" si="8"/>
        <v>722</v>
      </c>
      <c r="B551" s="339"/>
      <c r="C551" s="581" t="str">
        <f>IFERROR(VLOOKUP(B551,[46]DSML!E:J,6,0),"")</f>
        <v/>
      </c>
      <c r="D551" s="581" t="str">
        <f>IFERROR(VLOOKUP(B551,[46]DSML!E:G,3,0),"")</f>
        <v/>
      </c>
      <c r="E551" s="581"/>
      <c r="F551" s="581"/>
      <c r="G551" s="339"/>
      <c r="H551" s="339"/>
      <c r="I551" s="339"/>
      <c r="J551" s="346"/>
      <c r="K551" s="347"/>
      <c r="L551" s="348"/>
      <c r="M551" s="348"/>
      <c r="N551" s="349"/>
      <c r="O551" s="348"/>
      <c r="P551" s="348"/>
      <c r="Q551" s="339"/>
      <c r="R551" s="339"/>
      <c r="S551" s="339"/>
      <c r="T551" s="346"/>
    </row>
    <row r="552" spans="1:20">
      <c r="A552" s="578">
        <f t="shared" si="8"/>
        <v>723</v>
      </c>
      <c r="B552" s="339"/>
      <c r="C552" s="581" t="str">
        <f>IFERROR(VLOOKUP(B552,[46]DSML!E:J,6,0),"")</f>
        <v/>
      </c>
      <c r="D552" s="581" t="str">
        <f>IFERROR(VLOOKUP(B552,[46]DSML!E:G,3,0),"")</f>
        <v/>
      </c>
      <c r="E552" s="581"/>
      <c r="F552" s="581"/>
      <c r="G552" s="339"/>
      <c r="H552" s="339"/>
      <c r="I552" s="339"/>
      <c r="J552" s="346"/>
      <c r="K552" s="347"/>
      <c r="L552" s="348"/>
      <c r="M552" s="348"/>
      <c r="N552" s="349"/>
      <c r="O552" s="348"/>
      <c r="P552" s="348"/>
      <c r="Q552" s="339"/>
      <c r="R552" s="339"/>
      <c r="S552" s="339"/>
      <c r="T552" s="346"/>
    </row>
    <row r="553" spans="1:20">
      <c r="A553" s="578">
        <f t="shared" si="8"/>
        <v>724</v>
      </c>
      <c r="B553" s="339"/>
      <c r="C553" s="581" t="str">
        <f>IFERROR(VLOOKUP(B553,[46]DSML!E:J,6,0),"")</f>
        <v/>
      </c>
      <c r="D553" s="581" t="str">
        <f>IFERROR(VLOOKUP(B553,[46]DSML!E:G,3,0),"")</f>
        <v/>
      </c>
      <c r="E553" s="581"/>
      <c r="F553" s="581"/>
      <c r="G553" s="339"/>
      <c r="H553" s="339"/>
      <c r="I553" s="339"/>
      <c r="J553" s="346"/>
      <c r="K553" s="347"/>
      <c r="L553" s="348"/>
      <c r="M553" s="348"/>
      <c r="N553" s="349"/>
      <c r="O553" s="348"/>
      <c r="P553" s="348"/>
      <c r="Q553" s="339"/>
      <c r="R553" s="339"/>
      <c r="S553" s="339"/>
      <c r="T553" s="346"/>
    </row>
    <row r="554" spans="1:20">
      <c r="A554" s="578">
        <f t="shared" si="8"/>
        <v>725</v>
      </c>
      <c r="B554" s="339"/>
      <c r="C554" s="581" t="str">
        <f>IFERROR(VLOOKUP(B554,[46]DSML!E:J,6,0),"")</f>
        <v/>
      </c>
      <c r="D554" s="581" t="str">
        <f>IFERROR(VLOOKUP(B554,[46]DSML!E:G,3,0),"")</f>
        <v/>
      </c>
      <c r="E554" s="581"/>
      <c r="F554" s="581"/>
      <c r="G554" s="339"/>
      <c r="H554" s="339"/>
      <c r="I554" s="339"/>
      <c r="J554" s="346"/>
      <c r="K554" s="347"/>
      <c r="L554" s="348"/>
      <c r="M554" s="348"/>
      <c r="N554" s="349"/>
      <c r="O554" s="348"/>
      <c r="P554" s="348"/>
      <c r="Q554" s="339"/>
      <c r="R554" s="339"/>
      <c r="S554" s="339"/>
      <c r="T554" s="346"/>
    </row>
    <row r="555" spans="1:20">
      <c r="A555" s="578">
        <f t="shared" si="8"/>
        <v>726</v>
      </c>
      <c r="B555" s="339"/>
      <c r="C555" s="581" t="str">
        <f>IFERROR(VLOOKUP(B555,[46]DSML!E:J,6,0),"")</f>
        <v/>
      </c>
      <c r="D555" s="581" t="str">
        <f>IFERROR(VLOOKUP(B555,[46]DSML!E:G,3,0),"")</f>
        <v/>
      </c>
      <c r="E555" s="581"/>
      <c r="F555" s="581"/>
      <c r="G555" s="339"/>
      <c r="H555" s="339"/>
      <c r="I555" s="339"/>
      <c r="J555" s="346"/>
      <c r="K555" s="347"/>
      <c r="L555" s="348"/>
      <c r="M555" s="348"/>
      <c r="N555" s="349"/>
      <c r="O555" s="348"/>
      <c r="P555" s="348"/>
      <c r="Q555" s="339"/>
      <c r="R555" s="339"/>
      <c r="S555" s="339"/>
      <c r="T555" s="346"/>
    </row>
    <row r="556" spans="1:20">
      <c r="A556" s="578">
        <f t="shared" si="8"/>
        <v>727</v>
      </c>
      <c r="B556" s="339"/>
      <c r="C556" s="581" t="str">
        <f>IFERROR(VLOOKUP(B556,[46]DSML!E:J,6,0),"")</f>
        <v/>
      </c>
      <c r="D556" s="581" t="str">
        <f>IFERROR(VLOOKUP(B556,[46]DSML!E:G,3,0),"")</f>
        <v/>
      </c>
      <c r="E556" s="581"/>
      <c r="F556" s="581"/>
      <c r="G556" s="339"/>
      <c r="H556" s="339"/>
      <c r="I556" s="339"/>
      <c r="J556" s="346"/>
      <c r="K556" s="347"/>
      <c r="L556" s="348"/>
      <c r="M556" s="348"/>
      <c r="N556" s="349"/>
      <c r="O556" s="348"/>
      <c r="P556" s="348"/>
      <c r="Q556" s="339"/>
      <c r="R556" s="339"/>
      <c r="S556" s="339"/>
      <c r="T556" s="346"/>
    </row>
    <row r="557" spans="1:20">
      <c r="A557" s="578">
        <f t="shared" si="8"/>
        <v>728</v>
      </c>
      <c r="B557" s="339"/>
      <c r="C557" s="581" t="str">
        <f>IFERROR(VLOOKUP(B557,[46]DSML!E:J,6,0),"")</f>
        <v/>
      </c>
      <c r="D557" s="581" t="str">
        <f>IFERROR(VLOOKUP(B557,[46]DSML!E:G,3,0),"")</f>
        <v/>
      </c>
      <c r="E557" s="581"/>
      <c r="F557" s="581"/>
      <c r="G557" s="339"/>
      <c r="H557" s="339"/>
      <c r="I557" s="339"/>
      <c r="J557" s="346"/>
      <c r="K557" s="347"/>
      <c r="L557" s="348"/>
      <c r="M557" s="348"/>
      <c r="N557" s="349"/>
      <c r="O557" s="348"/>
      <c r="P557" s="348"/>
      <c r="Q557" s="339"/>
      <c r="R557" s="339"/>
      <c r="S557" s="339"/>
      <c r="T557" s="346"/>
    </row>
    <row r="558" spans="1:20">
      <c r="A558" s="578">
        <f t="shared" si="8"/>
        <v>729</v>
      </c>
      <c r="B558" s="339"/>
      <c r="C558" s="581" t="str">
        <f>IFERROR(VLOOKUP(B558,[46]DSML!E:J,6,0),"")</f>
        <v/>
      </c>
      <c r="D558" s="581" t="str">
        <f>IFERROR(VLOOKUP(B558,[46]DSML!E:G,3,0),"")</f>
        <v/>
      </c>
      <c r="E558" s="581"/>
      <c r="F558" s="581"/>
      <c r="G558" s="339"/>
      <c r="H558" s="339"/>
      <c r="I558" s="339"/>
      <c r="J558" s="346"/>
      <c r="K558" s="347"/>
      <c r="L558" s="348"/>
      <c r="M558" s="348"/>
      <c r="N558" s="349"/>
      <c r="O558" s="348"/>
      <c r="P558" s="348"/>
      <c r="Q558" s="339"/>
      <c r="R558" s="339"/>
      <c r="S558" s="339"/>
      <c r="T558" s="346"/>
    </row>
    <row r="559" spans="1:20">
      <c r="A559" s="578">
        <f t="shared" si="8"/>
        <v>730</v>
      </c>
      <c r="B559" s="339"/>
      <c r="C559" s="581" t="str">
        <f>IFERROR(VLOOKUP(B559,[46]DSML!E:J,6,0),"")</f>
        <v/>
      </c>
      <c r="D559" s="581" t="str">
        <f>IFERROR(VLOOKUP(B559,[46]DSML!E:G,3,0),"")</f>
        <v/>
      </c>
      <c r="E559" s="581"/>
      <c r="F559" s="581"/>
      <c r="G559" s="339"/>
      <c r="H559" s="339"/>
      <c r="I559" s="339"/>
      <c r="J559" s="346"/>
      <c r="K559" s="347"/>
      <c r="L559" s="348"/>
      <c r="M559" s="348"/>
      <c r="N559" s="349"/>
      <c r="O559" s="348"/>
      <c r="P559" s="348"/>
      <c r="Q559" s="339"/>
      <c r="R559" s="339"/>
      <c r="S559" s="339"/>
      <c r="T559" s="346"/>
    </row>
    <row r="560" spans="1:20">
      <c r="A560" s="578">
        <f t="shared" si="8"/>
        <v>731</v>
      </c>
      <c r="B560" s="339"/>
      <c r="C560" s="581" t="str">
        <f>IFERROR(VLOOKUP(B560,[46]DSML!E:J,6,0),"")</f>
        <v/>
      </c>
      <c r="D560" s="581" t="str">
        <f>IFERROR(VLOOKUP(B560,[46]DSML!E:G,3,0),"")</f>
        <v/>
      </c>
      <c r="E560" s="581"/>
      <c r="F560" s="581"/>
      <c r="G560" s="339"/>
      <c r="H560" s="339"/>
      <c r="I560" s="339"/>
      <c r="J560" s="346"/>
      <c r="K560" s="347"/>
      <c r="L560" s="348"/>
      <c r="M560" s="348"/>
      <c r="N560" s="349"/>
      <c r="O560" s="348"/>
      <c r="P560" s="348"/>
      <c r="Q560" s="339"/>
      <c r="R560" s="339"/>
      <c r="S560" s="339"/>
      <c r="T560" s="346"/>
    </row>
    <row r="561" spans="1:20">
      <c r="A561" s="578">
        <f t="shared" si="8"/>
        <v>732</v>
      </c>
      <c r="B561" s="339"/>
      <c r="C561" s="581" t="str">
        <f>IFERROR(VLOOKUP(B561,[46]DSML!E:J,6,0),"")</f>
        <v/>
      </c>
      <c r="D561" s="581" t="str">
        <f>IFERROR(VLOOKUP(B561,[46]DSML!E:G,3,0),"")</f>
        <v/>
      </c>
      <c r="E561" s="581"/>
      <c r="F561" s="581"/>
      <c r="G561" s="339"/>
      <c r="H561" s="339"/>
      <c r="I561" s="339"/>
      <c r="J561" s="346"/>
      <c r="K561" s="347"/>
      <c r="L561" s="348"/>
      <c r="M561" s="348"/>
      <c r="N561" s="349"/>
      <c r="O561" s="348"/>
      <c r="P561" s="348"/>
      <c r="Q561" s="339"/>
      <c r="R561" s="339"/>
      <c r="S561" s="339"/>
      <c r="T561" s="346"/>
    </row>
    <row r="562" spans="1:20">
      <c r="A562" s="578">
        <f t="shared" si="8"/>
        <v>733</v>
      </c>
      <c r="B562" s="339"/>
      <c r="C562" s="581" t="str">
        <f>IFERROR(VLOOKUP(B562,[46]DSML!E:J,6,0),"")</f>
        <v/>
      </c>
      <c r="D562" s="581" t="str">
        <f>IFERROR(VLOOKUP(B562,[46]DSML!E:G,3,0),"")</f>
        <v/>
      </c>
      <c r="E562" s="581"/>
      <c r="F562" s="581"/>
      <c r="G562" s="339"/>
      <c r="H562" s="339"/>
      <c r="I562" s="339"/>
      <c r="J562" s="346"/>
      <c r="K562" s="347"/>
      <c r="L562" s="348"/>
      <c r="M562" s="348"/>
      <c r="N562" s="349"/>
      <c r="O562" s="348"/>
      <c r="P562" s="348"/>
      <c r="Q562" s="339"/>
      <c r="R562" s="339"/>
      <c r="S562" s="339"/>
      <c r="T562" s="346"/>
    </row>
    <row r="563" spans="1:20">
      <c r="A563" s="578">
        <f t="shared" si="8"/>
        <v>734</v>
      </c>
      <c r="B563" s="339"/>
      <c r="C563" s="581" t="str">
        <f>IFERROR(VLOOKUP(B563,[46]DSML!E:J,6,0),"")</f>
        <v/>
      </c>
      <c r="D563" s="581" t="str">
        <f>IFERROR(VLOOKUP(B563,[46]DSML!E:G,3,0),"")</f>
        <v/>
      </c>
      <c r="E563" s="581"/>
      <c r="F563" s="581"/>
      <c r="G563" s="339"/>
      <c r="H563" s="339"/>
      <c r="I563" s="339"/>
      <c r="J563" s="346"/>
      <c r="K563" s="347"/>
      <c r="L563" s="348"/>
      <c r="M563" s="348"/>
      <c r="N563" s="349"/>
      <c r="O563" s="348"/>
      <c r="P563" s="348"/>
      <c r="Q563" s="339"/>
      <c r="R563" s="339"/>
      <c r="S563" s="339"/>
      <c r="T563" s="346"/>
    </row>
    <row r="564" spans="1:20">
      <c r="A564" s="578">
        <f t="shared" si="8"/>
        <v>735</v>
      </c>
      <c r="B564" s="339"/>
      <c r="C564" s="581" t="str">
        <f>IFERROR(VLOOKUP(B564,[46]DSML!E:J,6,0),"")</f>
        <v/>
      </c>
      <c r="D564" s="581" t="str">
        <f>IFERROR(VLOOKUP(B564,[46]DSML!E:G,3,0),"")</f>
        <v/>
      </c>
      <c r="E564" s="581"/>
      <c r="F564" s="581"/>
      <c r="G564" s="339"/>
      <c r="H564" s="339"/>
      <c r="I564" s="339"/>
      <c r="J564" s="346"/>
      <c r="K564" s="347"/>
      <c r="L564" s="348"/>
      <c r="M564" s="348"/>
      <c r="N564" s="349"/>
      <c r="O564" s="348"/>
      <c r="P564" s="348"/>
      <c r="Q564" s="339"/>
      <c r="R564" s="339"/>
      <c r="S564" s="339"/>
      <c r="T564" s="346"/>
    </row>
    <row r="565" spans="1:20">
      <c r="A565" s="578">
        <f t="shared" si="8"/>
        <v>736</v>
      </c>
      <c r="B565" s="339"/>
      <c r="C565" s="581" t="str">
        <f>IFERROR(VLOOKUP(B565,[46]DSML!E:J,6,0),"")</f>
        <v/>
      </c>
      <c r="D565" s="581" t="str">
        <f>IFERROR(VLOOKUP(B565,[46]DSML!E:G,3,0),"")</f>
        <v/>
      </c>
      <c r="E565" s="581"/>
      <c r="F565" s="581"/>
      <c r="G565" s="339"/>
      <c r="H565" s="339"/>
      <c r="I565" s="339"/>
      <c r="J565" s="346"/>
      <c r="K565" s="347"/>
      <c r="L565" s="348"/>
      <c r="M565" s="348"/>
      <c r="N565" s="349"/>
      <c r="O565" s="348"/>
      <c r="P565" s="348"/>
      <c r="Q565" s="339"/>
      <c r="R565" s="339"/>
      <c r="S565" s="339"/>
      <c r="T565" s="346"/>
    </row>
    <row r="566" spans="1:20">
      <c r="A566" s="578">
        <f t="shared" si="8"/>
        <v>737</v>
      </c>
      <c r="B566" s="339"/>
      <c r="C566" s="581" t="str">
        <f>IFERROR(VLOOKUP(B566,[46]DSML!E:J,6,0),"")</f>
        <v/>
      </c>
      <c r="D566" s="581" t="str">
        <f>IFERROR(VLOOKUP(B566,[46]DSML!E:G,3,0),"")</f>
        <v/>
      </c>
      <c r="E566" s="581"/>
      <c r="F566" s="581"/>
      <c r="G566" s="339"/>
      <c r="H566" s="339"/>
      <c r="I566" s="339"/>
      <c r="J566" s="346"/>
      <c r="K566" s="347"/>
      <c r="L566" s="348"/>
      <c r="M566" s="348"/>
      <c r="N566" s="349"/>
      <c r="O566" s="348"/>
      <c r="P566" s="348"/>
      <c r="Q566" s="339"/>
      <c r="R566" s="339"/>
      <c r="S566" s="339"/>
      <c r="T566" s="346"/>
    </row>
    <row r="567" spans="1:20">
      <c r="A567" s="578">
        <f t="shared" si="8"/>
        <v>738</v>
      </c>
      <c r="B567" s="339"/>
      <c r="C567" s="581" t="str">
        <f>IFERROR(VLOOKUP(B567,[46]DSML!E:J,6,0),"")</f>
        <v/>
      </c>
      <c r="D567" s="581" t="str">
        <f>IFERROR(VLOOKUP(B567,[46]DSML!E:G,3,0),"")</f>
        <v/>
      </c>
      <c r="E567" s="581"/>
      <c r="F567" s="581"/>
      <c r="G567" s="339"/>
      <c r="H567" s="339"/>
      <c r="I567" s="339"/>
      <c r="J567" s="346"/>
      <c r="K567" s="347"/>
      <c r="L567" s="348"/>
      <c r="M567" s="348"/>
      <c r="N567" s="349"/>
      <c r="O567" s="348"/>
      <c r="P567" s="348"/>
      <c r="Q567" s="339"/>
      <c r="R567" s="339"/>
      <c r="S567" s="339"/>
      <c r="T567" s="346"/>
    </row>
    <row r="568" spans="1:20">
      <c r="A568" s="578">
        <f t="shared" si="8"/>
        <v>739</v>
      </c>
      <c r="B568" s="339"/>
      <c r="C568" s="581" t="str">
        <f>IFERROR(VLOOKUP(B568,[46]DSML!E:J,6,0),"")</f>
        <v/>
      </c>
      <c r="D568" s="581" t="str">
        <f>IFERROR(VLOOKUP(B568,[46]DSML!E:G,3,0),"")</f>
        <v/>
      </c>
      <c r="E568" s="581"/>
      <c r="F568" s="581"/>
      <c r="G568" s="339"/>
      <c r="H568" s="339"/>
      <c r="I568" s="339"/>
      <c r="J568" s="346"/>
      <c r="K568" s="347"/>
      <c r="L568" s="348"/>
      <c r="M568" s="348"/>
      <c r="N568" s="349"/>
      <c r="O568" s="348"/>
      <c r="P568" s="348"/>
      <c r="Q568" s="339"/>
      <c r="R568" s="339"/>
      <c r="S568" s="339"/>
      <c r="T568" s="346"/>
    </row>
    <row r="569" spans="1:20">
      <c r="A569" s="578">
        <f t="shared" si="8"/>
        <v>740</v>
      </c>
      <c r="B569" s="339"/>
      <c r="C569" s="581" t="str">
        <f>IFERROR(VLOOKUP(B569,[46]DSML!E:J,6,0),"")</f>
        <v/>
      </c>
      <c r="D569" s="581" t="str">
        <f>IFERROR(VLOOKUP(B569,[46]DSML!E:G,3,0),"")</f>
        <v/>
      </c>
      <c r="E569" s="581"/>
      <c r="F569" s="581"/>
      <c r="G569" s="339"/>
      <c r="H569" s="339"/>
      <c r="I569" s="339"/>
      <c r="J569" s="346"/>
      <c r="K569" s="347"/>
      <c r="L569" s="348"/>
      <c r="M569" s="348"/>
      <c r="N569" s="349"/>
      <c r="O569" s="348"/>
      <c r="P569" s="348"/>
      <c r="Q569" s="339"/>
      <c r="R569" s="339"/>
      <c r="S569" s="339"/>
      <c r="T569" s="346"/>
    </row>
    <row r="570" spans="1:20">
      <c r="A570" s="578">
        <f t="shared" si="8"/>
        <v>741</v>
      </c>
      <c r="B570" s="339"/>
      <c r="C570" s="581" t="str">
        <f>IFERROR(VLOOKUP(B570,[46]DSML!E:J,6,0),"")</f>
        <v/>
      </c>
      <c r="D570" s="581" t="str">
        <f>IFERROR(VLOOKUP(B570,[46]DSML!E:G,3,0),"")</f>
        <v/>
      </c>
      <c r="E570" s="581"/>
      <c r="F570" s="581"/>
      <c r="G570" s="339"/>
      <c r="H570" s="339"/>
      <c r="I570" s="339"/>
      <c r="J570" s="346"/>
      <c r="K570" s="347"/>
      <c r="L570" s="348"/>
      <c r="M570" s="348"/>
      <c r="N570" s="349"/>
      <c r="O570" s="348"/>
      <c r="P570" s="348"/>
      <c r="Q570" s="339"/>
      <c r="R570" s="339"/>
      <c r="S570" s="339"/>
      <c r="T570" s="346"/>
    </row>
    <row r="571" spans="1:20">
      <c r="A571" s="578">
        <f t="shared" si="8"/>
        <v>742</v>
      </c>
      <c r="B571" s="339"/>
      <c r="C571" s="581" t="str">
        <f>IFERROR(VLOOKUP(B571,[46]DSML!E:J,6,0),"")</f>
        <v/>
      </c>
      <c r="D571" s="581" t="str">
        <f>IFERROR(VLOOKUP(B571,[46]DSML!E:G,3,0),"")</f>
        <v/>
      </c>
      <c r="E571" s="581"/>
      <c r="F571" s="581"/>
      <c r="G571" s="339"/>
      <c r="H571" s="339"/>
      <c r="I571" s="339"/>
      <c r="J571" s="346"/>
      <c r="K571" s="347"/>
      <c r="L571" s="348"/>
      <c r="M571" s="348"/>
      <c r="N571" s="349"/>
      <c r="O571" s="348"/>
      <c r="P571" s="348"/>
      <c r="Q571" s="339"/>
      <c r="R571" s="339"/>
      <c r="S571" s="339"/>
      <c r="T571" s="346"/>
    </row>
    <row r="572" spans="1:20">
      <c r="A572" s="578">
        <f t="shared" si="8"/>
        <v>743</v>
      </c>
      <c r="B572" s="339"/>
      <c r="C572" s="581" t="str">
        <f>IFERROR(VLOOKUP(B572,[46]DSML!E:J,6,0),"")</f>
        <v/>
      </c>
      <c r="D572" s="581" t="str">
        <f>IFERROR(VLOOKUP(B572,[46]DSML!E:G,3,0),"")</f>
        <v/>
      </c>
      <c r="E572" s="581"/>
      <c r="F572" s="581"/>
      <c r="G572" s="339"/>
      <c r="H572" s="339"/>
      <c r="I572" s="339"/>
      <c r="J572" s="346"/>
      <c r="K572" s="347"/>
      <c r="L572" s="348"/>
      <c r="M572" s="348"/>
      <c r="N572" s="349"/>
      <c r="O572" s="348"/>
      <c r="P572" s="348"/>
      <c r="Q572" s="339"/>
      <c r="R572" s="339"/>
      <c r="S572" s="339"/>
      <c r="T572" s="346"/>
    </row>
    <row r="573" spans="1:20">
      <c r="A573" s="578">
        <f t="shared" si="8"/>
        <v>744</v>
      </c>
      <c r="B573" s="339"/>
      <c r="C573" s="581" t="str">
        <f>IFERROR(VLOOKUP(B573,[46]DSML!E:J,6,0),"")</f>
        <v/>
      </c>
      <c r="D573" s="581" t="str">
        <f>IFERROR(VLOOKUP(B573,[46]DSML!E:G,3,0),"")</f>
        <v/>
      </c>
      <c r="E573" s="581"/>
      <c r="F573" s="581"/>
      <c r="G573" s="339"/>
      <c r="H573" s="339"/>
      <c r="I573" s="339"/>
      <c r="J573" s="346"/>
      <c r="K573" s="347"/>
      <c r="L573" s="348"/>
      <c r="M573" s="348"/>
      <c r="N573" s="349"/>
      <c r="O573" s="348"/>
      <c r="P573" s="348"/>
      <c r="Q573" s="339"/>
      <c r="R573" s="339"/>
      <c r="S573" s="339"/>
      <c r="T573" s="346"/>
    </row>
    <row r="574" spans="1:20">
      <c r="A574" s="578">
        <f t="shared" si="8"/>
        <v>745</v>
      </c>
      <c r="B574" s="339"/>
      <c r="C574" s="581" t="str">
        <f>IFERROR(VLOOKUP(B574,[46]DSML!E:J,6,0),"")</f>
        <v/>
      </c>
      <c r="D574" s="581" t="str">
        <f>IFERROR(VLOOKUP(B574,[46]DSML!E:G,3,0),"")</f>
        <v/>
      </c>
      <c r="E574" s="581"/>
      <c r="F574" s="581"/>
      <c r="G574" s="339"/>
      <c r="H574" s="339"/>
      <c r="I574" s="339"/>
      <c r="J574" s="346"/>
      <c r="K574" s="347"/>
      <c r="L574" s="348"/>
      <c r="M574" s="348"/>
      <c r="N574" s="349"/>
      <c r="O574" s="348"/>
      <c r="P574" s="348"/>
      <c r="Q574" s="339"/>
      <c r="R574" s="339"/>
      <c r="S574" s="339"/>
      <c r="T574" s="346"/>
    </row>
    <row r="575" spans="1:20">
      <c r="A575" s="578">
        <f t="shared" si="8"/>
        <v>746</v>
      </c>
      <c r="B575" s="339"/>
      <c r="C575" s="581" t="str">
        <f>IFERROR(VLOOKUP(B575,[46]DSML!E:J,6,0),"")</f>
        <v/>
      </c>
      <c r="D575" s="581" t="str">
        <f>IFERROR(VLOOKUP(B575,[46]DSML!E:G,3,0),"")</f>
        <v/>
      </c>
      <c r="E575" s="581"/>
      <c r="F575" s="581"/>
      <c r="G575" s="339"/>
      <c r="H575" s="339"/>
      <c r="I575" s="339"/>
      <c r="J575" s="346"/>
      <c r="K575" s="347"/>
      <c r="L575" s="348"/>
      <c r="M575" s="348"/>
      <c r="N575" s="349"/>
      <c r="O575" s="348"/>
      <c r="P575" s="348"/>
      <c r="Q575" s="339"/>
      <c r="R575" s="339"/>
      <c r="S575" s="339"/>
      <c r="T575" s="346"/>
    </row>
    <row r="576" spans="1:20">
      <c r="A576" s="578">
        <f t="shared" si="8"/>
        <v>747</v>
      </c>
      <c r="B576" s="339"/>
      <c r="C576" s="581" t="str">
        <f>IFERROR(VLOOKUP(B576,[46]DSML!E:J,6,0),"")</f>
        <v/>
      </c>
      <c r="D576" s="581" t="str">
        <f>IFERROR(VLOOKUP(B576,[46]DSML!E:G,3,0),"")</f>
        <v/>
      </c>
      <c r="E576" s="581"/>
      <c r="F576" s="581"/>
      <c r="G576" s="339"/>
      <c r="H576" s="339"/>
      <c r="I576" s="339"/>
      <c r="J576" s="346"/>
      <c r="K576" s="347"/>
      <c r="L576" s="348"/>
      <c r="M576" s="348"/>
      <c r="N576" s="349"/>
      <c r="O576" s="348"/>
      <c r="P576" s="348"/>
      <c r="Q576" s="339"/>
      <c r="R576" s="339"/>
      <c r="S576" s="339"/>
      <c r="T576" s="346"/>
    </row>
    <row r="577" spans="1:20">
      <c r="A577" s="578">
        <f t="shared" si="8"/>
        <v>748</v>
      </c>
      <c r="B577" s="339"/>
      <c r="C577" s="581" t="str">
        <f>IFERROR(VLOOKUP(B577,[46]DSML!E:J,6,0),"")</f>
        <v/>
      </c>
      <c r="D577" s="581" t="str">
        <f>IFERROR(VLOOKUP(B577,[46]DSML!E:G,3,0),"")</f>
        <v/>
      </c>
      <c r="E577" s="581"/>
      <c r="F577" s="581"/>
      <c r="G577" s="339"/>
      <c r="H577" s="339"/>
      <c r="I577" s="339"/>
      <c r="J577" s="346"/>
      <c r="K577" s="347"/>
      <c r="L577" s="348"/>
      <c r="M577" s="348"/>
      <c r="N577" s="349"/>
      <c r="O577" s="348"/>
      <c r="P577" s="348"/>
      <c r="Q577" s="339"/>
      <c r="R577" s="339"/>
      <c r="S577" s="339"/>
      <c r="T577" s="346"/>
    </row>
    <row r="578" spans="1:20">
      <c r="A578" s="578">
        <f t="shared" si="8"/>
        <v>749</v>
      </c>
      <c r="B578" s="339"/>
      <c r="C578" s="581" t="str">
        <f>IFERROR(VLOOKUP(B578,[46]DSML!E:J,6,0),"")</f>
        <v/>
      </c>
      <c r="D578" s="581" t="str">
        <f>IFERROR(VLOOKUP(B578,[46]DSML!E:G,3,0),"")</f>
        <v/>
      </c>
      <c r="E578" s="581"/>
      <c r="F578" s="581"/>
      <c r="G578" s="339"/>
      <c r="H578" s="339"/>
      <c r="I578" s="339"/>
      <c r="J578" s="346"/>
      <c r="K578" s="347"/>
      <c r="L578" s="348"/>
      <c r="M578" s="348"/>
      <c r="N578" s="349"/>
      <c r="O578" s="348"/>
      <c r="P578" s="348"/>
      <c r="Q578" s="339"/>
      <c r="R578" s="339"/>
      <c r="S578" s="339"/>
      <c r="T578" s="346"/>
    </row>
    <row r="579" spans="1:20">
      <c r="A579" s="578">
        <f t="shared" ref="A579:A642" si="9">A578+1</f>
        <v>750</v>
      </c>
      <c r="B579" s="339"/>
      <c r="C579" s="581" t="str">
        <f>IFERROR(VLOOKUP(B579,[46]DSML!E:J,6,0),"")</f>
        <v/>
      </c>
      <c r="D579" s="581" t="str">
        <f>IFERROR(VLOOKUP(B579,[46]DSML!E:G,3,0),"")</f>
        <v/>
      </c>
      <c r="E579" s="581"/>
      <c r="F579" s="581"/>
      <c r="G579" s="339"/>
      <c r="H579" s="339"/>
      <c r="I579" s="339"/>
      <c r="J579" s="346"/>
      <c r="K579" s="347"/>
      <c r="L579" s="348"/>
      <c r="M579" s="348"/>
      <c r="N579" s="349"/>
      <c r="O579" s="348"/>
      <c r="P579" s="348"/>
      <c r="Q579" s="339"/>
      <c r="R579" s="339"/>
      <c r="S579" s="339"/>
      <c r="T579" s="346"/>
    </row>
    <row r="580" spans="1:20">
      <c r="A580" s="578">
        <f t="shared" si="9"/>
        <v>751</v>
      </c>
      <c r="B580" s="339"/>
      <c r="C580" s="581" t="str">
        <f>IFERROR(VLOOKUP(B580,[46]DSML!E:J,6,0),"")</f>
        <v/>
      </c>
      <c r="D580" s="581" t="str">
        <f>IFERROR(VLOOKUP(B580,[46]DSML!E:G,3,0),"")</f>
        <v/>
      </c>
      <c r="E580" s="581"/>
      <c r="F580" s="581"/>
      <c r="G580" s="339"/>
      <c r="H580" s="339"/>
      <c r="I580" s="339"/>
      <c r="J580" s="346"/>
      <c r="K580" s="347"/>
      <c r="L580" s="348"/>
      <c r="M580" s="348"/>
      <c r="N580" s="349"/>
      <c r="O580" s="348"/>
      <c r="P580" s="348"/>
      <c r="Q580" s="339"/>
      <c r="R580" s="339"/>
      <c r="S580" s="339"/>
      <c r="T580" s="346"/>
    </row>
    <row r="581" spans="1:20">
      <c r="A581" s="578">
        <f t="shared" si="9"/>
        <v>752</v>
      </c>
      <c r="B581" s="339"/>
      <c r="C581" s="581" t="str">
        <f>IFERROR(VLOOKUP(B581,[46]DSML!E:J,6,0),"")</f>
        <v/>
      </c>
      <c r="D581" s="581" t="str">
        <f>IFERROR(VLOOKUP(B581,[46]DSML!E:G,3,0),"")</f>
        <v/>
      </c>
      <c r="E581" s="581"/>
      <c r="F581" s="581"/>
      <c r="G581" s="339"/>
      <c r="H581" s="339"/>
      <c r="I581" s="339"/>
      <c r="J581" s="346"/>
      <c r="K581" s="347"/>
      <c r="L581" s="348"/>
      <c r="M581" s="348"/>
      <c r="N581" s="349"/>
      <c r="O581" s="348"/>
      <c r="P581" s="348"/>
      <c r="Q581" s="339"/>
      <c r="R581" s="339"/>
      <c r="S581" s="339"/>
      <c r="T581" s="346"/>
    </row>
    <row r="582" spans="1:20">
      <c r="A582" s="578">
        <f t="shared" si="9"/>
        <v>753</v>
      </c>
      <c r="B582" s="339"/>
      <c r="C582" s="581" t="str">
        <f>IFERROR(VLOOKUP(B582,[46]DSML!E:J,6,0),"")</f>
        <v/>
      </c>
      <c r="D582" s="581" t="str">
        <f>IFERROR(VLOOKUP(B582,[46]DSML!E:G,3,0),"")</f>
        <v/>
      </c>
      <c r="E582" s="581"/>
      <c r="F582" s="581"/>
      <c r="G582" s="339"/>
      <c r="H582" s="339"/>
      <c r="I582" s="339"/>
      <c r="J582" s="346"/>
      <c r="K582" s="347"/>
      <c r="L582" s="348"/>
      <c r="M582" s="348"/>
      <c r="N582" s="349"/>
      <c r="O582" s="348"/>
      <c r="P582" s="348"/>
      <c r="Q582" s="339"/>
      <c r="R582" s="339"/>
      <c r="S582" s="339"/>
      <c r="T582" s="346"/>
    </row>
    <row r="583" spans="1:20">
      <c r="A583" s="578">
        <f t="shared" si="9"/>
        <v>754</v>
      </c>
      <c r="B583" s="339"/>
      <c r="C583" s="581" t="str">
        <f>IFERROR(VLOOKUP(B583,[46]DSML!E:J,6,0),"")</f>
        <v/>
      </c>
      <c r="D583" s="581" t="str">
        <f>IFERROR(VLOOKUP(B583,[46]DSML!E:G,3,0),"")</f>
        <v/>
      </c>
      <c r="E583" s="581"/>
      <c r="F583" s="581"/>
      <c r="G583" s="339"/>
      <c r="H583" s="339"/>
      <c r="I583" s="339"/>
      <c r="J583" s="346"/>
      <c r="K583" s="347"/>
      <c r="L583" s="348"/>
      <c r="M583" s="348"/>
      <c r="N583" s="349"/>
      <c r="O583" s="348"/>
      <c r="P583" s="348"/>
      <c r="Q583" s="339"/>
      <c r="R583" s="339"/>
      <c r="S583" s="339"/>
      <c r="T583" s="346"/>
    </row>
    <row r="584" spans="1:20">
      <c r="A584" s="578">
        <f t="shared" si="9"/>
        <v>755</v>
      </c>
      <c r="B584" s="339"/>
      <c r="C584" s="581" t="str">
        <f>IFERROR(VLOOKUP(B584,[46]DSML!E:J,6,0),"")</f>
        <v/>
      </c>
      <c r="D584" s="581" t="str">
        <f>IFERROR(VLOOKUP(B584,[46]DSML!E:G,3,0),"")</f>
        <v/>
      </c>
      <c r="E584" s="581"/>
      <c r="F584" s="581"/>
      <c r="G584" s="339"/>
      <c r="H584" s="339"/>
      <c r="I584" s="339"/>
      <c r="J584" s="346"/>
      <c r="K584" s="347"/>
      <c r="L584" s="348"/>
      <c r="M584" s="348"/>
      <c r="N584" s="349"/>
      <c r="O584" s="348"/>
      <c r="P584" s="348"/>
      <c r="Q584" s="339"/>
      <c r="R584" s="339"/>
      <c r="S584" s="339"/>
      <c r="T584" s="346"/>
    </row>
    <row r="585" spans="1:20">
      <c r="A585" s="578">
        <f t="shared" si="9"/>
        <v>756</v>
      </c>
      <c r="B585" s="339"/>
      <c r="C585" s="581" t="str">
        <f>IFERROR(VLOOKUP(B585,[46]DSML!E:J,6,0),"")</f>
        <v/>
      </c>
      <c r="D585" s="581" t="str">
        <f>IFERROR(VLOOKUP(B585,[46]DSML!E:G,3,0),"")</f>
        <v/>
      </c>
      <c r="E585" s="581"/>
      <c r="F585" s="581"/>
      <c r="G585" s="339"/>
      <c r="H585" s="339"/>
      <c r="I585" s="339"/>
      <c r="J585" s="346"/>
      <c r="K585" s="347"/>
      <c r="L585" s="348"/>
      <c r="M585" s="348"/>
      <c r="N585" s="349"/>
      <c r="O585" s="348"/>
      <c r="P585" s="348"/>
      <c r="Q585" s="339"/>
      <c r="R585" s="339"/>
      <c r="S585" s="339"/>
      <c r="T585" s="346"/>
    </row>
    <row r="586" spans="1:20">
      <c r="A586" s="578">
        <f t="shared" si="9"/>
        <v>757</v>
      </c>
      <c r="B586" s="339"/>
      <c r="C586" s="581" t="str">
        <f>IFERROR(VLOOKUP(B586,[46]DSML!E:J,6,0),"")</f>
        <v/>
      </c>
      <c r="D586" s="581" t="str">
        <f>IFERROR(VLOOKUP(B586,[46]DSML!E:G,3,0),"")</f>
        <v/>
      </c>
      <c r="E586" s="581"/>
      <c r="F586" s="581"/>
      <c r="G586" s="339"/>
      <c r="H586" s="339"/>
      <c r="I586" s="339"/>
      <c r="J586" s="346"/>
      <c r="K586" s="347"/>
      <c r="L586" s="348"/>
      <c r="M586" s="348"/>
      <c r="N586" s="349"/>
      <c r="O586" s="348"/>
      <c r="P586" s="348"/>
      <c r="Q586" s="339"/>
      <c r="R586" s="339"/>
      <c r="S586" s="339"/>
      <c r="T586" s="346"/>
    </row>
    <row r="587" spans="1:20">
      <c r="A587" s="578">
        <f t="shared" si="9"/>
        <v>758</v>
      </c>
      <c r="B587" s="339"/>
      <c r="C587" s="581" t="str">
        <f>IFERROR(VLOOKUP(B587,[46]DSML!E:J,6,0),"")</f>
        <v/>
      </c>
      <c r="D587" s="581" t="str">
        <f>IFERROR(VLOOKUP(B587,[46]DSML!E:G,3,0),"")</f>
        <v/>
      </c>
      <c r="E587" s="581"/>
      <c r="F587" s="581"/>
      <c r="G587" s="339"/>
      <c r="H587" s="339"/>
      <c r="I587" s="339"/>
      <c r="J587" s="346"/>
      <c r="K587" s="347"/>
      <c r="L587" s="348"/>
      <c r="M587" s="348"/>
      <c r="N587" s="349"/>
      <c r="O587" s="348"/>
      <c r="P587" s="348"/>
      <c r="Q587" s="339"/>
      <c r="R587" s="339"/>
      <c r="S587" s="339"/>
      <c r="T587" s="346"/>
    </row>
    <row r="588" spans="1:20">
      <c r="A588" s="578">
        <f t="shared" si="9"/>
        <v>759</v>
      </c>
      <c r="B588" s="339"/>
      <c r="C588" s="581" t="str">
        <f>IFERROR(VLOOKUP(B588,[46]DSML!E:J,6,0),"")</f>
        <v/>
      </c>
      <c r="D588" s="581" t="str">
        <f>IFERROR(VLOOKUP(B588,[46]DSML!E:G,3,0),"")</f>
        <v/>
      </c>
      <c r="E588" s="581"/>
      <c r="F588" s="581"/>
      <c r="G588" s="339"/>
      <c r="H588" s="339"/>
      <c r="I588" s="339"/>
      <c r="J588" s="346"/>
      <c r="K588" s="347"/>
      <c r="L588" s="348"/>
      <c r="M588" s="348"/>
      <c r="N588" s="349"/>
      <c r="O588" s="348"/>
      <c r="P588" s="348"/>
      <c r="Q588" s="339"/>
      <c r="R588" s="339"/>
      <c r="S588" s="339"/>
      <c r="T588" s="346"/>
    </row>
    <row r="589" spans="1:20">
      <c r="A589" s="578">
        <f t="shared" si="9"/>
        <v>760</v>
      </c>
      <c r="B589" s="339"/>
      <c r="C589" s="581" t="str">
        <f>IFERROR(VLOOKUP(B589,[46]DSML!E:J,6,0),"")</f>
        <v/>
      </c>
      <c r="D589" s="581" t="str">
        <f>IFERROR(VLOOKUP(B589,[46]DSML!E:G,3,0),"")</f>
        <v/>
      </c>
      <c r="E589" s="581"/>
      <c r="F589" s="581"/>
      <c r="G589" s="339"/>
      <c r="H589" s="339"/>
      <c r="I589" s="339"/>
      <c r="J589" s="346"/>
      <c r="K589" s="347"/>
      <c r="L589" s="348"/>
      <c r="M589" s="348"/>
      <c r="N589" s="349"/>
      <c r="O589" s="348"/>
      <c r="P589" s="348"/>
      <c r="Q589" s="339"/>
      <c r="R589" s="339"/>
      <c r="S589" s="339"/>
      <c r="T589" s="346"/>
    </row>
    <row r="590" spans="1:20">
      <c r="A590" s="578">
        <f t="shared" si="9"/>
        <v>761</v>
      </c>
      <c r="B590" s="339"/>
      <c r="C590" s="581" t="str">
        <f>IFERROR(VLOOKUP(B590,[46]DSML!E:J,6,0),"")</f>
        <v/>
      </c>
      <c r="D590" s="581" t="str">
        <f>IFERROR(VLOOKUP(B590,[46]DSML!E:G,3,0),"")</f>
        <v/>
      </c>
      <c r="E590" s="581"/>
      <c r="F590" s="581"/>
      <c r="G590" s="339"/>
      <c r="H590" s="339"/>
      <c r="I590" s="339"/>
      <c r="J590" s="346"/>
      <c r="K590" s="347"/>
      <c r="L590" s="348"/>
      <c r="M590" s="348"/>
      <c r="N590" s="349"/>
      <c r="O590" s="348"/>
      <c r="P590" s="348"/>
      <c r="Q590" s="339"/>
      <c r="R590" s="339"/>
      <c r="S590" s="339"/>
      <c r="T590" s="346"/>
    </row>
    <row r="591" spans="1:20">
      <c r="A591" s="578">
        <f t="shared" si="9"/>
        <v>762</v>
      </c>
      <c r="B591" s="339"/>
      <c r="C591" s="581" t="str">
        <f>IFERROR(VLOOKUP(B591,[46]DSML!E:J,6,0),"")</f>
        <v/>
      </c>
      <c r="D591" s="581" t="str">
        <f>IFERROR(VLOOKUP(B591,[46]DSML!E:G,3,0),"")</f>
        <v/>
      </c>
      <c r="E591" s="581"/>
      <c r="F591" s="581"/>
      <c r="G591" s="339"/>
      <c r="H591" s="339"/>
      <c r="I591" s="339"/>
      <c r="J591" s="346"/>
      <c r="K591" s="347"/>
      <c r="L591" s="348"/>
      <c r="M591" s="348"/>
      <c r="N591" s="349"/>
      <c r="O591" s="348"/>
      <c r="P591" s="348"/>
      <c r="Q591" s="339"/>
      <c r="R591" s="339"/>
      <c r="S591" s="339"/>
      <c r="T591" s="346"/>
    </row>
    <row r="592" spans="1:20">
      <c r="A592" s="578">
        <f t="shared" si="9"/>
        <v>763</v>
      </c>
      <c r="B592" s="339"/>
      <c r="C592" s="581" t="str">
        <f>IFERROR(VLOOKUP(B592,[46]DSML!E:J,6,0),"")</f>
        <v/>
      </c>
      <c r="D592" s="581" t="str">
        <f>IFERROR(VLOOKUP(B592,[46]DSML!E:G,3,0),"")</f>
        <v/>
      </c>
      <c r="E592" s="581"/>
      <c r="F592" s="581"/>
      <c r="G592" s="339"/>
      <c r="H592" s="339"/>
      <c r="I592" s="339"/>
      <c r="J592" s="346"/>
      <c r="K592" s="347"/>
      <c r="L592" s="348"/>
      <c r="M592" s="348"/>
      <c r="N592" s="349"/>
      <c r="O592" s="348"/>
      <c r="P592" s="348"/>
      <c r="Q592" s="339"/>
      <c r="R592" s="339"/>
      <c r="S592" s="339"/>
      <c r="T592" s="346"/>
    </row>
    <row r="593" spans="1:20">
      <c r="A593" s="578">
        <f t="shared" si="9"/>
        <v>764</v>
      </c>
      <c r="B593" s="339"/>
      <c r="C593" s="581" t="str">
        <f>IFERROR(VLOOKUP(B593,[46]DSML!E:J,6,0),"")</f>
        <v/>
      </c>
      <c r="D593" s="581" t="str">
        <f>IFERROR(VLOOKUP(B593,[46]DSML!E:G,3,0),"")</f>
        <v/>
      </c>
      <c r="E593" s="581"/>
      <c r="F593" s="581"/>
      <c r="G593" s="339"/>
      <c r="H593" s="339"/>
      <c r="I593" s="339"/>
      <c r="J593" s="346"/>
      <c r="K593" s="347"/>
      <c r="L593" s="348"/>
      <c r="M593" s="348"/>
      <c r="N593" s="349"/>
      <c r="O593" s="348"/>
      <c r="P593" s="348"/>
      <c r="Q593" s="339"/>
      <c r="R593" s="339"/>
      <c r="S593" s="339"/>
      <c r="T593" s="346"/>
    </row>
    <row r="594" spans="1:20">
      <c r="A594" s="578">
        <f t="shared" si="9"/>
        <v>765</v>
      </c>
      <c r="B594" s="339"/>
      <c r="C594" s="581" t="str">
        <f>IFERROR(VLOOKUP(B594,[46]DSML!E:J,6,0),"")</f>
        <v/>
      </c>
      <c r="D594" s="581" t="str">
        <f>IFERROR(VLOOKUP(B594,[46]DSML!E:G,3,0),"")</f>
        <v/>
      </c>
      <c r="E594" s="581"/>
      <c r="F594" s="581"/>
      <c r="G594" s="339"/>
      <c r="H594" s="339"/>
      <c r="I594" s="339"/>
      <c r="J594" s="346"/>
      <c r="K594" s="347"/>
      <c r="L594" s="348"/>
      <c r="M594" s="348"/>
      <c r="N594" s="349"/>
      <c r="O594" s="348"/>
      <c r="P594" s="348"/>
      <c r="Q594" s="339"/>
      <c r="R594" s="339"/>
      <c r="S594" s="339"/>
      <c r="T594" s="346"/>
    </row>
    <row r="595" spans="1:20">
      <c r="A595" s="578">
        <f t="shared" si="9"/>
        <v>766</v>
      </c>
      <c r="B595" s="339"/>
      <c r="C595" s="581" t="str">
        <f>IFERROR(VLOOKUP(B595,[46]DSML!E:J,6,0),"")</f>
        <v/>
      </c>
      <c r="D595" s="581" t="str">
        <f>IFERROR(VLOOKUP(B595,[46]DSML!E:G,3,0),"")</f>
        <v/>
      </c>
      <c r="E595" s="581"/>
      <c r="F595" s="581"/>
      <c r="G595" s="339"/>
      <c r="H595" s="339"/>
      <c r="I595" s="339"/>
      <c r="J595" s="346"/>
      <c r="K595" s="347"/>
      <c r="L595" s="348"/>
      <c r="M595" s="348"/>
      <c r="N595" s="349"/>
      <c r="O595" s="348"/>
      <c r="P595" s="348"/>
      <c r="Q595" s="339"/>
      <c r="R595" s="339"/>
      <c r="S595" s="339"/>
      <c r="T595" s="346"/>
    </row>
    <row r="596" spans="1:20">
      <c r="A596" s="578">
        <f t="shared" si="9"/>
        <v>767</v>
      </c>
      <c r="B596" s="339"/>
      <c r="C596" s="581" t="str">
        <f>IFERROR(VLOOKUP(B596,[46]DSML!E:J,6,0),"")</f>
        <v/>
      </c>
      <c r="D596" s="581" t="str">
        <f>IFERROR(VLOOKUP(B596,[46]DSML!E:G,3,0),"")</f>
        <v/>
      </c>
      <c r="E596" s="581"/>
      <c r="F596" s="581"/>
      <c r="G596" s="339"/>
      <c r="H596" s="339"/>
      <c r="I596" s="339"/>
      <c r="J596" s="346"/>
      <c r="K596" s="347"/>
      <c r="L596" s="348"/>
      <c r="M596" s="348"/>
      <c r="N596" s="349"/>
      <c r="O596" s="348"/>
      <c r="P596" s="348"/>
      <c r="Q596" s="339"/>
      <c r="R596" s="339"/>
      <c r="S596" s="339"/>
      <c r="T596" s="346"/>
    </row>
    <row r="597" spans="1:20">
      <c r="A597" s="578">
        <f t="shared" si="9"/>
        <v>768</v>
      </c>
      <c r="B597" s="339"/>
      <c r="C597" s="581" t="str">
        <f>IFERROR(VLOOKUP(B597,[46]DSML!E:J,6,0),"")</f>
        <v/>
      </c>
      <c r="D597" s="581" t="str">
        <f>IFERROR(VLOOKUP(B597,[46]DSML!E:G,3,0),"")</f>
        <v/>
      </c>
      <c r="E597" s="581"/>
      <c r="F597" s="581"/>
      <c r="G597" s="339"/>
      <c r="H597" s="339"/>
      <c r="I597" s="339"/>
      <c r="J597" s="346"/>
      <c r="K597" s="347"/>
      <c r="L597" s="348"/>
      <c r="M597" s="348"/>
      <c r="N597" s="349"/>
      <c r="O597" s="348"/>
      <c r="P597" s="348"/>
      <c r="Q597" s="339"/>
      <c r="R597" s="339"/>
      <c r="S597" s="339"/>
      <c r="T597" s="346"/>
    </row>
    <row r="598" spans="1:20">
      <c r="A598" s="578">
        <f t="shared" si="9"/>
        <v>769</v>
      </c>
      <c r="B598" s="339"/>
      <c r="C598" s="581" t="str">
        <f>IFERROR(VLOOKUP(B598,[46]DSML!E:J,6,0),"")</f>
        <v/>
      </c>
      <c r="D598" s="581" t="str">
        <f>IFERROR(VLOOKUP(B598,[46]DSML!E:G,3,0),"")</f>
        <v/>
      </c>
      <c r="E598" s="581"/>
      <c r="F598" s="581"/>
      <c r="G598" s="339"/>
      <c r="H598" s="339"/>
      <c r="I598" s="339"/>
      <c r="J598" s="346"/>
      <c r="K598" s="347"/>
      <c r="L598" s="348"/>
      <c r="M598" s="348"/>
      <c r="N598" s="349"/>
      <c r="O598" s="348"/>
      <c r="P598" s="348"/>
      <c r="Q598" s="339"/>
      <c r="R598" s="339"/>
      <c r="S598" s="339"/>
      <c r="T598" s="346"/>
    </row>
    <row r="599" spans="1:20">
      <c r="A599" s="578">
        <f t="shared" si="9"/>
        <v>770</v>
      </c>
      <c r="B599" s="339"/>
      <c r="C599" s="581" t="str">
        <f>IFERROR(VLOOKUP(B599,[46]DSML!E:J,6,0),"")</f>
        <v/>
      </c>
      <c r="D599" s="581" t="str">
        <f>IFERROR(VLOOKUP(B599,[46]DSML!E:G,3,0),"")</f>
        <v/>
      </c>
      <c r="E599" s="581"/>
      <c r="F599" s="581"/>
      <c r="G599" s="339"/>
      <c r="H599" s="339"/>
      <c r="I599" s="339"/>
      <c r="J599" s="346"/>
      <c r="K599" s="347"/>
      <c r="L599" s="348"/>
      <c r="M599" s="348"/>
      <c r="N599" s="349"/>
      <c r="O599" s="348"/>
      <c r="P599" s="348"/>
      <c r="Q599" s="339"/>
      <c r="R599" s="339"/>
      <c r="S599" s="339"/>
      <c r="T599" s="346"/>
    </row>
    <row r="600" spans="1:20">
      <c r="A600" s="578">
        <f t="shared" si="9"/>
        <v>771</v>
      </c>
      <c r="B600" s="339"/>
      <c r="C600" s="581" t="str">
        <f>IFERROR(VLOOKUP(B600,[46]DSML!E:J,6,0),"")</f>
        <v/>
      </c>
      <c r="D600" s="581" t="str">
        <f>IFERROR(VLOOKUP(B600,[46]DSML!E:G,3,0),"")</f>
        <v/>
      </c>
      <c r="E600" s="581"/>
      <c r="F600" s="581"/>
      <c r="G600" s="339"/>
      <c r="H600" s="339"/>
      <c r="I600" s="339"/>
      <c r="J600" s="346"/>
      <c r="K600" s="347"/>
      <c r="L600" s="348"/>
      <c r="M600" s="348"/>
      <c r="N600" s="349"/>
      <c r="O600" s="348"/>
      <c r="P600" s="348"/>
      <c r="Q600" s="339"/>
      <c r="R600" s="339"/>
      <c r="S600" s="339"/>
      <c r="T600" s="346"/>
    </row>
    <row r="601" spans="1:20">
      <c r="A601" s="578">
        <f t="shared" si="9"/>
        <v>772</v>
      </c>
      <c r="B601" s="339"/>
      <c r="C601" s="581" t="str">
        <f>IFERROR(VLOOKUP(B601,[46]DSML!E:J,6,0),"")</f>
        <v/>
      </c>
      <c r="D601" s="581" t="str">
        <f>IFERROR(VLOOKUP(B601,[46]DSML!E:G,3,0),"")</f>
        <v/>
      </c>
      <c r="E601" s="581"/>
      <c r="F601" s="581"/>
      <c r="G601" s="339"/>
      <c r="H601" s="339"/>
      <c r="I601" s="339"/>
      <c r="J601" s="346"/>
      <c r="K601" s="347"/>
      <c r="L601" s="348"/>
      <c r="M601" s="348"/>
      <c r="N601" s="349"/>
      <c r="O601" s="348"/>
      <c r="P601" s="348"/>
      <c r="Q601" s="339"/>
      <c r="R601" s="339"/>
      <c r="S601" s="339"/>
      <c r="T601" s="346"/>
    </row>
    <row r="602" spans="1:20">
      <c r="A602" s="578">
        <f t="shared" si="9"/>
        <v>773</v>
      </c>
      <c r="B602" s="339"/>
      <c r="C602" s="581" t="str">
        <f>IFERROR(VLOOKUP(B602,[46]DSML!E:J,6,0),"")</f>
        <v/>
      </c>
      <c r="D602" s="581" t="str">
        <f>IFERROR(VLOOKUP(B602,[46]DSML!E:G,3,0),"")</f>
        <v/>
      </c>
      <c r="E602" s="581"/>
      <c r="F602" s="581"/>
      <c r="G602" s="339"/>
      <c r="H602" s="339"/>
      <c r="I602" s="339"/>
      <c r="J602" s="346"/>
      <c r="K602" s="347"/>
      <c r="L602" s="348"/>
      <c r="M602" s="348"/>
      <c r="N602" s="349"/>
      <c r="O602" s="348"/>
      <c r="P602" s="348"/>
      <c r="Q602" s="339"/>
      <c r="R602" s="339"/>
      <c r="S602" s="339"/>
      <c r="T602" s="346"/>
    </row>
    <row r="603" spans="1:20">
      <c r="A603" s="578">
        <f t="shared" si="9"/>
        <v>774</v>
      </c>
      <c r="B603" s="339"/>
      <c r="C603" s="581" t="str">
        <f>IFERROR(VLOOKUP(B603,[46]DSML!E:J,6,0),"")</f>
        <v/>
      </c>
      <c r="D603" s="581" t="str">
        <f>IFERROR(VLOOKUP(B603,[46]DSML!E:G,3,0),"")</f>
        <v/>
      </c>
      <c r="E603" s="581"/>
      <c r="F603" s="581"/>
      <c r="G603" s="339"/>
      <c r="H603" s="339"/>
      <c r="I603" s="339"/>
      <c r="J603" s="346"/>
      <c r="K603" s="347"/>
      <c r="L603" s="348"/>
      <c r="M603" s="348"/>
      <c r="N603" s="349"/>
      <c r="O603" s="348"/>
      <c r="P603" s="348"/>
      <c r="Q603" s="339"/>
      <c r="R603" s="339"/>
      <c r="S603" s="339"/>
      <c r="T603" s="346"/>
    </row>
    <row r="604" spans="1:20">
      <c r="A604" s="578">
        <f t="shared" si="9"/>
        <v>775</v>
      </c>
      <c r="B604" s="339"/>
      <c r="C604" s="581" t="str">
        <f>IFERROR(VLOOKUP(B604,[46]DSML!E:J,6,0),"")</f>
        <v/>
      </c>
      <c r="D604" s="581" t="str">
        <f>IFERROR(VLOOKUP(B604,[46]DSML!E:G,3,0),"")</f>
        <v/>
      </c>
      <c r="E604" s="581"/>
      <c r="F604" s="581"/>
      <c r="G604" s="339"/>
      <c r="H604" s="339"/>
      <c r="I604" s="339"/>
      <c r="J604" s="346"/>
      <c r="K604" s="347"/>
      <c r="L604" s="348"/>
      <c r="M604" s="348"/>
      <c r="N604" s="349"/>
      <c r="O604" s="348"/>
      <c r="P604" s="348"/>
      <c r="Q604" s="339"/>
      <c r="R604" s="339"/>
      <c r="S604" s="339"/>
      <c r="T604" s="346"/>
    </row>
    <row r="605" spans="1:20">
      <c r="A605" s="578">
        <f t="shared" si="9"/>
        <v>776</v>
      </c>
      <c r="B605" s="339"/>
      <c r="C605" s="581" t="str">
        <f>IFERROR(VLOOKUP(B605,[46]DSML!E:J,6,0),"")</f>
        <v/>
      </c>
      <c r="D605" s="581" t="str">
        <f>IFERROR(VLOOKUP(B605,[46]DSML!E:G,3,0),"")</f>
        <v/>
      </c>
      <c r="E605" s="581"/>
      <c r="F605" s="581"/>
      <c r="G605" s="339"/>
      <c r="H605" s="339"/>
      <c r="I605" s="339"/>
      <c r="J605" s="346"/>
      <c r="K605" s="347"/>
      <c r="L605" s="348"/>
      <c r="M605" s="348"/>
      <c r="N605" s="349"/>
      <c r="O605" s="348"/>
      <c r="P605" s="348"/>
      <c r="Q605" s="339"/>
      <c r="R605" s="339"/>
      <c r="S605" s="339"/>
      <c r="T605" s="346"/>
    </row>
    <row r="606" spans="1:20">
      <c r="A606" s="578">
        <f t="shared" si="9"/>
        <v>777</v>
      </c>
      <c r="B606" s="339"/>
      <c r="C606" s="581" t="str">
        <f>IFERROR(VLOOKUP(B606,[46]DSML!E:J,6,0),"")</f>
        <v/>
      </c>
      <c r="D606" s="581" t="str">
        <f>IFERROR(VLOOKUP(B606,[46]DSML!E:G,3,0),"")</f>
        <v/>
      </c>
      <c r="E606" s="581"/>
      <c r="F606" s="581"/>
      <c r="G606" s="339"/>
      <c r="H606" s="339"/>
      <c r="I606" s="339"/>
      <c r="J606" s="346"/>
      <c r="K606" s="347"/>
      <c r="L606" s="348"/>
      <c r="M606" s="348"/>
      <c r="N606" s="349"/>
      <c r="O606" s="348"/>
      <c r="P606" s="348"/>
      <c r="Q606" s="339"/>
      <c r="R606" s="339"/>
      <c r="S606" s="339"/>
      <c r="T606" s="346"/>
    </row>
    <row r="607" spans="1:20">
      <c r="A607" s="578">
        <f t="shared" si="9"/>
        <v>778</v>
      </c>
      <c r="B607" s="339"/>
      <c r="C607" s="581" t="str">
        <f>IFERROR(VLOOKUP(B607,[46]DSML!E:J,6,0),"")</f>
        <v/>
      </c>
      <c r="D607" s="581" t="str">
        <f>IFERROR(VLOOKUP(B607,[46]DSML!E:G,3,0),"")</f>
        <v/>
      </c>
      <c r="E607" s="581"/>
      <c r="F607" s="581"/>
      <c r="G607" s="339"/>
      <c r="H607" s="339"/>
      <c r="I607" s="339"/>
      <c r="J607" s="346"/>
      <c r="K607" s="347"/>
      <c r="L607" s="348"/>
      <c r="M607" s="348"/>
      <c r="N607" s="349"/>
      <c r="O607" s="348"/>
      <c r="P607" s="348"/>
      <c r="Q607" s="339"/>
      <c r="R607" s="339"/>
      <c r="S607" s="339"/>
      <c r="T607" s="346"/>
    </row>
    <row r="608" spans="1:20">
      <c r="A608" s="578">
        <f t="shared" si="9"/>
        <v>779</v>
      </c>
      <c r="B608" s="339"/>
      <c r="C608" s="581" t="str">
        <f>IFERROR(VLOOKUP(B608,[46]DSML!E:J,6,0),"")</f>
        <v/>
      </c>
      <c r="D608" s="581" t="str">
        <f>IFERROR(VLOOKUP(B608,[46]DSML!E:G,3,0),"")</f>
        <v/>
      </c>
      <c r="E608" s="581"/>
      <c r="F608" s="581"/>
      <c r="G608" s="339"/>
      <c r="H608" s="339"/>
      <c r="I608" s="339"/>
      <c r="J608" s="346"/>
      <c r="K608" s="347"/>
      <c r="L608" s="348"/>
      <c r="M608" s="348"/>
      <c r="N608" s="349"/>
      <c r="O608" s="348"/>
      <c r="P608" s="348"/>
      <c r="Q608" s="339"/>
      <c r="R608" s="339"/>
      <c r="S608" s="339"/>
      <c r="T608" s="346"/>
    </row>
    <row r="609" spans="1:20">
      <c r="A609" s="578">
        <f t="shared" si="9"/>
        <v>780</v>
      </c>
      <c r="B609" s="339"/>
      <c r="C609" s="581" t="str">
        <f>IFERROR(VLOOKUP(B609,[46]DSML!E:J,6,0),"")</f>
        <v/>
      </c>
      <c r="D609" s="581" t="str">
        <f>IFERROR(VLOOKUP(B609,[46]DSML!E:G,3,0),"")</f>
        <v/>
      </c>
      <c r="E609" s="581"/>
      <c r="F609" s="581"/>
      <c r="G609" s="339"/>
      <c r="H609" s="339"/>
      <c r="I609" s="339"/>
      <c r="J609" s="346"/>
      <c r="K609" s="347"/>
      <c r="L609" s="348"/>
      <c r="M609" s="348"/>
      <c r="N609" s="349"/>
      <c r="O609" s="348"/>
      <c r="P609" s="348"/>
      <c r="Q609" s="339"/>
      <c r="R609" s="339"/>
      <c r="S609" s="339"/>
      <c r="T609" s="346"/>
    </row>
    <row r="610" spans="1:20">
      <c r="A610" s="578">
        <f t="shared" si="9"/>
        <v>781</v>
      </c>
      <c r="B610" s="339"/>
      <c r="C610" s="581" t="str">
        <f>IFERROR(VLOOKUP(B610,[46]DSML!E:J,6,0),"")</f>
        <v/>
      </c>
      <c r="D610" s="581" t="str">
        <f>IFERROR(VLOOKUP(B610,[46]DSML!E:G,3,0),"")</f>
        <v/>
      </c>
      <c r="E610" s="581"/>
      <c r="F610" s="581"/>
      <c r="G610" s="339"/>
      <c r="H610" s="339"/>
      <c r="I610" s="339"/>
      <c r="J610" s="346"/>
      <c r="K610" s="347"/>
      <c r="L610" s="348"/>
      <c r="M610" s="348"/>
      <c r="N610" s="349"/>
      <c r="O610" s="348"/>
      <c r="P610" s="348"/>
      <c r="Q610" s="339"/>
      <c r="R610" s="339"/>
      <c r="S610" s="339"/>
      <c r="T610" s="346"/>
    </row>
    <row r="611" spans="1:20">
      <c r="A611" s="578">
        <f t="shared" si="9"/>
        <v>782</v>
      </c>
      <c r="B611" s="339"/>
      <c r="C611" s="581" t="str">
        <f>IFERROR(VLOOKUP(B611,[46]DSML!E:J,6,0),"")</f>
        <v/>
      </c>
      <c r="D611" s="581" t="str">
        <f>IFERROR(VLOOKUP(B611,[46]DSML!E:G,3,0),"")</f>
        <v/>
      </c>
      <c r="E611" s="581"/>
      <c r="F611" s="581"/>
      <c r="G611" s="339"/>
      <c r="H611" s="339"/>
      <c r="I611" s="339"/>
      <c r="J611" s="346"/>
      <c r="K611" s="347"/>
      <c r="L611" s="348"/>
      <c r="M611" s="348"/>
      <c r="N611" s="349"/>
      <c r="O611" s="348"/>
      <c r="P611" s="348"/>
      <c r="Q611" s="339"/>
      <c r="R611" s="339"/>
      <c r="S611" s="339"/>
      <c r="T611" s="346"/>
    </row>
    <row r="612" spans="1:20">
      <c r="A612" s="578">
        <f t="shared" si="9"/>
        <v>783</v>
      </c>
      <c r="B612" s="339"/>
      <c r="C612" s="581" t="str">
        <f>IFERROR(VLOOKUP(B612,[46]DSML!E:J,6,0),"")</f>
        <v/>
      </c>
      <c r="D612" s="581" t="str">
        <f>IFERROR(VLOOKUP(B612,[46]DSML!E:G,3,0),"")</f>
        <v/>
      </c>
      <c r="E612" s="581"/>
      <c r="F612" s="581"/>
      <c r="G612" s="339"/>
      <c r="H612" s="339"/>
      <c r="I612" s="339"/>
      <c r="J612" s="346"/>
      <c r="K612" s="347"/>
      <c r="L612" s="348"/>
      <c r="M612" s="348"/>
      <c r="N612" s="349"/>
      <c r="O612" s="348"/>
      <c r="P612" s="348"/>
      <c r="Q612" s="339"/>
      <c r="R612" s="339"/>
      <c r="S612" s="339"/>
      <c r="T612" s="346"/>
    </row>
    <row r="613" spans="1:20">
      <c r="A613" s="578">
        <f t="shared" si="9"/>
        <v>784</v>
      </c>
      <c r="B613" s="339"/>
      <c r="C613" s="581" t="str">
        <f>IFERROR(VLOOKUP(B613,[46]DSML!E:J,6,0),"")</f>
        <v/>
      </c>
      <c r="D613" s="581" t="str">
        <f>IFERROR(VLOOKUP(B613,[46]DSML!E:G,3,0),"")</f>
        <v/>
      </c>
      <c r="E613" s="581"/>
      <c r="F613" s="581"/>
      <c r="G613" s="339"/>
      <c r="H613" s="339"/>
      <c r="I613" s="339"/>
      <c r="J613" s="346"/>
      <c r="K613" s="347"/>
      <c r="L613" s="348"/>
      <c r="M613" s="348"/>
      <c r="N613" s="349"/>
      <c r="O613" s="348"/>
      <c r="P613" s="348"/>
      <c r="Q613" s="339"/>
      <c r="R613" s="339"/>
      <c r="S613" s="339"/>
      <c r="T613" s="346"/>
    </row>
    <row r="614" spans="1:20">
      <c r="A614" s="578">
        <f t="shared" si="9"/>
        <v>785</v>
      </c>
      <c r="B614" s="339"/>
      <c r="C614" s="581" t="str">
        <f>IFERROR(VLOOKUP(B614,[46]DSML!E:J,6,0),"")</f>
        <v/>
      </c>
      <c r="D614" s="581" t="str">
        <f>IFERROR(VLOOKUP(B614,[46]DSML!E:G,3,0),"")</f>
        <v/>
      </c>
      <c r="E614" s="581"/>
      <c r="F614" s="581"/>
      <c r="G614" s="339"/>
      <c r="H614" s="339"/>
      <c r="I614" s="339"/>
      <c r="J614" s="346"/>
      <c r="K614" s="347"/>
      <c r="L614" s="348"/>
      <c r="M614" s="348"/>
      <c r="N614" s="349"/>
      <c r="O614" s="348"/>
      <c r="P614" s="348"/>
      <c r="Q614" s="339"/>
      <c r="R614" s="339"/>
      <c r="S614" s="339"/>
      <c r="T614" s="346"/>
    </row>
    <row r="615" spans="1:20">
      <c r="A615" s="578">
        <f t="shared" si="9"/>
        <v>786</v>
      </c>
      <c r="B615" s="339"/>
      <c r="C615" s="581" t="str">
        <f>IFERROR(VLOOKUP(B615,[46]DSML!E:J,6,0),"")</f>
        <v/>
      </c>
      <c r="D615" s="581" t="str">
        <f>IFERROR(VLOOKUP(B615,[46]DSML!E:G,3,0),"")</f>
        <v/>
      </c>
      <c r="E615" s="581"/>
      <c r="F615" s="581"/>
      <c r="G615" s="339"/>
      <c r="H615" s="339"/>
      <c r="I615" s="339"/>
      <c r="J615" s="346"/>
      <c r="K615" s="347"/>
      <c r="L615" s="348"/>
      <c r="M615" s="348"/>
      <c r="N615" s="349"/>
      <c r="O615" s="348"/>
      <c r="P615" s="348"/>
      <c r="Q615" s="339"/>
      <c r="R615" s="339"/>
      <c r="S615" s="339"/>
      <c r="T615" s="346"/>
    </row>
    <row r="616" spans="1:20">
      <c r="A616" s="578">
        <f t="shared" si="9"/>
        <v>787</v>
      </c>
      <c r="B616" s="339"/>
      <c r="C616" s="581" t="str">
        <f>IFERROR(VLOOKUP(B616,[46]DSML!E:J,6,0),"")</f>
        <v/>
      </c>
      <c r="D616" s="581" t="str">
        <f>IFERROR(VLOOKUP(B616,[46]DSML!E:G,3,0),"")</f>
        <v/>
      </c>
      <c r="E616" s="581"/>
      <c r="F616" s="581"/>
      <c r="G616" s="339"/>
      <c r="H616" s="339"/>
      <c r="I616" s="339"/>
      <c r="J616" s="346"/>
      <c r="K616" s="347"/>
      <c r="L616" s="348"/>
      <c r="M616" s="348"/>
      <c r="N616" s="349"/>
      <c r="O616" s="348"/>
      <c r="P616" s="348"/>
      <c r="Q616" s="339"/>
      <c r="R616" s="339"/>
      <c r="S616" s="339"/>
      <c r="T616" s="346"/>
    </row>
    <row r="617" spans="1:20">
      <c r="A617" s="578">
        <f t="shared" si="9"/>
        <v>788</v>
      </c>
      <c r="B617" s="339"/>
      <c r="C617" s="581" t="str">
        <f>IFERROR(VLOOKUP(B617,[46]DSML!E:J,6,0),"")</f>
        <v/>
      </c>
      <c r="D617" s="581" t="str">
        <f>IFERROR(VLOOKUP(B617,[46]DSML!E:G,3,0),"")</f>
        <v/>
      </c>
      <c r="E617" s="581"/>
      <c r="F617" s="581"/>
      <c r="G617" s="339"/>
      <c r="H617" s="339"/>
      <c r="I617" s="339"/>
      <c r="J617" s="346"/>
      <c r="K617" s="347"/>
      <c r="L617" s="348"/>
      <c r="M617" s="348"/>
      <c r="N617" s="349"/>
      <c r="O617" s="348"/>
      <c r="P617" s="348"/>
      <c r="Q617" s="339"/>
      <c r="R617" s="339"/>
      <c r="S617" s="339"/>
      <c r="T617" s="346"/>
    </row>
    <row r="618" spans="1:20">
      <c r="A618" s="578">
        <f t="shared" si="9"/>
        <v>789</v>
      </c>
      <c r="B618" s="339"/>
      <c r="C618" s="581" t="str">
        <f>IFERROR(VLOOKUP(B618,[46]DSML!E:J,6,0),"")</f>
        <v/>
      </c>
      <c r="D618" s="581" t="str">
        <f>IFERROR(VLOOKUP(B618,[46]DSML!E:G,3,0),"")</f>
        <v/>
      </c>
      <c r="E618" s="581"/>
      <c r="F618" s="581"/>
      <c r="G618" s="339"/>
      <c r="H618" s="339"/>
      <c r="I618" s="339"/>
      <c r="J618" s="346"/>
      <c r="K618" s="347"/>
      <c r="L618" s="348"/>
      <c r="M618" s="348"/>
      <c r="N618" s="349"/>
      <c r="O618" s="348"/>
      <c r="P618" s="348"/>
      <c r="Q618" s="339"/>
      <c r="R618" s="339"/>
      <c r="S618" s="339"/>
      <c r="T618" s="346"/>
    </row>
    <row r="619" spans="1:20">
      <c r="A619" s="578">
        <f t="shared" si="9"/>
        <v>790</v>
      </c>
      <c r="B619" s="339"/>
      <c r="C619" s="581" t="str">
        <f>IFERROR(VLOOKUP(B619,[46]DSML!E:J,6,0),"")</f>
        <v/>
      </c>
      <c r="D619" s="581" t="str">
        <f>IFERROR(VLOOKUP(B619,[46]DSML!E:G,3,0),"")</f>
        <v/>
      </c>
      <c r="E619" s="581"/>
      <c r="F619" s="581"/>
      <c r="G619" s="339"/>
      <c r="H619" s="339"/>
      <c r="I619" s="339"/>
      <c r="J619" s="346"/>
      <c r="K619" s="347"/>
      <c r="L619" s="348"/>
      <c r="M619" s="348"/>
      <c r="N619" s="349"/>
      <c r="O619" s="348"/>
      <c r="P619" s="348"/>
      <c r="Q619" s="339"/>
      <c r="R619" s="339"/>
      <c r="S619" s="339"/>
      <c r="T619" s="346"/>
    </row>
    <row r="620" spans="1:20">
      <c r="A620" s="578">
        <f t="shared" si="9"/>
        <v>791</v>
      </c>
      <c r="B620" s="339"/>
      <c r="C620" s="581" t="str">
        <f>IFERROR(VLOOKUP(B620,[46]DSML!E:J,6,0),"")</f>
        <v/>
      </c>
      <c r="D620" s="581" t="str">
        <f>IFERROR(VLOOKUP(B620,[46]DSML!E:G,3,0),"")</f>
        <v/>
      </c>
      <c r="E620" s="581"/>
      <c r="F620" s="581"/>
      <c r="G620" s="339"/>
      <c r="H620" s="339"/>
      <c r="I620" s="339"/>
      <c r="J620" s="346"/>
      <c r="K620" s="347"/>
      <c r="L620" s="348"/>
      <c r="M620" s="348"/>
      <c r="N620" s="349"/>
      <c r="O620" s="348"/>
      <c r="P620" s="348"/>
      <c r="Q620" s="339"/>
      <c r="R620" s="339"/>
      <c r="S620" s="339"/>
      <c r="T620" s="346"/>
    </row>
    <row r="621" spans="1:20">
      <c r="A621" s="578">
        <f t="shared" si="9"/>
        <v>792</v>
      </c>
      <c r="B621" s="339"/>
      <c r="C621" s="581" t="str">
        <f>IFERROR(VLOOKUP(B621,[46]DSML!E:J,6,0),"")</f>
        <v/>
      </c>
      <c r="D621" s="581" t="str">
        <f>IFERROR(VLOOKUP(B621,[46]DSML!E:G,3,0),"")</f>
        <v/>
      </c>
      <c r="E621" s="581"/>
      <c r="F621" s="581"/>
      <c r="G621" s="339"/>
      <c r="H621" s="339"/>
      <c r="I621" s="339"/>
      <c r="J621" s="346"/>
      <c r="K621" s="347"/>
      <c r="L621" s="348"/>
      <c r="M621" s="348"/>
      <c r="N621" s="349"/>
      <c r="O621" s="348"/>
      <c r="P621" s="348"/>
      <c r="Q621" s="339"/>
      <c r="R621" s="339"/>
      <c r="S621" s="339"/>
      <c r="T621" s="346"/>
    </row>
    <row r="622" spans="1:20">
      <c r="A622" s="578">
        <f t="shared" si="9"/>
        <v>793</v>
      </c>
      <c r="B622" s="339"/>
      <c r="C622" s="581" t="str">
        <f>IFERROR(VLOOKUP(B622,[46]DSML!E:J,6,0),"")</f>
        <v/>
      </c>
      <c r="D622" s="581" t="str">
        <f>IFERROR(VLOOKUP(B622,[46]DSML!E:G,3,0),"")</f>
        <v/>
      </c>
      <c r="E622" s="581"/>
      <c r="F622" s="581"/>
      <c r="G622" s="339"/>
      <c r="H622" s="339"/>
      <c r="I622" s="339"/>
      <c r="J622" s="346"/>
      <c r="K622" s="347"/>
      <c r="L622" s="348"/>
      <c r="M622" s="348"/>
      <c r="N622" s="349"/>
      <c r="O622" s="348"/>
      <c r="P622" s="348"/>
      <c r="Q622" s="339"/>
      <c r="R622" s="339"/>
      <c r="S622" s="339"/>
      <c r="T622" s="346"/>
    </row>
    <row r="623" spans="1:20">
      <c r="A623" s="578">
        <f t="shared" si="9"/>
        <v>794</v>
      </c>
      <c r="B623" s="339"/>
      <c r="C623" s="581" t="str">
        <f>IFERROR(VLOOKUP(B623,[46]DSML!E:J,6,0),"")</f>
        <v/>
      </c>
      <c r="D623" s="581" t="str">
        <f>IFERROR(VLOOKUP(B623,[46]DSML!E:G,3,0),"")</f>
        <v/>
      </c>
      <c r="E623" s="581"/>
      <c r="F623" s="581"/>
      <c r="G623" s="339"/>
      <c r="H623" s="339"/>
      <c r="I623" s="339"/>
      <c r="J623" s="346"/>
      <c r="K623" s="347"/>
      <c r="L623" s="348"/>
      <c r="M623" s="348"/>
      <c r="N623" s="349"/>
      <c r="O623" s="348"/>
      <c r="P623" s="348"/>
      <c r="Q623" s="339"/>
      <c r="R623" s="339"/>
      <c r="S623" s="339"/>
      <c r="T623" s="346"/>
    </row>
    <row r="624" spans="1:20">
      <c r="A624" s="578">
        <f t="shared" si="9"/>
        <v>795</v>
      </c>
      <c r="B624" s="339"/>
      <c r="C624" s="581" t="str">
        <f>IFERROR(VLOOKUP(B624,[46]DSML!E:J,6,0),"")</f>
        <v/>
      </c>
      <c r="D624" s="581" t="str">
        <f>IFERROR(VLOOKUP(B624,[46]DSML!E:G,3,0),"")</f>
        <v/>
      </c>
      <c r="E624" s="581"/>
      <c r="F624" s="581"/>
      <c r="G624" s="339"/>
      <c r="H624" s="339"/>
      <c r="I624" s="339"/>
      <c r="J624" s="346"/>
      <c r="K624" s="347"/>
      <c r="L624" s="348"/>
      <c r="M624" s="348"/>
      <c r="N624" s="349"/>
      <c r="O624" s="348"/>
      <c r="P624" s="348"/>
      <c r="Q624" s="339"/>
      <c r="R624" s="339"/>
      <c r="S624" s="339"/>
      <c r="T624" s="346"/>
    </row>
    <row r="625" spans="1:20">
      <c r="A625" s="578">
        <f t="shared" si="9"/>
        <v>796</v>
      </c>
      <c r="B625" s="339"/>
      <c r="C625" s="581" t="str">
        <f>IFERROR(VLOOKUP(B625,[46]DSML!E:J,6,0),"")</f>
        <v/>
      </c>
      <c r="D625" s="581" t="str">
        <f>IFERROR(VLOOKUP(B625,[46]DSML!E:G,3,0),"")</f>
        <v/>
      </c>
      <c r="E625" s="581"/>
      <c r="F625" s="581"/>
      <c r="G625" s="339"/>
      <c r="H625" s="339"/>
      <c r="I625" s="339"/>
      <c r="J625" s="346"/>
      <c r="K625" s="347"/>
      <c r="L625" s="348"/>
      <c r="M625" s="348"/>
      <c r="N625" s="349"/>
      <c r="O625" s="348"/>
      <c r="P625" s="348"/>
      <c r="Q625" s="339"/>
      <c r="R625" s="339"/>
      <c r="S625" s="339"/>
      <c r="T625" s="346"/>
    </row>
    <row r="626" spans="1:20">
      <c r="A626" s="578">
        <f t="shared" si="9"/>
        <v>797</v>
      </c>
      <c r="B626" s="339"/>
      <c r="C626" s="581" t="str">
        <f>IFERROR(VLOOKUP(B626,[46]DSML!E:J,6,0),"")</f>
        <v/>
      </c>
      <c r="D626" s="581" t="str">
        <f>IFERROR(VLOOKUP(B626,[46]DSML!E:G,3,0),"")</f>
        <v/>
      </c>
      <c r="E626" s="581"/>
      <c r="F626" s="581"/>
      <c r="G626" s="339"/>
      <c r="H626" s="339"/>
      <c r="I626" s="339"/>
      <c r="J626" s="346"/>
      <c r="K626" s="347"/>
      <c r="L626" s="348"/>
      <c r="M626" s="348"/>
      <c r="N626" s="349"/>
      <c r="O626" s="348"/>
      <c r="P626" s="348"/>
      <c r="Q626" s="339"/>
      <c r="R626" s="339"/>
      <c r="S626" s="339"/>
      <c r="T626" s="346"/>
    </row>
    <row r="627" spans="1:20">
      <c r="A627" s="578">
        <f t="shared" si="9"/>
        <v>798</v>
      </c>
      <c r="B627" s="339"/>
      <c r="C627" s="581" t="str">
        <f>IFERROR(VLOOKUP(B627,[46]DSML!E:J,6,0),"")</f>
        <v/>
      </c>
      <c r="D627" s="581" t="str">
        <f>IFERROR(VLOOKUP(B627,[46]DSML!E:G,3,0),"")</f>
        <v/>
      </c>
      <c r="E627" s="581"/>
      <c r="F627" s="581"/>
      <c r="G627" s="339"/>
      <c r="H627" s="339"/>
      <c r="I627" s="339"/>
      <c r="J627" s="346"/>
      <c r="K627" s="347"/>
      <c r="L627" s="348"/>
      <c r="M627" s="348"/>
      <c r="N627" s="349"/>
      <c r="O627" s="348"/>
      <c r="P627" s="348"/>
      <c r="Q627" s="339"/>
      <c r="R627" s="339"/>
      <c r="S627" s="339"/>
      <c r="T627" s="346"/>
    </row>
    <row r="628" spans="1:20">
      <c r="A628" s="578">
        <f t="shared" si="9"/>
        <v>799</v>
      </c>
      <c r="B628" s="339"/>
      <c r="C628" s="581" t="str">
        <f>IFERROR(VLOOKUP(B628,[46]DSML!E:J,6,0),"")</f>
        <v/>
      </c>
      <c r="D628" s="581" t="str">
        <f>IFERROR(VLOOKUP(B628,[46]DSML!E:G,3,0),"")</f>
        <v/>
      </c>
      <c r="E628" s="581"/>
      <c r="F628" s="581"/>
      <c r="G628" s="339"/>
      <c r="H628" s="339"/>
      <c r="I628" s="339"/>
      <c r="J628" s="346"/>
      <c r="K628" s="347"/>
      <c r="L628" s="348"/>
      <c r="M628" s="348"/>
      <c r="N628" s="349"/>
      <c r="O628" s="348"/>
      <c r="P628" s="348"/>
      <c r="Q628" s="339"/>
      <c r="R628" s="339"/>
      <c r="S628" s="339"/>
      <c r="T628" s="346"/>
    </row>
    <row r="629" spans="1:20">
      <c r="A629" s="578">
        <f t="shared" si="9"/>
        <v>800</v>
      </c>
      <c r="B629" s="339"/>
      <c r="C629" s="581" t="str">
        <f>IFERROR(VLOOKUP(B629,[46]DSML!E:J,6,0),"")</f>
        <v/>
      </c>
      <c r="D629" s="581" t="str">
        <f>IFERROR(VLOOKUP(B629,[46]DSML!E:G,3,0),"")</f>
        <v/>
      </c>
      <c r="E629" s="581"/>
      <c r="F629" s="581"/>
      <c r="G629" s="339"/>
      <c r="H629" s="339"/>
      <c r="I629" s="339"/>
      <c r="J629" s="346"/>
      <c r="K629" s="347"/>
      <c r="L629" s="348"/>
      <c r="M629" s="348"/>
      <c r="N629" s="349"/>
      <c r="O629" s="348"/>
      <c r="P629" s="348"/>
      <c r="Q629" s="339"/>
      <c r="R629" s="339"/>
      <c r="S629" s="339"/>
      <c r="T629" s="346"/>
    </row>
    <row r="630" spans="1:20">
      <c r="A630" s="578">
        <f t="shared" si="9"/>
        <v>801</v>
      </c>
      <c r="B630" s="339"/>
      <c r="C630" s="581" t="str">
        <f>IFERROR(VLOOKUP(B630,[46]DSML!E:J,6,0),"")</f>
        <v/>
      </c>
      <c r="D630" s="581" t="str">
        <f>IFERROR(VLOOKUP(B630,[46]DSML!E:G,3,0),"")</f>
        <v/>
      </c>
      <c r="E630" s="581"/>
      <c r="F630" s="581"/>
      <c r="G630" s="339"/>
      <c r="H630" s="339"/>
      <c r="I630" s="339"/>
      <c r="J630" s="346"/>
      <c r="K630" s="347"/>
      <c r="L630" s="348"/>
      <c r="M630" s="348"/>
      <c r="N630" s="349"/>
      <c r="O630" s="348"/>
      <c r="P630" s="348"/>
      <c r="Q630" s="339"/>
      <c r="R630" s="339"/>
      <c r="S630" s="339"/>
      <c r="T630" s="346"/>
    </row>
    <row r="631" spans="1:20">
      <c r="A631" s="578">
        <f t="shared" si="9"/>
        <v>802</v>
      </c>
      <c r="B631" s="339"/>
      <c r="C631" s="581" t="str">
        <f>IFERROR(VLOOKUP(B631,[46]DSML!E:J,6,0),"")</f>
        <v/>
      </c>
      <c r="D631" s="581" t="str">
        <f>IFERROR(VLOOKUP(B631,[46]DSML!E:G,3,0),"")</f>
        <v/>
      </c>
      <c r="E631" s="581"/>
      <c r="F631" s="581"/>
      <c r="G631" s="339"/>
      <c r="H631" s="339"/>
      <c r="I631" s="339"/>
      <c r="J631" s="346"/>
      <c r="K631" s="347"/>
      <c r="L631" s="348"/>
      <c r="M631" s="348"/>
      <c r="N631" s="349"/>
      <c r="O631" s="348"/>
      <c r="P631" s="348"/>
      <c r="Q631" s="339"/>
      <c r="R631" s="339"/>
      <c r="S631" s="339"/>
      <c r="T631" s="346"/>
    </row>
    <row r="632" spans="1:20">
      <c r="A632" s="578">
        <f t="shared" si="9"/>
        <v>803</v>
      </c>
      <c r="B632" s="339"/>
      <c r="C632" s="581" t="str">
        <f>IFERROR(VLOOKUP(B632,[46]DSML!E:J,6,0),"")</f>
        <v/>
      </c>
      <c r="D632" s="581" t="str">
        <f>IFERROR(VLOOKUP(B632,[46]DSML!E:G,3,0),"")</f>
        <v/>
      </c>
      <c r="E632" s="581"/>
      <c r="F632" s="581"/>
      <c r="G632" s="339"/>
      <c r="H632" s="339"/>
      <c r="I632" s="339"/>
      <c r="J632" s="346"/>
      <c r="K632" s="347"/>
      <c r="L632" s="348"/>
      <c r="M632" s="348"/>
      <c r="N632" s="349"/>
      <c r="O632" s="348"/>
      <c r="P632" s="348"/>
      <c r="Q632" s="339"/>
      <c r="R632" s="339"/>
      <c r="S632" s="339"/>
      <c r="T632" s="346"/>
    </row>
    <row r="633" spans="1:20">
      <c r="A633" s="578">
        <f t="shared" si="9"/>
        <v>804</v>
      </c>
      <c r="B633" s="339"/>
      <c r="C633" s="581" t="str">
        <f>IFERROR(VLOOKUP(B633,[46]DSML!E:J,6,0),"")</f>
        <v/>
      </c>
      <c r="D633" s="581" t="str">
        <f>IFERROR(VLOOKUP(B633,[46]DSML!E:G,3,0),"")</f>
        <v/>
      </c>
      <c r="E633" s="581"/>
      <c r="F633" s="581"/>
      <c r="G633" s="339"/>
      <c r="H633" s="339"/>
      <c r="I633" s="339"/>
      <c r="J633" s="346"/>
      <c r="K633" s="347"/>
      <c r="L633" s="348"/>
      <c r="M633" s="348"/>
      <c r="N633" s="349"/>
      <c r="O633" s="348"/>
      <c r="P633" s="348"/>
      <c r="Q633" s="339"/>
      <c r="R633" s="339"/>
      <c r="S633" s="339"/>
      <c r="T633" s="346"/>
    </row>
    <row r="634" spans="1:20">
      <c r="A634" s="578">
        <f t="shared" si="9"/>
        <v>805</v>
      </c>
      <c r="B634" s="339"/>
      <c r="C634" s="581" t="str">
        <f>IFERROR(VLOOKUP(B634,[46]DSML!E:J,6,0),"")</f>
        <v/>
      </c>
      <c r="D634" s="581" t="str">
        <f>IFERROR(VLOOKUP(B634,[46]DSML!E:G,3,0),"")</f>
        <v/>
      </c>
      <c r="E634" s="581"/>
      <c r="F634" s="581"/>
      <c r="G634" s="339"/>
      <c r="H634" s="339"/>
      <c r="I634" s="339"/>
      <c r="J634" s="346"/>
      <c r="K634" s="347"/>
      <c r="L634" s="348"/>
      <c r="M634" s="348"/>
      <c r="N634" s="349"/>
      <c r="O634" s="348"/>
      <c r="P634" s="348"/>
      <c r="Q634" s="339"/>
      <c r="R634" s="339"/>
      <c r="S634" s="339"/>
      <c r="T634" s="346"/>
    </row>
    <row r="635" spans="1:20">
      <c r="A635" s="578">
        <f t="shared" si="9"/>
        <v>806</v>
      </c>
      <c r="B635" s="339"/>
      <c r="C635" s="581" t="str">
        <f>IFERROR(VLOOKUP(B635,[46]DSML!E:J,6,0),"")</f>
        <v/>
      </c>
      <c r="D635" s="581" t="str">
        <f>IFERROR(VLOOKUP(B635,[46]DSML!E:G,3,0),"")</f>
        <v/>
      </c>
      <c r="E635" s="581"/>
      <c r="F635" s="581"/>
      <c r="G635" s="339"/>
      <c r="H635" s="339"/>
      <c r="I635" s="339"/>
      <c r="J635" s="346"/>
      <c r="K635" s="347"/>
      <c r="L635" s="348"/>
      <c r="M635" s="348"/>
      <c r="N635" s="349"/>
      <c r="O635" s="348"/>
      <c r="P635" s="348"/>
      <c r="Q635" s="339"/>
      <c r="R635" s="339"/>
      <c r="S635" s="339"/>
      <c r="T635" s="346"/>
    </row>
    <row r="636" spans="1:20">
      <c r="A636" s="578">
        <f t="shared" si="9"/>
        <v>807</v>
      </c>
      <c r="B636" s="339"/>
      <c r="C636" s="581" t="str">
        <f>IFERROR(VLOOKUP(B636,[46]DSML!E:J,6,0),"")</f>
        <v/>
      </c>
      <c r="D636" s="581" t="str">
        <f>IFERROR(VLOOKUP(B636,[46]DSML!E:G,3,0),"")</f>
        <v/>
      </c>
      <c r="E636" s="581"/>
      <c r="F636" s="581"/>
      <c r="G636" s="339"/>
      <c r="H636" s="339"/>
      <c r="I636" s="339"/>
      <c r="J636" s="346"/>
      <c r="K636" s="347"/>
      <c r="L636" s="348"/>
      <c r="M636" s="348"/>
      <c r="N636" s="349"/>
      <c r="O636" s="348"/>
      <c r="P636" s="348"/>
      <c r="Q636" s="339"/>
      <c r="R636" s="339"/>
      <c r="S636" s="339"/>
      <c r="T636" s="346"/>
    </row>
    <row r="637" spans="1:20">
      <c r="A637" s="578">
        <f t="shared" si="9"/>
        <v>808</v>
      </c>
      <c r="B637" s="339"/>
      <c r="C637" s="581" t="str">
        <f>IFERROR(VLOOKUP(B637,[46]DSML!E:J,6,0),"")</f>
        <v/>
      </c>
      <c r="D637" s="581" t="str">
        <f>IFERROR(VLOOKUP(B637,[46]DSML!E:G,3,0),"")</f>
        <v/>
      </c>
      <c r="E637" s="581"/>
      <c r="F637" s="581"/>
      <c r="G637" s="339"/>
      <c r="H637" s="339"/>
      <c r="I637" s="339"/>
      <c r="J637" s="346"/>
      <c r="K637" s="347"/>
      <c r="L637" s="348"/>
      <c r="M637" s="348"/>
      <c r="N637" s="349"/>
      <c r="O637" s="348"/>
      <c r="P637" s="348"/>
      <c r="Q637" s="339"/>
      <c r="R637" s="339"/>
      <c r="S637" s="339"/>
      <c r="T637" s="346"/>
    </row>
    <row r="638" spans="1:20">
      <c r="A638" s="578">
        <f t="shared" si="9"/>
        <v>809</v>
      </c>
      <c r="B638" s="339"/>
      <c r="C638" s="581" t="str">
        <f>IFERROR(VLOOKUP(B638,[46]DSML!E:J,6,0),"")</f>
        <v/>
      </c>
      <c r="D638" s="581" t="str">
        <f>IFERROR(VLOOKUP(B638,[46]DSML!E:G,3,0),"")</f>
        <v/>
      </c>
      <c r="E638" s="581"/>
      <c r="F638" s="581"/>
      <c r="G638" s="339"/>
      <c r="H638" s="339"/>
      <c r="I638" s="339"/>
      <c r="J638" s="346"/>
      <c r="K638" s="347"/>
      <c r="L638" s="348"/>
      <c r="M638" s="348"/>
      <c r="N638" s="349"/>
      <c r="O638" s="348"/>
      <c r="P638" s="348"/>
      <c r="Q638" s="339"/>
      <c r="R638" s="339"/>
      <c r="S638" s="339"/>
      <c r="T638" s="346"/>
    </row>
    <row r="639" spans="1:20">
      <c r="A639" s="578">
        <f t="shared" si="9"/>
        <v>810</v>
      </c>
      <c r="B639" s="339"/>
      <c r="C639" s="581" t="str">
        <f>IFERROR(VLOOKUP(B639,[46]DSML!E:J,6,0),"")</f>
        <v/>
      </c>
      <c r="D639" s="581" t="str">
        <f>IFERROR(VLOOKUP(B639,[46]DSML!E:G,3,0),"")</f>
        <v/>
      </c>
      <c r="E639" s="581"/>
      <c r="F639" s="581"/>
      <c r="G639" s="339"/>
      <c r="H639" s="339"/>
      <c r="I639" s="339"/>
      <c r="J639" s="346"/>
      <c r="K639" s="347"/>
      <c r="L639" s="348"/>
      <c r="M639" s="348"/>
      <c r="N639" s="349"/>
      <c r="O639" s="348"/>
      <c r="P639" s="348"/>
      <c r="Q639" s="339"/>
      <c r="R639" s="339"/>
      <c r="S639" s="339"/>
      <c r="T639" s="346"/>
    </row>
    <row r="640" spans="1:20">
      <c r="A640" s="578">
        <f t="shared" si="9"/>
        <v>811</v>
      </c>
      <c r="B640" s="339"/>
      <c r="C640" s="581" t="str">
        <f>IFERROR(VLOOKUP(B640,[46]DSML!E:J,6,0),"")</f>
        <v/>
      </c>
      <c r="D640" s="581" t="str">
        <f>IFERROR(VLOOKUP(B640,[46]DSML!E:G,3,0),"")</f>
        <v/>
      </c>
      <c r="E640" s="581"/>
      <c r="F640" s="581"/>
      <c r="G640" s="339"/>
      <c r="H640" s="339"/>
      <c r="I640" s="339"/>
      <c r="J640" s="346"/>
      <c r="K640" s="347"/>
      <c r="L640" s="348"/>
      <c r="M640" s="348"/>
      <c r="N640" s="349"/>
      <c r="O640" s="348"/>
      <c r="P640" s="348"/>
      <c r="Q640" s="339"/>
      <c r="R640" s="339"/>
      <c r="S640" s="339"/>
      <c r="T640" s="346"/>
    </row>
    <row r="641" spans="1:20">
      <c r="A641" s="578">
        <f t="shared" si="9"/>
        <v>812</v>
      </c>
      <c r="B641" s="339"/>
      <c r="C641" s="581" t="str">
        <f>IFERROR(VLOOKUP(B641,[46]DSML!E:J,6,0),"")</f>
        <v/>
      </c>
      <c r="D641" s="581" t="str">
        <f>IFERROR(VLOOKUP(B641,[46]DSML!E:G,3,0),"")</f>
        <v/>
      </c>
      <c r="E641" s="581"/>
      <c r="F641" s="581"/>
      <c r="G641" s="339"/>
      <c r="H641" s="339"/>
      <c r="I641" s="339"/>
      <c r="J641" s="346"/>
      <c r="K641" s="347"/>
      <c r="L641" s="348"/>
      <c r="M641" s="348"/>
      <c r="N641" s="349"/>
      <c r="O641" s="348"/>
      <c r="P641" s="348"/>
      <c r="Q641" s="339"/>
      <c r="R641" s="339"/>
      <c r="S641" s="339"/>
      <c r="T641" s="346"/>
    </row>
    <row r="642" spans="1:20">
      <c r="A642" s="578">
        <f t="shared" si="9"/>
        <v>813</v>
      </c>
      <c r="B642" s="339"/>
      <c r="C642" s="581" t="str">
        <f>IFERROR(VLOOKUP(B642,[46]DSML!E:J,6,0),"")</f>
        <v/>
      </c>
      <c r="D642" s="581" t="str">
        <f>IFERROR(VLOOKUP(B642,[46]DSML!E:G,3,0),"")</f>
        <v/>
      </c>
      <c r="E642" s="581"/>
      <c r="F642" s="581"/>
      <c r="G642" s="339"/>
      <c r="H642" s="339"/>
      <c r="I642" s="339"/>
      <c r="J642" s="346"/>
      <c r="K642" s="347"/>
      <c r="L642" s="348"/>
      <c r="M642" s="348"/>
      <c r="N642" s="349"/>
      <c r="O642" s="348"/>
      <c r="P642" s="348"/>
      <c r="Q642" s="339"/>
      <c r="R642" s="339"/>
      <c r="S642" s="339"/>
      <c r="T642" s="346"/>
    </row>
    <row r="643" spans="1:20">
      <c r="A643" s="578">
        <f t="shared" ref="A643:A706" si="10">A642+1</f>
        <v>814</v>
      </c>
      <c r="B643" s="339"/>
      <c r="C643" s="581" t="str">
        <f>IFERROR(VLOOKUP(B643,[46]DSML!E:J,6,0),"")</f>
        <v/>
      </c>
      <c r="D643" s="581" t="str">
        <f>IFERROR(VLOOKUP(B643,[46]DSML!E:G,3,0),"")</f>
        <v/>
      </c>
      <c r="E643" s="581"/>
      <c r="F643" s="581"/>
      <c r="G643" s="339"/>
      <c r="H643" s="339"/>
      <c r="I643" s="339"/>
      <c r="J643" s="346"/>
      <c r="K643" s="347"/>
      <c r="L643" s="348"/>
      <c r="M643" s="348"/>
      <c r="N643" s="349"/>
      <c r="O643" s="348"/>
      <c r="P643" s="348"/>
      <c r="Q643" s="339"/>
      <c r="R643" s="339"/>
      <c r="S643" s="339"/>
      <c r="T643" s="346"/>
    </row>
    <row r="644" spans="1:20">
      <c r="A644" s="578">
        <f t="shared" si="10"/>
        <v>815</v>
      </c>
      <c r="B644" s="339"/>
      <c r="C644" s="581" t="str">
        <f>IFERROR(VLOOKUP(B644,[46]DSML!E:J,6,0),"")</f>
        <v/>
      </c>
      <c r="D644" s="581" t="str">
        <f>IFERROR(VLOOKUP(B644,[46]DSML!E:G,3,0),"")</f>
        <v/>
      </c>
      <c r="E644" s="581"/>
      <c r="F644" s="581"/>
      <c r="G644" s="339"/>
      <c r="H644" s="339"/>
      <c r="I644" s="339"/>
      <c r="J644" s="346"/>
      <c r="K644" s="347"/>
      <c r="L644" s="348"/>
      <c r="M644" s="348"/>
      <c r="N644" s="349"/>
      <c r="O644" s="348"/>
      <c r="P644" s="348"/>
      <c r="Q644" s="339"/>
      <c r="R644" s="339"/>
      <c r="S644" s="339"/>
      <c r="T644" s="346"/>
    </row>
    <row r="645" spans="1:20">
      <c r="A645" s="578">
        <f t="shared" si="10"/>
        <v>816</v>
      </c>
      <c r="B645" s="339"/>
      <c r="C645" s="581" t="str">
        <f>IFERROR(VLOOKUP(B645,[46]DSML!E:J,6,0),"")</f>
        <v/>
      </c>
      <c r="D645" s="581" t="str">
        <f>IFERROR(VLOOKUP(B645,[46]DSML!E:G,3,0),"")</f>
        <v/>
      </c>
      <c r="E645" s="581"/>
      <c r="F645" s="581"/>
      <c r="G645" s="339"/>
      <c r="H645" s="339"/>
      <c r="I645" s="339"/>
      <c r="J645" s="346"/>
      <c r="K645" s="347"/>
      <c r="L645" s="348"/>
      <c r="M645" s="348"/>
      <c r="N645" s="349"/>
      <c r="O645" s="348"/>
      <c r="P645" s="348"/>
      <c r="Q645" s="339"/>
      <c r="R645" s="339"/>
      <c r="S645" s="339"/>
      <c r="T645" s="346"/>
    </row>
    <row r="646" spans="1:20">
      <c r="A646" s="578">
        <f t="shared" si="10"/>
        <v>817</v>
      </c>
      <c r="B646" s="339"/>
      <c r="C646" s="581" t="str">
        <f>IFERROR(VLOOKUP(B646,[46]DSML!E:J,6,0),"")</f>
        <v/>
      </c>
      <c r="D646" s="581" t="str">
        <f>IFERROR(VLOOKUP(B646,[46]DSML!E:G,3,0),"")</f>
        <v/>
      </c>
      <c r="E646" s="581"/>
      <c r="F646" s="581"/>
      <c r="G646" s="339"/>
      <c r="H646" s="339"/>
      <c r="I646" s="339"/>
      <c r="J646" s="346"/>
      <c r="K646" s="347"/>
      <c r="L646" s="348"/>
      <c r="M646" s="348"/>
      <c r="N646" s="349"/>
      <c r="O646" s="348"/>
      <c r="P646" s="348"/>
      <c r="Q646" s="339"/>
      <c r="R646" s="339"/>
      <c r="S646" s="339"/>
      <c r="T646" s="346"/>
    </row>
    <row r="647" spans="1:20">
      <c r="A647" s="578">
        <f t="shared" si="10"/>
        <v>818</v>
      </c>
      <c r="B647" s="339"/>
      <c r="C647" s="581" t="str">
        <f>IFERROR(VLOOKUP(B647,[46]DSML!E:J,6,0),"")</f>
        <v/>
      </c>
      <c r="D647" s="581" t="str">
        <f>IFERROR(VLOOKUP(B647,[46]DSML!E:G,3,0),"")</f>
        <v/>
      </c>
      <c r="E647" s="581"/>
      <c r="F647" s="581"/>
      <c r="G647" s="339"/>
      <c r="H647" s="339"/>
      <c r="I647" s="339"/>
      <c r="J647" s="346"/>
      <c r="K647" s="347"/>
      <c r="L647" s="348"/>
      <c r="M647" s="348"/>
      <c r="N647" s="349"/>
      <c r="O647" s="348"/>
      <c r="P647" s="348"/>
      <c r="Q647" s="339"/>
      <c r="R647" s="339"/>
      <c r="S647" s="339"/>
      <c r="T647" s="346"/>
    </row>
    <row r="648" spans="1:20">
      <c r="A648" s="578">
        <f t="shared" si="10"/>
        <v>819</v>
      </c>
      <c r="B648" s="339"/>
      <c r="C648" s="581" t="str">
        <f>IFERROR(VLOOKUP(B648,[46]DSML!E:J,6,0),"")</f>
        <v/>
      </c>
      <c r="D648" s="581" t="str">
        <f>IFERROR(VLOOKUP(B648,[46]DSML!E:G,3,0),"")</f>
        <v/>
      </c>
      <c r="E648" s="581"/>
      <c r="F648" s="581"/>
      <c r="G648" s="339"/>
      <c r="H648" s="339"/>
      <c r="I648" s="339"/>
      <c r="J648" s="346"/>
      <c r="K648" s="347"/>
      <c r="L648" s="348"/>
      <c r="M648" s="348"/>
      <c r="N648" s="349"/>
      <c r="O648" s="348"/>
      <c r="P648" s="348"/>
      <c r="Q648" s="339"/>
      <c r="R648" s="339"/>
      <c r="S648" s="339"/>
      <c r="T648" s="346"/>
    </row>
    <row r="649" spans="1:20">
      <c r="A649" s="578">
        <f t="shared" si="10"/>
        <v>820</v>
      </c>
      <c r="B649" s="339"/>
      <c r="C649" s="581" t="str">
        <f>IFERROR(VLOOKUP(B649,[46]DSML!E:J,6,0),"")</f>
        <v/>
      </c>
      <c r="D649" s="581" t="str">
        <f>IFERROR(VLOOKUP(B649,[46]DSML!E:G,3,0),"")</f>
        <v/>
      </c>
      <c r="E649" s="581"/>
      <c r="F649" s="581"/>
      <c r="G649" s="339"/>
      <c r="H649" s="339"/>
      <c r="I649" s="339"/>
      <c r="J649" s="346"/>
      <c r="K649" s="347"/>
      <c r="L649" s="348"/>
      <c r="M649" s="348"/>
      <c r="N649" s="349"/>
      <c r="O649" s="348"/>
      <c r="P649" s="348"/>
      <c r="Q649" s="339"/>
      <c r="R649" s="339"/>
      <c r="S649" s="339"/>
      <c r="T649" s="346"/>
    </row>
    <row r="650" spans="1:20">
      <c r="A650" s="578">
        <f t="shared" si="10"/>
        <v>821</v>
      </c>
      <c r="B650" s="339"/>
      <c r="C650" s="581" t="str">
        <f>IFERROR(VLOOKUP(B650,[46]DSML!E:J,6,0),"")</f>
        <v/>
      </c>
      <c r="D650" s="581" t="str">
        <f>IFERROR(VLOOKUP(B650,[46]DSML!E:G,3,0),"")</f>
        <v/>
      </c>
      <c r="E650" s="581"/>
      <c r="F650" s="581"/>
      <c r="G650" s="339"/>
      <c r="H650" s="339"/>
      <c r="I650" s="339"/>
      <c r="J650" s="346"/>
      <c r="K650" s="347"/>
      <c r="L650" s="348"/>
      <c r="M650" s="348"/>
      <c r="N650" s="349"/>
      <c r="O650" s="348"/>
      <c r="P650" s="348"/>
      <c r="Q650" s="339"/>
      <c r="R650" s="339"/>
      <c r="S650" s="339"/>
      <c r="T650" s="346"/>
    </row>
    <row r="651" spans="1:20">
      <c r="A651" s="578">
        <f t="shared" si="10"/>
        <v>822</v>
      </c>
      <c r="B651" s="339"/>
      <c r="C651" s="581" t="str">
        <f>IFERROR(VLOOKUP(B651,[46]DSML!E:J,6,0),"")</f>
        <v/>
      </c>
      <c r="D651" s="581" t="str">
        <f>IFERROR(VLOOKUP(B651,[46]DSML!E:G,3,0),"")</f>
        <v/>
      </c>
      <c r="E651" s="581"/>
      <c r="F651" s="581"/>
      <c r="G651" s="339"/>
      <c r="H651" s="339"/>
      <c r="I651" s="339"/>
      <c r="J651" s="346"/>
      <c r="K651" s="347"/>
      <c r="L651" s="348"/>
      <c r="M651" s="348"/>
      <c r="N651" s="349"/>
      <c r="O651" s="348"/>
      <c r="P651" s="348"/>
      <c r="Q651" s="339"/>
      <c r="R651" s="339"/>
      <c r="S651" s="339"/>
      <c r="T651" s="346"/>
    </row>
    <row r="652" spans="1:20">
      <c r="A652" s="578">
        <f t="shared" si="10"/>
        <v>823</v>
      </c>
      <c r="B652" s="339"/>
      <c r="C652" s="581" t="str">
        <f>IFERROR(VLOOKUP(B652,[46]DSML!E:J,6,0),"")</f>
        <v/>
      </c>
      <c r="D652" s="581" t="str">
        <f>IFERROR(VLOOKUP(B652,[46]DSML!E:G,3,0),"")</f>
        <v/>
      </c>
      <c r="E652" s="581"/>
      <c r="F652" s="581"/>
      <c r="G652" s="339"/>
      <c r="H652" s="339"/>
      <c r="I652" s="339"/>
      <c r="J652" s="346"/>
      <c r="K652" s="347"/>
      <c r="L652" s="348"/>
      <c r="M652" s="348"/>
      <c r="N652" s="349"/>
      <c r="O652" s="348"/>
      <c r="P652" s="348"/>
      <c r="Q652" s="339"/>
      <c r="R652" s="339"/>
      <c r="S652" s="339"/>
      <c r="T652" s="346"/>
    </row>
    <row r="653" spans="1:20">
      <c r="A653" s="578">
        <f t="shared" si="10"/>
        <v>824</v>
      </c>
      <c r="B653" s="339"/>
      <c r="C653" s="581" t="str">
        <f>IFERROR(VLOOKUP(B653,[46]DSML!E:J,6,0),"")</f>
        <v/>
      </c>
      <c r="D653" s="581" t="str">
        <f>IFERROR(VLOOKUP(B653,[46]DSML!E:G,3,0),"")</f>
        <v/>
      </c>
      <c r="E653" s="581"/>
      <c r="F653" s="581"/>
      <c r="G653" s="339"/>
      <c r="H653" s="339"/>
      <c r="I653" s="339"/>
      <c r="J653" s="346"/>
      <c r="K653" s="347"/>
      <c r="L653" s="348"/>
      <c r="M653" s="348"/>
      <c r="N653" s="349"/>
      <c r="O653" s="348"/>
      <c r="P653" s="348"/>
      <c r="Q653" s="339"/>
      <c r="R653" s="339"/>
      <c r="S653" s="339"/>
      <c r="T653" s="346"/>
    </row>
    <row r="654" spans="1:20">
      <c r="A654" s="578">
        <f t="shared" si="10"/>
        <v>825</v>
      </c>
      <c r="B654" s="339"/>
      <c r="C654" s="581" t="str">
        <f>IFERROR(VLOOKUP(B654,[46]DSML!E:J,6,0),"")</f>
        <v/>
      </c>
      <c r="D654" s="581" t="str">
        <f>IFERROR(VLOOKUP(B654,[46]DSML!E:G,3,0),"")</f>
        <v/>
      </c>
      <c r="E654" s="581"/>
      <c r="F654" s="581"/>
      <c r="G654" s="339"/>
      <c r="H654" s="339"/>
      <c r="I654" s="339"/>
      <c r="J654" s="346"/>
      <c r="K654" s="347"/>
      <c r="L654" s="348"/>
      <c r="M654" s="348"/>
      <c r="N654" s="349"/>
      <c r="O654" s="348"/>
      <c r="P654" s="348"/>
      <c r="Q654" s="339"/>
      <c r="R654" s="339"/>
      <c r="S654" s="339"/>
      <c r="T654" s="346"/>
    </row>
    <row r="655" spans="1:20">
      <c r="A655" s="578">
        <f t="shared" si="10"/>
        <v>826</v>
      </c>
      <c r="B655" s="339"/>
      <c r="C655" s="581" t="str">
        <f>IFERROR(VLOOKUP(B655,[46]DSML!E:J,6,0),"")</f>
        <v/>
      </c>
      <c r="D655" s="581" t="str">
        <f>IFERROR(VLOOKUP(B655,[46]DSML!E:G,3,0),"")</f>
        <v/>
      </c>
      <c r="E655" s="581"/>
      <c r="F655" s="581"/>
      <c r="G655" s="339"/>
      <c r="H655" s="339"/>
      <c r="I655" s="339"/>
      <c r="J655" s="346"/>
      <c r="K655" s="347"/>
      <c r="L655" s="348"/>
      <c r="M655" s="348"/>
      <c r="N655" s="349"/>
      <c r="O655" s="348"/>
      <c r="P655" s="348"/>
      <c r="Q655" s="339"/>
      <c r="R655" s="339"/>
      <c r="S655" s="339"/>
      <c r="T655" s="346"/>
    </row>
    <row r="656" spans="1:20">
      <c r="A656" s="578">
        <f t="shared" si="10"/>
        <v>827</v>
      </c>
      <c r="B656" s="339"/>
      <c r="C656" s="581" t="str">
        <f>IFERROR(VLOOKUP(B656,[46]DSML!E:J,6,0),"")</f>
        <v/>
      </c>
      <c r="D656" s="581" t="str">
        <f>IFERROR(VLOOKUP(B656,[46]DSML!E:G,3,0),"")</f>
        <v/>
      </c>
      <c r="E656" s="581"/>
      <c r="F656" s="581"/>
      <c r="G656" s="339"/>
      <c r="H656" s="339"/>
      <c r="I656" s="339"/>
      <c r="J656" s="346"/>
      <c r="K656" s="347"/>
      <c r="L656" s="348"/>
      <c r="M656" s="348"/>
      <c r="N656" s="349"/>
      <c r="O656" s="348"/>
      <c r="P656" s="348"/>
      <c r="Q656" s="339"/>
      <c r="R656" s="339"/>
      <c r="S656" s="339"/>
      <c r="T656" s="346"/>
    </row>
    <row r="657" spans="1:20">
      <c r="A657" s="578">
        <f t="shared" si="10"/>
        <v>828</v>
      </c>
      <c r="B657" s="339"/>
      <c r="C657" s="581" t="str">
        <f>IFERROR(VLOOKUP(B657,[46]DSML!E:J,6,0),"")</f>
        <v/>
      </c>
      <c r="D657" s="581" t="str">
        <f>IFERROR(VLOOKUP(B657,[46]DSML!E:G,3,0),"")</f>
        <v/>
      </c>
      <c r="E657" s="581"/>
      <c r="F657" s="581"/>
      <c r="G657" s="339"/>
      <c r="H657" s="339"/>
      <c r="I657" s="339"/>
      <c r="J657" s="346"/>
      <c r="K657" s="347"/>
      <c r="L657" s="348"/>
      <c r="M657" s="348"/>
      <c r="N657" s="349"/>
      <c r="O657" s="348"/>
      <c r="P657" s="348"/>
      <c r="Q657" s="339"/>
      <c r="R657" s="339"/>
      <c r="S657" s="339"/>
      <c r="T657" s="346"/>
    </row>
    <row r="658" spans="1:20">
      <c r="A658" s="578">
        <f t="shared" si="10"/>
        <v>829</v>
      </c>
      <c r="B658" s="339"/>
      <c r="C658" s="581" t="str">
        <f>IFERROR(VLOOKUP(B658,[46]DSML!E:J,6,0),"")</f>
        <v/>
      </c>
      <c r="D658" s="581" t="str">
        <f>IFERROR(VLOOKUP(B658,[46]DSML!E:G,3,0),"")</f>
        <v/>
      </c>
      <c r="E658" s="581"/>
      <c r="F658" s="581"/>
      <c r="G658" s="339"/>
      <c r="H658" s="339"/>
      <c r="I658" s="339"/>
      <c r="J658" s="346"/>
      <c r="K658" s="347"/>
      <c r="L658" s="348"/>
      <c r="M658" s="348"/>
      <c r="N658" s="349"/>
      <c r="O658" s="348"/>
      <c r="P658" s="348"/>
      <c r="Q658" s="339"/>
      <c r="R658" s="339"/>
      <c r="S658" s="339"/>
      <c r="T658" s="346"/>
    </row>
    <row r="659" spans="1:20">
      <c r="A659" s="578">
        <f t="shared" si="10"/>
        <v>830</v>
      </c>
      <c r="B659" s="339"/>
      <c r="C659" s="581" t="str">
        <f>IFERROR(VLOOKUP(B659,[46]DSML!E:J,6,0),"")</f>
        <v/>
      </c>
      <c r="D659" s="581" t="str">
        <f>IFERROR(VLOOKUP(B659,[46]DSML!E:G,3,0),"")</f>
        <v/>
      </c>
      <c r="E659" s="581"/>
      <c r="F659" s="581"/>
      <c r="G659" s="339"/>
      <c r="H659" s="339"/>
      <c r="I659" s="339"/>
      <c r="J659" s="346"/>
      <c r="K659" s="347"/>
      <c r="L659" s="348"/>
      <c r="M659" s="348"/>
      <c r="N659" s="349"/>
      <c r="O659" s="348"/>
      <c r="P659" s="348"/>
      <c r="Q659" s="339"/>
      <c r="R659" s="339"/>
      <c r="S659" s="339"/>
      <c r="T659" s="346"/>
    </row>
    <row r="660" spans="1:20">
      <c r="A660" s="578">
        <f t="shared" si="10"/>
        <v>831</v>
      </c>
      <c r="B660" s="339"/>
      <c r="C660" s="581" t="str">
        <f>IFERROR(VLOOKUP(B660,[46]DSML!E:J,6,0),"")</f>
        <v/>
      </c>
      <c r="D660" s="581" t="str">
        <f>IFERROR(VLOOKUP(B660,[46]DSML!E:G,3,0),"")</f>
        <v/>
      </c>
      <c r="E660" s="581"/>
      <c r="F660" s="581"/>
      <c r="G660" s="339"/>
      <c r="H660" s="339"/>
      <c r="I660" s="339"/>
      <c r="J660" s="346"/>
      <c r="K660" s="347"/>
      <c r="L660" s="348"/>
      <c r="M660" s="348"/>
      <c r="N660" s="349"/>
      <c r="O660" s="348"/>
      <c r="P660" s="348"/>
      <c r="Q660" s="339"/>
      <c r="R660" s="339"/>
      <c r="S660" s="339"/>
      <c r="T660" s="346"/>
    </row>
    <row r="661" spans="1:20">
      <c r="A661" s="578">
        <f t="shared" si="10"/>
        <v>832</v>
      </c>
      <c r="B661" s="339"/>
      <c r="C661" s="581" t="str">
        <f>IFERROR(VLOOKUP(B661,[46]DSML!E:J,6,0),"")</f>
        <v/>
      </c>
      <c r="D661" s="581" t="str">
        <f>IFERROR(VLOOKUP(B661,[46]DSML!E:G,3,0),"")</f>
        <v/>
      </c>
      <c r="E661" s="581"/>
      <c r="F661" s="581"/>
      <c r="G661" s="339"/>
      <c r="H661" s="339"/>
      <c r="I661" s="339"/>
      <c r="J661" s="346"/>
      <c r="K661" s="347"/>
      <c r="L661" s="348"/>
      <c r="M661" s="348"/>
      <c r="N661" s="349"/>
      <c r="O661" s="348"/>
      <c r="P661" s="348"/>
      <c r="Q661" s="339"/>
      <c r="R661" s="339"/>
      <c r="S661" s="339"/>
      <c r="T661" s="346"/>
    </row>
    <row r="662" spans="1:20">
      <c r="A662" s="578">
        <f t="shared" si="10"/>
        <v>833</v>
      </c>
      <c r="B662" s="339"/>
      <c r="C662" s="581" t="str">
        <f>IFERROR(VLOOKUP(B662,[46]DSML!E:J,6,0),"")</f>
        <v/>
      </c>
      <c r="D662" s="581" t="str">
        <f>IFERROR(VLOOKUP(B662,[46]DSML!E:G,3,0),"")</f>
        <v/>
      </c>
      <c r="E662" s="581"/>
      <c r="F662" s="581"/>
      <c r="G662" s="339"/>
      <c r="H662" s="339"/>
      <c r="I662" s="339"/>
      <c r="J662" s="346"/>
      <c r="K662" s="347"/>
      <c r="L662" s="348"/>
      <c r="M662" s="348"/>
      <c r="N662" s="349"/>
      <c r="O662" s="348"/>
      <c r="P662" s="348"/>
      <c r="Q662" s="339"/>
      <c r="R662" s="339"/>
      <c r="S662" s="339"/>
      <c r="T662" s="346"/>
    </row>
    <row r="663" spans="1:20">
      <c r="A663" s="578">
        <f t="shared" si="10"/>
        <v>834</v>
      </c>
      <c r="B663" s="339"/>
      <c r="C663" s="581" t="str">
        <f>IFERROR(VLOOKUP(B663,[46]DSML!E:J,6,0),"")</f>
        <v/>
      </c>
      <c r="D663" s="581" t="str">
        <f>IFERROR(VLOOKUP(B663,[46]DSML!E:G,3,0),"")</f>
        <v/>
      </c>
      <c r="E663" s="581"/>
      <c r="F663" s="581"/>
      <c r="G663" s="339"/>
      <c r="H663" s="339"/>
      <c r="I663" s="339"/>
      <c r="J663" s="346"/>
      <c r="K663" s="347"/>
      <c r="L663" s="348"/>
      <c r="M663" s="348"/>
      <c r="N663" s="349"/>
      <c r="O663" s="348"/>
      <c r="P663" s="348"/>
      <c r="Q663" s="339"/>
      <c r="R663" s="339"/>
      <c r="S663" s="339"/>
      <c r="T663" s="346"/>
    </row>
    <row r="664" spans="1:20">
      <c r="A664" s="578">
        <f t="shared" si="10"/>
        <v>835</v>
      </c>
      <c r="B664" s="339"/>
      <c r="C664" s="581" t="str">
        <f>IFERROR(VLOOKUP(B664,[46]DSML!E:J,6,0),"")</f>
        <v/>
      </c>
      <c r="D664" s="581" t="str">
        <f>IFERROR(VLOOKUP(B664,[46]DSML!E:G,3,0),"")</f>
        <v/>
      </c>
      <c r="E664" s="581"/>
      <c r="F664" s="581"/>
      <c r="G664" s="339"/>
      <c r="H664" s="339"/>
      <c r="I664" s="339"/>
      <c r="J664" s="346"/>
      <c r="K664" s="347"/>
      <c r="L664" s="348"/>
      <c r="M664" s="348"/>
      <c r="N664" s="349"/>
      <c r="O664" s="348"/>
      <c r="P664" s="348"/>
      <c r="Q664" s="339"/>
      <c r="R664" s="339"/>
      <c r="S664" s="339"/>
      <c r="T664" s="346"/>
    </row>
    <row r="665" spans="1:20">
      <c r="A665" s="578">
        <f t="shared" si="10"/>
        <v>836</v>
      </c>
      <c r="B665" s="339"/>
      <c r="C665" s="581" t="str">
        <f>IFERROR(VLOOKUP(B665,[46]DSML!E:J,6,0),"")</f>
        <v/>
      </c>
      <c r="D665" s="581" t="str">
        <f>IFERROR(VLOOKUP(B665,[46]DSML!E:G,3,0),"")</f>
        <v/>
      </c>
      <c r="E665" s="581"/>
      <c r="F665" s="581"/>
      <c r="G665" s="339"/>
      <c r="H665" s="339"/>
      <c r="I665" s="339"/>
      <c r="J665" s="346"/>
      <c r="K665" s="347"/>
      <c r="L665" s="348"/>
      <c r="M665" s="348"/>
      <c r="N665" s="349"/>
      <c r="O665" s="348"/>
      <c r="P665" s="348"/>
      <c r="Q665" s="339"/>
      <c r="R665" s="339"/>
      <c r="S665" s="339"/>
      <c r="T665" s="346"/>
    </row>
    <row r="666" spans="1:20">
      <c r="A666" s="578">
        <f t="shared" si="10"/>
        <v>837</v>
      </c>
      <c r="B666" s="339"/>
      <c r="C666" s="581" t="str">
        <f>IFERROR(VLOOKUP(B666,[46]DSML!E:J,6,0),"")</f>
        <v/>
      </c>
      <c r="D666" s="581" t="str">
        <f>IFERROR(VLOOKUP(B666,[46]DSML!E:G,3,0),"")</f>
        <v/>
      </c>
      <c r="E666" s="581"/>
      <c r="F666" s="581"/>
      <c r="G666" s="339"/>
      <c r="H666" s="339"/>
      <c r="I666" s="339"/>
      <c r="J666" s="346"/>
      <c r="K666" s="347"/>
      <c r="L666" s="348"/>
      <c r="M666" s="348"/>
      <c r="N666" s="349"/>
      <c r="O666" s="348"/>
      <c r="P666" s="348"/>
      <c r="Q666" s="339"/>
      <c r="R666" s="339"/>
      <c r="S666" s="339"/>
      <c r="T666" s="346"/>
    </row>
    <row r="667" spans="1:20">
      <c r="A667" s="578">
        <f t="shared" si="10"/>
        <v>838</v>
      </c>
      <c r="B667" s="339"/>
      <c r="C667" s="581" t="str">
        <f>IFERROR(VLOOKUP(B667,[46]DSML!E:J,6,0),"")</f>
        <v/>
      </c>
      <c r="D667" s="581" t="str">
        <f>IFERROR(VLOOKUP(B667,[46]DSML!E:G,3,0),"")</f>
        <v/>
      </c>
      <c r="E667" s="581"/>
      <c r="F667" s="581"/>
      <c r="G667" s="339"/>
      <c r="H667" s="339"/>
      <c r="I667" s="339"/>
      <c r="J667" s="346"/>
      <c r="K667" s="347"/>
      <c r="L667" s="348"/>
      <c r="M667" s="348"/>
      <c r="N667" s="349"/>
      <c r="O667" s="348"/>
      <c r="P667" s="348"/>
      <c r="Q667" s="339"/>
      <c r="R667" s="339"/>
      <c r="S667" s="339"/>
      <c r="T667" s="346"/>
    </row>
    <row r="668" spans="1:20">
      <c r="A668" s="578">
        <f t="shared" si="10"/>
        <v>839</v>
      </c>
      <c r="B668" s="339"/>
      <c r="C668" s="581" t="str">
        <f>IFERROR(VLOOKUP(B668,[46]DSML!E:J,6,0),"")</f>
        <v/>
      </c>
      <c r="D668" s="581" t="str">
        <f>IFERROR(VLOOKUP(B668,[46]DSML!E:G,3,0),"")</f>
        <v/>
      </c>
      <c r="E668" s="581"/>
      <c r="F668" s="581"/>
      <c r="G668" s="339"/>
      <c r="H668" s="339"/>
      <c r="I668" s="339"/>
      <c r="J668" s="346"/>
      <c r="K668" s="347"/>
      <c r="L668" s="348"/>
      <c r="M668" s="348"/>
      <c r="N668" s="349"/>
      <c r="O668" s="348"/>
      <c r="P668" s="348"/>
      <c r="Q668" s="339"/>
      <c r="R668" s="339"/>
      <c r="S668" s="339"/>
      <c r="T668" s="346"/>
    </row>
    <row r="669" spans="1:20">
      <c r="A669" s="578">
        <f t="shared" si="10"/>
        <v>840</v>
      </c>
      <c r="B669" s="339"/>
      <c r="C669" s="581" t="str">
        <f>IFERROR(VLOOKUP(B669,[46]DSML!E:J,6,0),"")</f>
        <v/>
      </c>
      <c r="D669" s="581" t="str">
        <f>IFERROR(VLOOKUP(B669,[46]DSML!E:G,3,0),"")</f>
        <v/>
      </c>
      <c r="E669" s="581"/>
      <c r="F669" s="581"/>
      <c r="G669" s="339"/>
      <c r="H669" s="339"/>
      <c r="I669" s="339"/>
      <c r="J669" s="346"/>
      <c r="K669" s="347"/>
      <c r="L669" s="348"/>
      <c r="M669" s="348"/>
      <c r="N669" s="349"/>
      <c r="O669" s="348"/>
      <c r="P669" s="348"/>
      <c r="Q669" s="339"/>
      <c r="R669" s="339"/>
      <c r="S669" s="339"/>
      <c r="T669" s="346"/>
    </row>
    <row r="670" spans="1:20">
      <c r="A670" s="578">
        <f t="shared" si="10"/>
        <v>841</v>
      </c>
      <c r="B670" s="339"/>
      <c r="C670" s="581" t="str">
        <f>IFERROR(VLOOKUP(B670,[46]DSML!E:J,6,0),"")</f>
        <v/>
      </c>
      <c r="D670" s="581" t="str">
        <f>IFERROR(VLOOKUP(B670,[46]DSML!E:G,3,0),"")</f>
        <v/>
      </c>
      <c r="E670" s="581"/>
      <c r="F670" s="581"/>
      <c r="G670" s="339"/>
      <c r="H670" s="339"/>
      <c r="I670" s="339"/>
      <c r="J670" s="346"/>
      <c r="K670" s="347"/>
      <c r="L670" s="348"/>
      <c r="M670" s="348"/>
      <c r="N670" s="349"/>
      <c r="O670" s="348"/>
      <c r="P670" s="348"/>
      <c r="Q670" s="339"/>
      <c r="R670" s="339"/>
      <c r="S670" s="339"/>
      <c r="T670" s="346"/>
    </row>
    <row r="671" spans="1:20">
      <c r="A671" s="578">
        <f t="shared" si="10"/>
        <v>842</v>
      </c>
      <c r="B671" s="339"/>
      <c r="C671" s="581" t="str">
        <f>IFERROR(VLOOKUP(B671,[46]DSML!E:J,6,0),"")</f>
        <v/>
      </c>
      <c r="D671" s="581" t="str">
        <f>IFERROR(VLOOKUP(B671,[46]DSML!E:G,3,0),"")</f>
        <v/>
      </c>
      <c r="E671" s="581"/>
      <c r="F671" s="581"/>
      <c r="G671" s="339"/>
      <c r="H671" s="339"/>
      <c r="I671" s="339"/>
      <c r="J671" s="346"/>
      <c r="K671" s="347"/>
      <c r="L671" s="348"/>
      <c r="M671" s="348"/>
      <c r="N671" s="349"/>
      <c r="O671" s="348"/>
      <c r="P671" s="348"/>
      <c r="Q671" s="339"/>
      <c r="R671" s="339"/>
      <c r="S671" s="339"/>
      <c r="T671" s="346"/>
    </row>
    <row r="672" spans="1:20">
      <c r="A672" s="578">
        <f t="shared" si="10"/>
        <v>843</v>
      </c>
      <c r="B672" s="339"/>
      <c r="C672" s="581" t="str">
        <f>IFERROR(VLOOKUP(B672,[46]DSML!E:J,6,0),"")</f>
        <v/>
      </c>
      <c r="D672" s="581" t="str">
        <f>IFERROR(VLOOKUP(B672,[46]DSML!E:G,3,0),"")</f>
        <v/>
      </c>
      <c r="E672" s="581"/>
      <c r="F672" s="581"/>
      <c r="G672" s="339"/>
      <c r="H672" s="339"/>
      <c r="I672" s="339"/>
      <c r="J672" s="346"/>
      <c r="K672" s="347"/>
      <c r="L672" s="348"/>
      <c r="M672" s="348"/>
      <c r="N672" s="349"/>
      <c r="O672" s="348"/>
      <c r="P672" s="348"/>
      <c r="Q672" s="339"/>
      <c r="R672" s="339"/>
      <c r="S672" s="339"/>
      <c r="T672" s="346"/>
    </row>
    <row r="673" spans="1:20">
      <c r="A673" s="578">
        <f t="shared" si="10"/>
        <v>844</v>
      </c>
      <c r="B673" s="339"/>
      <c r="C673" s="581" t="str">
        <f>IFERROR(VLOOKUP(B673,[46]DSML!E:J,6,0),"")</f>
        <v/>
      </c>
      <c r="D673" s="581" t="str">
        <f>IFERROR(VLOOKUP(B673,[46]DSML!E:G,3,0),"")</f>
        <v/>
      </c>
      <c r="E673" s="581"/>
      <c r="F673" s="581"/>
      <c r="G673" s="339"/>
      <c r="H673" s="339"/>
      <c r="I673" s="339"/>
      <c r="J673" s="346"/>
      <c r="K673" s="347"/>
      <c r="L673" s="348"/>
      <c r="M673" s="348"/>
      <c r="N673" s="349"/>
      <c r="O673" s="348"/>
      <c r="P673" s="348"/>
      <c r="Q673" s="339"/>
      <c r="R673" s="339"/>
      <c r="S673" s="339"/>
      <c r="T673" s="346"/>
    </row>
    <row r="674" spans="1:20">
      <c r="A674" s="578">
        <f t="shared" si="10"/>
        <v>845</v>
      </c>
      <c r="B674" s="339"/>
      <c r="C674" s="581" t="str">
        <f>IFERROR(VLOOKUP(B674,[46]DSML!E:J,6,0),"")</f>
        <v/>
      </c>
      <c r="D674" s="581" t="str">
        <f>IFERROR(VLOOKUP(B674,[46]DSML!E:G,3,0),"")</f>
        <v/>
      </c>
      <c r="E674" s="581"/>
      <c r="F674" s="581"/>
      <c r="G674" s="339"/>
      <c r="H674" s="339"/>
      <c r="I674" s="339"/>
      <c r="J674" s="346"/>
      <c r="K674" s="347"/>
      <c r="L674" s="348"/>
      <c r="M674" s="348"/>
      <c r="N674" s="349"/>
      <c r="O674" s="348"/>
      <c r="P674" s="348"/>
      <c r="Q674" s="339"/>
      <c r="R674" s="339"/>
      <c r="S674" s="339"/>
      <c r="T674" s="346"/>
    </row>
    <row r="675" spans="1:20">
      <c r="A675" s="578">
        <f t="shared" si="10"/>
        <v>846</v>
      </c>
      <c r="B675" s="339"/>
      <c r="C675" s="581" t="str">
        <f>IFERROR(VLOOKUP(B675,[46]DSML!E:J,6,0),"")</f>
        <v/>
      </c>
      <c r="D675" s="581" t="str">
        <f>IFERROR(VLOOKUP(B675,[46]DSML!E:G,3,0),"")</f>
        <v/>
      </c>
      <c r="E675" s="581"/>
      <c r="F675" s="581"/>
      <c r="G675" s="339"/>
      <c r="H675" s="339"/>
      <c r="I675" s="339"/>
      <c r="J675" s="346"/>
      <c r="K675" s="347"/>
      <c r="L675" s="348"/>
      <c r="M675" s="348"/>
      <c r="N675" s="349"/>
      <c r="O675" s="348"/>
      <c r="P675" s="348"/>
      <c r="Q675" s="339"/>
      <c r="R675" s="339"/>
      <c r="S675" s="339"/>
      <c r="T675" s="346"/>
    </row>
    <row r="676" spans="1:20">
      <c r="A676" s="578">
        <f t="shared" si="10"/>
        <v>847</v>
      </c>
      <c r="B676" s="339"/>
      <c r="C676" s="581" t="str">
        <f>IFERROR(VLOOKUP(B676,[46]DSML!E:J,6,0),"")</f>
        <v/>
      </c>
      <c r="D676" s="581" t="str">
        <f>IFERROR(VLOOKUP(B676,[46]DSML!E:G,3,0),"")</f>
        <v/>
      </c>
      <c r="E676" s="581"/>
      <c r="F676" s="581"/>
      <c r="G676" s="339"/>
      <c r="H676" s="339"/>
      <c r="I676" s="339"/>
      <c r="J676" s="346"/>
      <c r="K676" s="347"/>
      <c r="L676" s="348"/>
      <c r="M676" s="348"/>
      <c r="N676" s="349"/>
      <c r="O676" s="348"/>
      <c r="P676" s="348"/>
      <c r="Q676" s="339"/>
      <c r="R676" s="339"/>
      <c r="S676" s="339"/>
      <c r="T676" s="346"/>
    </row>
    <row r="677" spans="1:20">
      <c r="A677" s="578">
        <f t="shared" si="10"/>
        <v>848</v>
      </c>
      <c r="B677" s="339"/>
      <c r="C677" s="581" t="str">
        <f>IFERROR(VLOOKUP(B677,[46]DSML!E:J,6,0),"")</f>
        <v/>
      </c>
      <c r="D677" s="581" t="str">
        <f>IFERROR(VLOOKUP(B677,[46]DSML!E:G,3,0),"")</f>
        <v/>
      </c>
      <c r="E677" s="581"/>
      <c r="F677" s="581"/>
      <c r="G677" s="339"/>
      <c r="H677" s="339"/>
      <c r="I677" s="339"/>
      <c r="J677" s="346"/>
      <c r="K677" s="347"/>
      <c r="L677" s="348"/>
      <c r="M677" s="348"/>
      <c r="N677" s="349"/>
      <c r="O677" s="348"/>
      <c r="P677" s="348"/>
      <c r="Q677" s="339"/>
      <c r="R677" s="339"/>
      <c r="S677" s="339"/>
      <c r="T677" s="346"/>
    </row>
    <row r="678" spans="1:20">
      <c r="A678" s="578">
        <f t="shared" si="10"/>
        <v>849</v>
      </c>
      <c r="B678" s="339"/>
      <c r="C678" s="581" t="str">
        <f>IFERROR(VLOOKUP(B678,[46]DSML!E:J,6,0),"")</f>
        <v/>
      </c>
      <c r="D678" s="581" t="str">
        <f>IFERROR(VLOOKUP(B678,[46]DSML!E:G,3,0),"")</f>
        <v/>
      </c>
      <c r="E678" s="581"/>
      <c r="F678" s="581"/>
      <c r="G678" s="339"/>
      <c r="H678" s="339"/>
      <c r="I678" s="339"/>
      <c r="J678" s="346"/>
      <c r="K678" s="347"/>
      <c r="L678" s="348"/>
      <c r="M678" s="348"/>
      <c r="N678" s="349"/>
      <c r="O678" s="348"/>
      <c r="P678" s="348"/>
      <c r="Q678" s="339"/>
      <c r="R678" s="339"/>
      <c r="S678" s="339"/>
      <c r="T678" s="346"/>
    </row>
    <row r="679" spans="1:20">
      <c r="A679" s="578">
        <f t="shared" si="10"/>
        <v>850</v>
      </c>
      <c r="B679" s="339"/>
      <c r="C679" s="581" t="str">
        <f>IFERROR(VLOOKUP(B679,[46]DSML!E:J,6,0),"")</f>
        <v/>
      </c>
      <c r="D679" s="581" t="str">
        <f>IFERROR(VLOOKUP(B679,[46]DSML!E:G,3,0),"")</f>
        <v/>
      </c>
      <c r="E679" s="581"/>
      <c r="F679" s="581"/>
      <c r="G679" s="339"/>
      <c r="H679" s="339"/>
      <c r="I679" s="339"/>
      <c r="J679" s="346"/>
      <c r="K679" s="347"/>
      <c r="L679" s="348"/>
      <c r="M679" s="348"/>
      <c r="N679" s="349"/>
      <c r="O679" s="348"/>
      <c r="P679" s="348"/>
      <c r="Q679" s="339"/>
      <c r="R679" s="339"/>
      <c r="S679" s="339"/>
      <c r="T679" s="346"/>
    </row>
    <row r="680" spans="1:20">
      <c r="A680" s="578">
        <f t="shared" si="10"/>
        <v>851</v>
      </c>
      <c r="B680" s="339"/>
      <c r="C680" s="581" t="str">
        <f>IFERROR(VLOOKUP(B680,[46]DSML!E:J,6,0),"")</f>
        <v/>
      </c>
      <c r="D680" s="581" t="str">
        <f>IFERROR(VLOOKUP(B680,[46]DSML!E:G,3,0),"")</f>
        <v/>
      </c>
      <c r="E680" s="581"/>
      <c r="F680" s="581"/>
      <c r="G680" s="339"/>
      <c r="H680" s="339"/>
      <c r="I680" s="339"/>
      <c r="J680" s="346"/>
      <c r="K680" s="347"/>
      <c r="L680" s="348"/>
      <c r="M680" s="348"/>
      <c r="N680" s="349"/>
      <c r="O680" s="348"/>
      <c r="P680" s="348"/>
      <c r="Q680" s="339"/>
      <c r="R680" s="339"/>
      <c r="S680" s="339"/>
      <c r="T680" s="346"/>
    </row>
    <row r="681" spans="1:20">
      <c r="A681" s="578">
        <f t="shared" si="10"/>
        <v>852</v>
      </c>
      <c r="B681" s="339"/>
      <c r="C681" s="581" t="str">
        <f>IFERROR(VLOOKUP(B681,[46]DSML!E:J,6,0),"")</f>
        <v/>
      </c>
      <c r="D681" s="581" t="str">
        <f>IFERROR(VLOOKUP(B681,[46]DSML!E:G,3,0),"")</f>
        <v/>
      </c>
      <c r="E681" s="581"/>
      <c r="F681" s="581"/>
      <c r="G681" s="339"/>
      <c r="H681" s="339"/>
      <c r="I681" s="339"/>
      <c r="J681" s="346"/>
      <c r="K681" s="347"/>
      <c r="L681" s="348"/>
      <c r="M681" s="348"/>
      <c r="N681" s="349"/>
      <c r="O681" s="348"/>
      <c r="P681" s="348"/>
      <c r="Q681" s="339"/>
      <c r="R681" s="339"/>
      <c r="S681" s="339"/>
      <c r="T681" s="346"/>
    </row>
    <row r="682" spans="1:20">
      <c r="A682" s="578">
        <f t="shared" si="10"/>
        <v>853</v>
      </c>
      <c r="B682" s="339"/>
      <c r="C682" s="581" t="str">
        <f>IFERROR(VLOOKUP(B682,[46]DSML!E:J,6,0),"")</f>
        <v/>
      </c>
      <c r="D682" s="581" t="str">
        <f>IFERROR(VLOOKUP(B682,[46]DSML!E:G,3,0),"")</f>
        <v/>
      </c>
      <c r="E682" s="581"/>
      <c r="F682" s="581"/>
      <c r="G682" s="339"/>
      <c r="H682" s="339"/>
      <c r="I682" s="339"/>
      <c r="J682" s="346"/>
      <c r="K682" s="347"/>
      <c r="L682" s="348"/>
      <c r="M682" s="348"/>
      <c r="N682" s="349"/>
      <c r="O682" s="348"/>
      <c r="P682" s="348"/>
      <c r="Q682" s="339"/>
      <c r="R682" s="339"/>
      <c r="S682" s="339"/>
      <c r="T682" s="346"/>
    </row>
    <row r="683" spans="1:20">
      <c r="A683" s="578">
        <f t="shared" si="10"/>
        <v>854</v>
      </c>
      <c r="B683" s="339"/>
      <c r="C683" s="581" t="str">
        <f>IFERROR(VLOOKUP(B683,[46]DSML!E:J,6,0),"")</f>
        <v/>
      </c>
      <c r="D683" s="581" t="str">
        <f>IFERROR(VLOOKUP(B683,[46]DSML!E:G,3,0),"")</f>
        <v/>
      </c>
      <c r="E683" s="581"/>
      <c r="F683" s="581"/>
      <c r="G683" s="339"/>
      <c r="H683" s="339"/>
      <c r="I683" s="339"/>
      <c r="J683" s="346"/>
      <c r="K683" s="347"/>
      <c r="L683" s="348"/>
      <c r="M683" s="348"/>
      <c r="N683" s="349"/>
      <c r="O683" s="348"/>
      <c r="P683" s="348"/>
      <c r="Q683" s="339"/>
      <c r="R683" s="339"/>
      <c r="S683" s="339"/>
      <c r="T683" s="346"/>
    </row>
    <row r="684" spans="1:20">
      <c r="A684" s="578">
        <f t="shared" si="10"/>
        <v>855</v>
      </c>
      <c r="B684" s="339"/>
      <c r="C684" s="581" t="str">
        <f>IFERROR(VLOOKUP(B684,[46]DSML!E:J,6,0),"")</f>
        <v/>
      </c>
      <c r="D684" s="581" t="str">
        <f>IFERROR(VLOOKUP(B684,[46]DSML!E:G,3,0),"")</f>
        <v/>
      </c>
      <c r="E684" s="581"/>
      <c r="F684" s="581"/>
      <c r="G684" s="339"/>
      <c r="H684" s="339"/>
      <c r="I684" s="339"/>
      <c r="J684" s="346"/>
      <c r="K684" s="347"/>
      <c r="L684" s="348"/>
      <c r="M684" s="348"/>
      <c r="N684" s="349"/>
      <c r="O684" s="348"/>
      <c r="P684" s="348"/>
      <c r="Q684" s="339"/>
      <c r="R684" s="339"/>
      <c r="S684" s="339"/>
      <c r="T684" s="346"/>
    </row>
    <row r="685" spans="1:20">
      <c r="A685" s="578">
        <f t="shared" si="10"/>
        <v>856</v>
      </c>
      <c r="B685" s="339"/>
      <c r="C685" s="581" t="str">
        <f>IFERROR(VLOOKUP(B685,[46]DSML!E:J,6,0),"")</f>
        <v/>
      </c>
      <c r="D685" s="581" t="str">
        <f>IFERROR(VLOOKUP(B685,[46]DSML!E:G,3,0),"")</f>
        <v/>
      </c>
      <c r="E685" s="581"/>
      <c r="F685" s="581"/>
      <c r="G685" s="339"/>
      <c r="H685" s="339"/>
      <c r="I685" s="339"/>
      <c r="J685" s="346"/>
      <c r="K685" s="347"/>
      <c r="L685" s="348"/>
      <c r="M685" s="348"/>
      <c r="N685" s="349"/>
      <c r="O685" s="348"/>
      <c r="P685" s="348"/>
      <c r="Q685" s="339"/>
      <c r="R685" s="339"/>
      <c r="S685" s="339"/>
      <c r="T685" s="346"/>
    </row>
    <row r="686" spans="1:20">
      <c r="A686" s="578">
        <f t="shared" si="10"/>
        <v>857</v>
      </c>
      <c r="B686" s="339"/>
      <c r="C686" s="581" t="str">
        <f>IFERROR(VLOOKUP(B686,[46]DSML!E:J,6,0),"")</f>
        <v/>
      </c>
      <c r="D686" s="581" t="str">
        <f>IFERROR(VLOOKUP(B686,[46]DSML!E:G,3,0),"")</f>
        <v/>
      </c>
      <c r="E686" s="581"/>
      <c r="F686" s="581"/>
      <c r="G686" s="339"/>
      <c r="H686" s="339"/>
      <c r="I686" s="339"/>
      <c r="J686" s="346"/>
      <c r="K686" s="347"/>
      <c r="L686" s="348"/>
      <c r="M686" s="348"/>
      <c r="N686" s="349"/>
      <c r="O686" s="348"/>
      <c r="P686" s="348"/>
      <c r="Q686" s="339"/>
      <c r="R686" s="339"/>
      <c r="S686" s="339"/>
      <c r="T686" s="346"/>
    </row>
    <row r="687" spans="1:20">
      <c r="A687" s="578">
        <f t="shared" si="10"/>
        <v>858</v>
      </c>
      <c r="B687" s="339"/>
      <c r="C687" s="581" t="str">
        <f>IFERROR(VLOOKUP(B687,[46]DSML!E:J,6,0),"")</f>
        <v/>
      </c>
      <c r="D687" s="581" t="str">
        <f>IFERROR(VLOOKUP(B687,[46]DSML!E:G,3,0),"")</f>
        <v/>
      </c>
      <c r="E687" s="581"/>
      <c r="F687" s="581"/>
      <c r="G687" s="339"/>
      <c r="H687" s="339"/>
      <c r="I687" s="339"/>
      <c r="J687" s="346"/>
      <c r="K687" s="347"/>
      <c r="L687" s="348"/>
      <c r="M687" s="348"/>
      <c r="N687" s="349"/>
      <c r="O687" s="348"/>
      <c r="P687" s="348"/>
      <c r="Q687" s="339"/>
      <c r="R687" s="339"/>
      <c r="S687" s="339"/>
      <c r="T687" s="346"/>
    </row>
    <row r="688" spans="1:20">
      <c r="A688" s="578">
        <f t="shared" si="10"/>
        <v>859</v>
      </c>
      <c r="B688" s="339"/>
      <c r="C688" s="581" t="str">
        <f>IFERROR(VLOOKUP(B688,[46]DSML!E:J,6,0),"")</f>
        <v/>
      </c>
      <c r="D688" s="581" t="str">
        <f>IFERROR(VLOOKUP(B688,[46]DSML!E:G,3,0),"")</f>
        <v/>
      </c>
      <c r="E688" s="581"/>
      <c r="F688" s="581"/>
      <c r="G688" s="339"/>
      <c r="H688" s="339"/>
      <c r="I688" s="339"/>
      <c r="J688" s="346"/>
      <c r="K688" s="347"/>
      <c r="L688" s="348"/>
      <c r="M688" s="348"/>
      <c r="N688" s="349"/>
      <c r="O688" s="348"/>
      <c r="P688" s="348"/>
      <c r="Q688" s="339"/>
      <c r="R688" s="339"/>
      <c r="S688" s="339"/>
      <c r="T688" s="346"/>
    </row>
    <row r="689" spans="1:20">
      <c r="A689" s="578">
        <f t="shared" si="10"/>
        <v>860</v>
      </c>
      <c r="B689" s="339"/>
      <c r="C689" s="581" t="str">
        <f>IFERROR(VLOOKUP(B689,[46]DSML!E:J,6,0),"")</f>
        <v/>
      </c>
      <c r="D689" s="581" t="str">
        <f>IFERROR(VLOOKUP(B689,[46]DSML!E:G,3,0),"")</f>
        <v/>
      </c>
      <c r="E689" s="581"/>
      <c r="F689" s="581"/>
      <c r="G689" s="339"/>
      <c r="H689" s="339"/>
      <c r="I689" s="339"/>
      <c r="J689" s="346"/>
      <c r="K689" s="347"/>
      <c r="L689" s="348"/>
      <c r="M689" s="348"/>
      <c r="N689" s="349"/>
      <c r="O689" s="348"/>
      <c r="P689" s="348"/>
      <c r="Q689" s="339"/>
      <c r="R689" s="339"/>
      <c r="S689" s="339"/>
      <c r="T689" s="346"/>
    </row>
    <row r="690" spans="1:20">
      <c r="A690" s="578">
        <f t="shared" si="10"/>
        <v>861</v>
      </c>
      <c r="B690" s="339"/>
      <c r="C690" s="581" t="str">
        <f>IFERROR(VLOOKUP(B690,[46]DSML!E:J,6,0),"")</f>
        <v/>
      </c>
      <c r="D690" s="581" t="str">
        <f>IFERROR(VLOOKUP(B690,[46]DSML!E:G,3,0),"")</f>
        <v/>
      </c>
      <c r="E690" s="581"/>
      <c r="F690" s="581"/>
      <c r="G690" s="339"/>
      <c r="H690" s="339"/>
      <c r="I690" s="339"/>
      <c r="J690" s="346"/>
      <c r="K690" s="347"/>
      <c r="L690" s="348"/>
      <c r="M690" s="348"/>
      <c r="N690" s="349"/>
      <c r="O690" s="348"/>
      <c r="P690" s="348"/>
      <c r="Q690" s="339"/>
      <c r="R690" s="339"/>
      <c r="S690" s="339"/>
      <c r="T690" s="346"/>
    </row>
    <row r="691" spans="1:20">
      <c r="A691" s="578">
        <f t="shared" si="10"/>
        <v>862</v>
      </c>
      <c r="B691" s="339"/>
      <c r="C691" s="581" t="str">
        <f>IFERROR(VLOOKUP(B691,[46]DSML!E:J,6,0),"")</f>
        <v/>
      </c>
      <c r="D691" s="581" t="str">
        <f>IFERROR(VLOOKUP(B691,[46]DSML!E:G,3,0),"")</f>
        <v/>
      </c>
      <c r="E691" s="581"/>
      <c r="F691" s="581"/>
      <c r="G691" s="339"/>
      <c r="H691" s="339"/>
      <c r="I691" s="339"/>
      <c r="J691" s="346"/>
      <c r="K691" s="347"/>
      <c r="L691" s="348"/>
      <c r="M691" s="348"/>
      <c r="N691" s="349"/>
      <c r="O691" s="348"/>
      <c r="P691" s="348"/>
      <c r="Q691" s="339"/>
      <c r="R691" s="339"/>
      <c r="S691" s="339"/>
      <c r="T691" s="346"/>
    </row>
    <row r="692" spans="1:20">
      <c r="A692" s="578">
        <f t="shared" si="10"/>
        <v>863</v>
      </c>
      <c r="B692" s="339"/>
      <c r="C692" s="581" t="str">
        <f>IFERROR(VLOOKUP(B692,[46]DSML!E:J,6,0),"")</f>
        <v/>
      </c>
      <c r="D692" s="581" t="str">
        <f>IFERROR(VLOOKUP(B692,[46]DSML!E:G,3,0),"")</f>
        <v/>
      </c>
      <c r="E692" s="581"/>
      <c r="F692" s="581"/>
      <c r="G692" s="339"/>
      <c r="H692" s="339"/>
      <c r="I692" s="339"/>
      <c r="J692" s="346"/>
      <c r="K692" s="347"/>
      <c r="L692" s="348"/>
      <c r="M692" s="348"/>
      <c r="N692" s="349"/>
      <c r="O692" s="348"/>
      <c r="P692" s="348"/>
      <c r="Q692" s="339"/>
      <c r="R692" s="339"/>
      <c r="S692" s="339"/>
      <c r="T692" s="346"/>
    </row>
    <row r="693" spans="1:20">
      <c r="A693" s="578">
        <f t="shared" si="10"/>
        <v>864</v>
      </c>
      <c r="B693" s="339"/>
      <c r="C693" s="581" t="str">
        <f>IFERROR(VLOOKUP(B693,[46]DSML!E:J,6,0),"")</f>
        <v/>
      </c>
      <c r="D693" s="581" t="str">
        <f>IFERROR(VLOOKUP(B693,[46]DSML!E:G,3,0),"")</f>
        <v/>
      </c>
      <c r="E693" s="581"/>
      <c r="F693" s="581"/>
      <c r="G693" s="339"/>
      <c r="H693" s="339"/>
      <c r="I693" s="339"/>
      <c r="J693" s="346"/>
      <c r="K693" s="347"/>
      <c r="L693" s="348"/>
      <c r="M693" s="348"/>
      <c r="N693" s="349"/>
      <c r="O693" s="348"/>
      <c r="P693" s="348"/>
      <c r="Q693" s="339"/>
      <c r="R693" s="339"/>
      <c r="S693" s="339"/>
      <c r="T693" s="346"/>
    </row>
    <row r="694" spans="1:20">
      <c r="A694" s="578">
        <f t="shared" si="10"/>
        <v>865</v>
      </c>
      <c r="B694" s="339"/>
      <c r="C694" s="581" t="str">
        <f>IFERROR(VLOOKUP(B694,[46]DSML!E:J,6,0),"")</f>
        <v/>
      </c>
      <c r="D694" s="581" t="str">
        <f>IFERROR(VLOOKUP(B694,[46]DSML!E:G,3,0),"")</f>
        <v/>
      </c>
      <c r="E694" s="581"/>
      <c r="F694" s="581"/>
      <c r="G694" s="339"/>
      <c r="H694" s="339"/>
      <c r="I694" s="339"/>
      <c r="J694" s="346"/>
      <c r="K694" s="347"/>
      <c r="L694" s="348"/>
      <c r="M694" s="348"/>
      <c r="N694" s="349"/>
      <c r="O694" s="348"/>
      <c r="P694" s="348"/>
      <c r="Q694" s="339"/>
      <c r="R694" s="339"/>
      <c r="S694" s="339"/>
      <c r="T694" s="346"/>
    </row>
    <row r="695" spans="1:20">
      <c r="A695" s="578">
        <f t="shared" si="10"/>
        <v>866</v>
      </c>
      <c r="B695" s="339"/>
      <c r="C695" s="581" t="str">
        <f>IFERROR(VLOOKUP(B695,[46]DSML!E:J,6,0),"")</f>
        <v/>
      </c>
      <c r="D695" s="581" t="str">
        <f>IFERROR(VLOOKUP(B695,[46]DSML!E:G,3,0),"")</f>
        <v/>
      </c>
      <c r="E695" s="581"/>
      <c r="F695" s="581"/>
      <c r="G695" s="339"/>
      <c r="H695" s="339"/>
      <c r="I695" s="339"/>
      <c r="J695" s="346"/>
      <c r="K695" s="347"/>
      <c r="L695" s="348"/>
      <c r="M695" s="348"/>
      <c r="N695" s="349"/>
      <c r="O695" s="348"/>
      <c r="P695" s="348"/>
      <c r="Q695" s="339"/>
      <c r="R695" s="339"/>
      <c r="S695" s="339"/>
      <c r="T695" s="346"/>
    </row>
    <row r="696" spans="1:20">
      <c r="A696" s="578">
        <f t="shared" si="10"/>
        <v>867</v>
      </c>
      <c r="B696" s="339"/>
      <c r="C696" s="581" t="str">
        <f>IFERROR(VLOOKUP(B696,[46]DSML!E:J,6,0),"")</f>
        <v/>
      </c>
      <c r="D696" s="581" t="str">
        <f>IFERROR(VLOOKUP(B696,[46]DSML!E:G,3,0),"")</f>
        <v/>
      </c>
      <c r="E696" s="581"/>
      <c r="F696" s="581"/>
      <c r="G696" s="339"/>
      <c r="H696" s="339"/>
      <c r="I696" s="339"/>
      <c r="J696" s="346"/>
      <c r="K696" s="347"/>
      <c r="L696" s="348"/>
      <c r="M696" s="348"/>
      <c r="N696" s="349"/>
      <c r="O696" s="348"/>
      <c r="P696" s="348"/>
      <c r="Q696" s="339"/>
      <c r="R696" s="339"/>
      <c r="S696" s="339"/>
      <c r="T696" s="346"/>
    </row>
    <row r="697" spans="1:20">
      <c r="A697" s="578">
        <f t="shared" si="10"/>
        <v>868</v>
      </c>
      <c r="B697" s="339"/>
      <c r="C697" s="581" t="str">
        <f>IFERROR(VLOOKUP(B697,[46]DSML!E:J,6,0),"")</f>
        <v/>
      </c>
      <c r="D697" s="581" t="str">
        <f>IFERROR(VLOOKUP(B697,[46]DSML!E:G,3,0),"")</f>
        <v/>
      </c>
      <c r="E697" s="581"/>
      <c r="F697" s="581"/>
      <c r="G697" s="339"/>
      <c r="H697" s="339"/>
      <c r="I697" s="339"/>
      <c r="J697" s="346"/>
      <c r="K697" s="347"/>
      <c r="L697" s="348"/>
      <c r="M697" s="348"/>
      <c r="N697" s="349"/>
      <c r="O697" s="348"/>
      <c r="P697" s="348"/>
      <c r="Q697" s="339"/>
      <c r="R697" s="339"/>
      <c r="S697" s="339"/>
      <c r="T697" s="346"/>
    </row>
    <row r="698" spans="1:20">
      <c r="A698" s="578">
        <f t="shared" si="10"/>
        <v>869</v>
      </c>
      <c r="B698" s="339"/>
      <c r="C698" s="581" t="str">
        <f>IFERROR(VLOOKUP(B698,[46]DSML!E:J,6,0),"")</f>
        <v/>
      </c>
      <c r="D698" s="581" t="str">
        <f>IFERROR(VLOOKUP(B698,[46]DSML!E:G,3,0),"")</f>
        <v/>
      </c>
      <c r="E698" s="581"/>
      <c r="F698" s="581"/>
      <c r="G698" s="339"/>
      <c r="H698" s="339"/>
      <c r="I698" s="339"/>
      <c r="J698" s="346"/>
      <c r="K698" s="347"/>
      <c r="L698" s="348"/>
      <c r="M698" s="348"/>
      <c r="N698" s="349"/>
      <c r="O698" s="348"/>
      <c r="P698" s="348"/>
      <c r="Q698" s="339"/>
      <c r="R698" s="339"/>
      <c r="S698" s="339"/>
      <c r="T698" s="346"/>
    </row>
    <row r="699" spans="1:20">
      <c r="A699" s="578">
        <f t="shared" si="10"/>
        <v>870</v>
      </c>
      <c r="B699" s="339"/>
      <c r="C699" s="581" t="str">
        <f>IFERROR(VLOOKUP(B699,[46]DSML!E:J,6,0),"")</f>
        <v/>
      </c>
      <c r="D699" s="581" t="str">
        <f>IFERROR(VLOOKUP(B699,[46]DSML!E:G,3,0),"")</f>
        <v/>
      </c>
      <c r="E699" s="581"/>
      <c r="F699" s="581"/>
      <c r="G699" s="339"/>
      <c r="H699" s="339"/>
      <c r="I699" s="339"/>
      <c r="J699" s="346"/>
      <c r="K699" s="347"/>
      <c r="L699" s="348"/>
      <c r="M699" s="348"/>
      <c r="N699" s="349"/>
      <c r="O699" s="348"/>
      <c r="P699" s="348"/>
      <c r="Q699" s="339"/>
      <c r="R699" s="339"/>
      <c r="S699" s="339"/>
      <c r="T699" s="346"/>
    </row>
    <row r="700" spans="1:20">
      <c r="A700" s="578">
        <f t="shared" si="10"/>
        <v>871</v>
      </c>
      <c r="B700" s="339"/>
      <c r="C700" s="581" t="str">
        <f>IFERROR(VLOOKUP(B700,[46]DSML!E:J,6,0),"")</f>
        <v/>
      </c>
      <c r="D700" s="581" t="str">
        <f>IFERROR(VLOOKUP(B700,[46]DSML!E:G,3,0),"")</f>
        <v/>
      </c>
      <c r="E700" s="581"/>
      <c r="F700" s="581"/>
      <c r="G700" s="339"/>
      <c r="H700" s="339"/>
      <c r="I700" s="339"/>
      <c r="J700" s="346"/>
      <c r="K700" s="347"/>
      <c r="L700" s="348"/>
      <c r="M700" s="348"/>
      <c r="N700" s="349"/>
      <c r="O700" s="348"/>
      <c r="P700" s="348"/>
      <c r="Q700" s="339"/>
      <c r="R700" s="339"/>
      <c r="S700" s="339"/>
      <c r="T700" s="346"/>
    </row>
    <row r="701" spans="1:20">
      <c r="A701" s="578">
        <f t="shared" si="10"/>
        <v>872</v>
      </c>
      <c r="B701" s="339"/>
      <c r="C701" s="581" t="str">
        <f>IFERROR(VLOOKUP(B701,[46]DSML!E:J,6,0),"")</f>
        <v/>
      </c>
      <c r="D701" s="581" t="str">
        <f>IFERROR(VLOOKUP(B701,[46]DSML!E:G,3,0),"")</f>
        <v/>
      </c>
      <c r="E701" s="581"/>
      <c r="F701" s="581"/>
      <c r="G701" s="339"/>
      <c r="H701" s="339"/>
      <c r="I701" s="339"/>
      <c r="J701" s="346"/>
      <c r="K701" s="347"/>
      <c r="L701" s="348"/>
      <c r="M701" s="348"/>
      <c r="N701" s="349"/>
      <c r="O701" s="348"/>
      <c r="P701" s="348"/>
      <c r="Q701" s="339"/>
      <c r="R701" s="339"/>
      <c r="S701" s="339"/>
      <c r="T701" s="346"/>
    </row>
    <row r="702" spans="1:20">
      <c r="A702" s="578">
        <f t="shared" si="10"/>
        <v>873</v>
      </c>
      <c r="B702" s="339"/>
      <c r="C702" s="581" t="str">
        <f>IFERROR(VLOOKUP(B702,[46]DSML!E:J,6,0),"")</f>
        <v/>
      </c>
      <c r="D702" s="581" t="str">
        <f>IFERROR(VLOOKUP(B702,[46]DSML!E:G,3,0),"")</f>
        <v/>
      </c>
      <c r="E702" s="581"/>
      <c r="F702" s="581"/>
      <c r="G702" s="339"/>
      <c r="H702" s="339"/>
      <c r="I702" s="339"/>
      <c r="J702" s="346"/>
      <c r="K702" s="347"/>
      <c r="L702" s="348"/>
      <c r="M702" s="348"/>
      <c r="N702" s="349"/>
      <c r="O702" s="348"/>
      <c r="P702" s="348"/>
      <c r="Q702" s="339"/>
      <c r="R702" s="339"/>
      <c r="S702" s="339"/>
      <c r="T702" s="346"/>
    </row>
    <row r="703" spans="1:20">
      <c r="A703" s="578">
        <f t="shared" si="10"/>
        <v>874</v>
      </c>
      <c r="B703" s="339"/>
      <c r="C703" s="581" t="str">
        <f>IFERROR(VLOOKUP(B703,[46]DSML!E:J,6,0),"")</f>
        <v/>
      </c>
      <c r="D703" s="581" t="str">
        <f>IFERROR(VLOOKUP(B703,[46]DSML!E:G,3,0),"")</f>
        <v/>
      </c>
      <c r="E703" s="581"/>
      <c r="F703" s="581"/>
      <c r="G703" s="339"/>
      <c r="H703" s="339"/>
      <c r="I703" s="339"/>
      <c r="J703" s="346"/>
      <c r="K703" s="347"/>
      <c r="L703" s="348"/>
      <c r="M703" s="348"/>
      <c r="N703" s="349"/>
      <c r="O703" s="348"/>
      <c r="P703" s="348"/>
      <c r="Q703" s="339"/>
      <c r="R703" s="339"/>
      <c r="S703" s="339"/>
      <c r="T703" s="346"/>
    </row>
    <row r="704" spans="1:20">
      <c r="A704" s="578">
        <f t="shared" si="10"/>
        <v>875</v>
      </c>
      <c r="B704" s="339"/>
      <c r="C704" s="581" t="str">
        <f>IFERROR(VLOOKUP(B704,[46]DSML!E:J,6,0),"")</f>
        <v/>
      </c>
      <c r="D704" s="581" t="str">
        <f>IFERROR(VLOOKUP(B704,[46]DSML!E:G,3,0),"")</f>
        <v/>
      </c>
      <c r="E704" s="581"/>
      <c r="F704" s="581"/>
      <c r="G704" s="339"/>
      <c r="H704" s="339"/>
      <c r="I704" s="339"/>
      <c r="J704" s="346"/>
      <c r="K704" s="347"/>
      <c r="L704" s="348"/>
      <c r="M704" s="348"/>
      <c r="N704" s="349"/>
      <c r="O704" s="348"/>
      <c r="P704" s="348"/>
      <c r="Q704" s="339"/>
      <c r="R704" s="339"/>
      <c r="S704" s="339"/>
      <c r="T704" s="346"/>
    </row>
    <row r="705" spans="1:20">
      <c r="A705" s="578">
        <f t="shared" si="10"/>
        <v>876</v>
      </c>
      <c r="B705" s="339"/>
      <c r="C705" s="581" t="str">
        <f>IFERROR(VLOOKUP(B705,[46]DSML!E:J,6,0),"")</f>
        <v/>
      </c>
      <c r="D705" s="581" t="str">
        <f>IFERROR(VLOOKUP(B705,[46]DSML!E:G,3,0),"")</f>
        <v/>
      </c>
      <c r="E705" s="581"/>
      <c r="F705" s="581"/>
      <c r="G705" s="339"/>
      <c r="H705" s="339"/>
      <c r="I705" s="339"/>
      <c r="J705" s="346"/>
      <c r="K705" s="347"/>
      <c r="L705" s="348"/>
      <c r="M705" s="348"/>
      <c r="N705" s="349"/>
      <c r="O705" s="348"/>
      <c r="P705" s="348"/>
      <c r="Q705" s="339"/>
      <c r="R705" s="339"/>
      <c r="S705" s="339"/>
      <c r="T705" s="346"/>
    </row>
    <row r="706" spans="1:20">
      <c r="A706" s="578">
        <f t="shared" si="10"/>
        <v>877</v>
      </c>
      <c r="B706" s="339"/>
      <c r="C706" s="581" t="str">
        <f>IFERROR(VLOOKUP(B706,[46]DSML!E:J,6,0),"")</f>
        <v/>
      </c>
      <c r="D706" s="581" t="str">
        <f>IFERROR(VLOOKUP(B706,[46]DSML!E:G,3,0),"")</f>
        <v/>
      </c>
      <c r="E706" s="581"/>
      <c r="F706" s="581"/>
      <c r="G706" s="339"/>
      <c r="H706" s="339"/>
      <c r="I706" s="339"/>
      <c r="J706" s="346"/>
      <c r="K706" s="347"/>
      <c r="L706" s="348"/>
      <c r="M706" s="348"/>
      <c r="N706" s="349"/>
      <c r="O706" s="348"/>
      <c r="P706" s="348"/>
      <c r="Q706" s="339"/>
      <c r="R706" s="339"/>
      <c r="S706" s="339"/>
      <c r="T706" s="346"/>
    </row>
    <row r="707" spans="1:20">
      <c r="A707" s="578">
        <f t="shared" ref="A707:A717" si="11">A706+1</f>
        <v>878</v>
      </c>
      <c r="B707" s="339"/>
      <c r="C707" s="581" t="str">
        <f>IFERROR(VLOOKUP(B707,[46]DSML!E:J,6,0),"")</f>
        <v/>
      </c>
      <c r="D707" s="581" t="str">
        <f>IFERROR(VLOOKUP(B707,[46]DSML!E:G,3,0),"")</f>
        <v/>
      </c>
      <c r="E707" s="581"/>
      <c r="F707" s="581"/>
      <c r="G707" s="339"/>
      <c r="H707" s="339"/>
      <c r="I707" s="339"/>
      <c r="J707" s="346"/>
      <c r="K707" s="347"/>
      <c r="L707" s="348"/>
      <c r="M707" s="348"/>
      <c r="N707" s="349"/>
      <c r="O707" s="348"/>
      <c r="P707" s="348"/>
      <c r="Q707" s="339"/>
      <c r="R707" s="339"/>
      <c r="S707" s="339"/>
      <c r="T707" s="346"/>
    </row>
    <row r="708" spans="1:20">
      <c r="A708" s="578">
        <f t="shared" si="11"/>
        <v>879</v>
      </c>
      <c r="B708" s="339"/>
      <c r="C708" s="581" t="str">
        <f>IFERROR(VLOOKUP(B708,[46]DSML!E:J,6,0),"")</f>
        <v/>
      </c>
      <c r="D708" s="581" t="str">
        <f>IFERROR(VLOOKUP(B708,[46]DSML!E:G,3,0),"")</f>
        <v/>
      </c>
      <c r="E708" s="581"/>
      <c r="F708" s="581"/>
      <c r="G708" s="339"/>
      <c r="H708" s="339"/>
      <c r="I708" s="339"/>
      <c r="J708" s="346"/>
      <c r="K708" s="347"/>
      <c r="L708" s="348"/>
      <c r="M708" s="348"/>
      <c r="N708" s="349"/>
      <c r="O708" s="348"/>
      <c r="P708" s="348"/>
      <c r="Q708" s="339"/>
      <c r="R708" s="339"/>
      <c r="S708" s="339"/>
      <c r="T708" s="346"/>
    </row>
    <row r="709" spans="1:20">
      <c r="A709" s="578">
        <f t="shared" si="11"/>
        <v>880</v>
      </c>
      <c r="B709" s="339"/>
      <c r="C709" s="581" t="str">
        <f>IFERROR(VLOOKUP(B709,[46]DSML!E:J,6,0),"")</f>
        <v/>
      </c>
      <c r="D709" s="581" t="str">
        <f>IFERROR(VLOOKUP(B709,[46]DSML!E:G,3,0),"")</f>
        <v/>
      </c>
      <c r="E709" s="581"/>
      <c r="F709" s="581"/>
      <c r="G709" s="339"/>
      <c r="H709" s="339"/>
      <c r="I709" s="339"/>
      <c r="J709" s="346"/>
      <c r="K709" s="347"/>
      <c r="L709" s="348"/>
      <c r="M709" s="348"/>
      <c r="N709" s="349"/>
      <c r="O709" s="348"/>
      <c r="P709" s="348"/>
      <c r="Q709" s="339"/>
      <c r="R709" s="339"/>
      <c r="S709" s="339"/>
      <c r="T709" s="346"/>
    </row>
    <row r="710" spans="1:20">
      <c r="A710" s="578">
        <f t="shared" si="11"/>
        <v>881</v>
      </c>
      <c r="B710" s="339"/>
      <c r="C710" s="581" t="str">
        <f>IFERROR(VLOOKUP(B710,[46]DSML!E:J,6,0),"")</f>
        <v/>
      </c>
      <c r="D710" s="581" t="str">
        <f>IFERROR(VLOOKUP(B710,[46]DSML!E:G,3,0),"")</f>
        <v/>
      </c>
      <c r="E710" s="581"/>
      <c r="F710" s="581"/>
      <c r="G710" s="339"/>
      <c r="H710" s="339"/>
      <c r="I710" s="339"/>
      <c r="J710" s="346"/>
      <c r="K710" s="347"/>
      <c r="L710" s="348"/>
      <c r="M710" s="348"/>
      <c r="N710" s="349"/>
      <c r="O710" s="348"/>
      <c r="P710" s="348"/>
      <c r="Q710" s="339"/>
      <c r="R710" s="339"/>
      <c r="S710" s="339"/>
      <c r="T710" s="346"/>
    </row>
    <row r="711" spans="1:20">
      <c r="A711" s="578">
        <f t="shared" si="11"/>
        <v>882</v>
      </c>
      <c r="B711" s="339"/>
      <c r="C711" s="581" t="str">
        <f>IFERROR(VLOOKUP(B711,[46]DSML!E:J,6,0),"")</f>
        <v/>
      </c>
      <c r="D711" s="581" t="str">
        <f>IFERROR(VLOOKUP(B711,[46]DSML!E:G,3,0),"")</f>
        <v/>
      </c>
      <c r="E711" s="581"/>
      <c r="F711" s="581"/>
      <c r="G711" s="339"/>
      <c r="H711" s="339"/>
      <c r="I711" s="339"/>
      <c r="J711" s="346"/>
      <c r="K711" s="347"/>
      <c r="L711" s="348"/>
      <c r="M711" s="348"/>
      <c r="N711" s="349"/>
      <c r="O711" s="348"/>
      <c r="P711" s="348"/>
      <c r="Q711" s="339"/>
      <c r="R711" s="339"/>
      <c r="S711" s="339"/>
      <c r="T711" s="346"/>
    </row>
    <row r="712" spans="1:20">
      <c r="A712" s="578">
        <f t="shared" si="11"/>
        <v>883</v>
      </c>
      <c r="B712" s="339"/>
      <c r="C712" s="581" t="str">
        <f>IFERROR(VLOOKUP(B712,[46]DSML!E:J,6,0),"")</f>
        <v/>
      </c>
      <c r="D712" s="581" t="str">
        <f>IFERROR(VLOOKUP(B712,[46]DSML!E:G,3,0),"")</f>
        <v/>
      </c>
      <c r="E712" s="581"/>
      <c r="F712" s="581"/>
      <c r="G712" s="339"/>
      <c r="H712" s="339"/>
      <c r="I712" s="339"/>
      <c r="J712" s="346"/>
      <c r="K712" s="347"/>
      <c r="L712" s="348"/>
      <c r="M712" s="348"/>
      <c r="N712" s="349"/>
      <c r="O712" s="348"/>
      <c r="P712" s="348"/>
      <c r="Q712" s="339"/>
      <c r="R712" s="339"/>
      <c r="S712" s="339"/>
      <c r="T712" s="346"/>
    </row>
    <row r="713" spans="1:20">
      <c r="A713" s="578">
        <f t="shared" si="11"/>
        <v>884</v>
      </c>
      <c r="B713" s="339"/>
      <c r="C713" s="581" t="str">
        <f>IFERROR(VLOOKUP(B713,[46]DSML!E:J,6,0),"")</f>
        <v/>
      </c>
      <c r="D713" s="581" t="str">
        <f>IFERROR(VLOOKUP(B713,[46]DSML!E:G,3,0),"")</f>
        <v/>
      </c>
      <c r="E713" s="581"/>
      <c r="F713" s="581"/>
      <c r="G713" s="339"/>
      <c r="H713" s="339"/>
      <c r="I713" s="339"/>
      <c r="J713" s="346"/>
      <c r="K713" s="347"/>
      <c r="L713" s="348"/>
      <c r="M713" s="348"/>
      <c r="N713" s="349"/>
      <c r="O713" s="348"/>
      <c r="P713" s="348"/>
      <c r="Q713" s="339"/>
      <c r="R713" s="339"/>
      <c r="S713" s="339"/>
      <c r="T713" s="346"/>
    </row>
    <row r="714" spans="1:20">
      <c r="A714" s="578">
        <f t="shared" si="11"/>
        <v>885</v>
      </c>
      <c r="B714" s="339"/>
      <c r="C714" s="581" t="str">
        <f>IFERROR(VLOOKUP(B714,[46]DSML!E:J,6,0),"")</f>
        <v/>
      </c>
      <c r="D714" s="581" t="str">
        <f>IFERROR(VLOOKUP(B714,[46]DSML!E:G,3,0),"")</f>
        <v/>
      </c>
      <c r="E714" s="581"/>
      <c r="F714" s="581"/>
      <c r="G714" s="339"/>
      <c r="H714" s="339"/>
      <c r="I714" s="339"/>
      <c r="J714" s="346"/>
      <c r="K714" s="347"/>
      <c r="L714" s="348"/>
      <c r="M714" s="348"/>
      <c r="N714" s="349"/>
      <c r="O714" s="348"/>
      <c r="P714" s="348"/>
      <c r="Q714" s="339"/>
      <c r="R714" s="339"/>
      <c r="S714" s="339"/>
      <c r="T714" s="346"/>
    </row>
    <row r="715" spans="1:20">
      <c r="A715" s="578">
        <f t="shared" si="11"/>
        <v>886</v>
      </c>
      <c r="B715" s="339"/>
      <c r="C715" s="581" t="str">
        <f>IFERROR(VLOOKUP(B715,[46]DSML!E:J,6,0),"")</f>
        <v/>
      </c>
      <c r="D715" s="581" t="str">
        <f>IFERROR(VLOOKUP(B715,[46]DSML!E:G,3,0),"")</f>
        <v/>
      </c>
      <c r="E715" s="581"/>
      <c r="F715" s="581"/>
      <c r="G715" s="339"/>
      <c r="H715" s="339"/>
      <c r="I715" s="339"/>
      <c r="J715" s="346"/>
      <c r="K715" s="347"/>
      <c r="L715" s="348"/>
      <c r="M715" s="348"/>
      <c r="N715" s="349"/>
      <c r="O715" s="348"/>
      <c r="P715" s="348"/>
      <c r="Q715" s="339"/>
      <c r="R715" s="339"/>
      <c r="S715" s="339"/>
      <c r="T715" s="346"/>
    </row>
    <row r="716" spans="1:20">
      <c r="A716" s="578">
        <f t="shared" si="11"/>
        <v>887</v>
      </c>
      <c r="Q716" s="338"/>
      <c r="R716" s="338"/>
      <c r="S716" s="338"/>
      <c r="T716" s="341"/>
    </row>
    <row r="717" spans="1:20">
      <c r="A717" s="578">
        <f t="shared" si="11"/>
        <v>888</v>
      </c>
      <c r="Q717" s="338"/>
      <c r="R717" s="338"/>
      <c r="S717" s="338"/>
      <c r="T717" s="341"/>
    </row>
  </sheetData>
  <conditionalFormatting sqref="G1">
    <cfRule type="duplicateValues" dxfId="2" priority="2"/>
  </conditionalFormatting>
  <conditionalFormatting sqref="J1">
    <cfRule type="duplicateValues" dxfId="1" priority="3"/>
  </conditionalFormatting>
  <conditionalFormatting sqref="J25">
    <cfRule type="duplicateValues" dxfId="0" priority="1"/>
  </conditionalFormatting>
  <dataValidations count="1">
    <dataValidation type="list" allowBlank="1" showInputMessage="1" showErrorMessage="1" sqref="N718:N1048576 N1:N24 N26:N715" xr:uid="{00000000-0002-0000-0700-000000000000}">
      <formula1>"VAY,HUY ĐỘNG,THẺ TÍN DỤNG,PAYROLL,KHÁC"</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BC REFER TVTC ( FA,SFA) TỔNG</vt:lpstr>
      <vt:lpstr>Sheet6</vt:lpstr>
      <vt:lpstr>PIVOT 1</vt:lpstr>
      <vt:lpstr>PIVOT THEO CHI NHÁNH</vt:lpstr>
      <vt:lpstr>DOANH SỐ TRÊN HỆ THỐNG ĐẾN 22</vt:lpstr>
      <vt:lpstr>BC REFER TVTC ( FA,SFA) t6</vt:lpstr>
      <vt:lpstr>RM TRUNG</vt:lpstr>
      <vt:lpstr>RM HÀ</vt:lpstr>
      <vt:lpstr>RM THỊNH</vt:lpstr>
      <vt:lpstr>RM PHUONG</vt:lpstr>
      <vt:lpstr>Sheet1</vt:lpstr>
      <vt:lpstr>DSML</vt:lpstr>
      <vt:lpstr>DSML CHI TIET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2023-06-30T15:23:52Z</dcterms:modified>
</cp:coreProperties>
</file>