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-Nam\TDD\2022-Mactan-Airport\R\"/>
    </mc:Choice>
  </mc:AlternateContent>
  <xr:revisionPtr revIDLastSave="0" documentId="13_ncr:1_{746A511F-4E07-44AD-9B5C-EB7E9930E8C7}" xr6:coauthVersionLast="47" xr6:coauthVersionMax="47" xr10:uidLastSave="{00000000-0000-0000-0000-000000000000}"/>
  <bookViews>
    <workbookView xWindow="-120" yWindow="-120" windowWidth="20730" windowHeight="11160" activeTab="4" xr2:uid="{C3A3FED6-77E3-4345-8BCD-AF54B0E02FF2}"/>
  </bookViews>
  <sheets>
    <sheet name="NPV" sheetId="1" r:id="rId1"/>
    <sheet name="NPV-risk" sheetId="2" r:id="rId2"/>
    <sheet name="NPV-option" sheetId="3" r:id="rId3"/>
    <sheet name="opex" sheetId="4" r:id="rId4"/>
    <sheet name="cebucape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5" l="1"/>
  <c r="F13" i="5"/>
  <c r="F11" i="5"/>
  <c r="F4" i="5"/>
  <c r="F5" i="5"/>
  <c r="F6" i="5"/>
  <c r="F7" i="5"/>
  <c r="F8" i="5"/>
  <c r="F9" i="5"/>
  <c r="F10" i="5"/>
  <c r="F3" i="5"/>
  <c r="E4" i="5"/>
  <c r="E5" i="5"/>
  <c r="E6" i="5"/>
  <c r="E7" i="5"/>
  <c r="E8" i="5"/>
  <c r="E9" i="5"/>
  <c r="E10" i="5"/>
  <c r="E3" i="5"/>
  <c r="B12" i="5"/>
  <c r="C12" i="5"/>
  <c r="D11" i="5"/>
  <c r="E11" i="5" s="1"/>
  <c r="E13" i="4"/>
  <c r="D13" i="4"/>
  <c r="F12" i="5" l="1"/>
  <c r="D12" i="5"/>
  <c r="E12" i="5"/>
  <c r="H5" i="2" l="1"/>
  <c r="H6" i="2"/>
  <c r="H7" i="2"/>
  <c r="H8" i="2"/>
  <c r="H9" i="2"/>
  <c r="H10" i="2"/>
  <c r="H4" i="2"/>
  <c r="H5" i="3"/>
  <c r="H6" i="3"/>
  <c r="H7" i="3"/>
  <c r="H8" i="3"/>
  <c r="H9" i="3"/>
  <c r="H10" i="3"/>
  <c r="H4" i="3"/>
  <c r="G11" i="3"/>
  <c r="F11" i="3"/>
  <c r="E11" i="3"/>
  <c r="D11" i="3"/>
  <c r="C11" i="3"/>
  <c r="I10" i="3"/>
  <c r="I9" i="3"/>
  <c r="I8" i="3"/>
  <c r="I7" i="3"/>
  <c r="I6" i="3"/>
  <c r="I5" i="3"/>
  <c r="I4" i="3"/>
  <c r="G11" i="2"/>
  <c r="F11" i="2"/>
  <c r="E11" i="2"/>
  <c r="D11" i="2"/>
  <c r="C11" i="2"/>
  <c r="I10" i="2"/>
  <c r="I9" i="2"/>
  <c r="I8" i="2"/>
  <c r="I7" i="2"/>
  <c r="I6" i="2"/>
  <c r="I5" i="2"/>
  <c r="I4" i="2"/>
  <c r="H11" i="1"/>
  <c r="D11" i="1"/>
  <c r="E11" i="1"/>
  <c r="F11" i="1"/>
  <c r="G11" i="1"/>
  <c r="C11" i="1"/>
  <c r="I5" i="1"/>
  <c r="I6" i="1"/>
  <c r="I7" i="1"/>
  <c r="I8" i="1"/>
  <c r="I9" i="1"/>
  <c r="I10" i="1"/>
  <c r="I4" i="1"/>
  <c r="H11" i="2" l="1"/>
  <c r="H11" i="3"/>
</calcChain>
</file>

<file path=xl/sharedStrings.xml><?xml version="1.0" encoding="utf-8"?>
<sst xmlns="http://schemas.openxmlformats.org/spreadsheetml/2006/main" count="80" uniqueCount="41">
  <si>
    <t>Architectural</t>
  </si>
  <si>
    <t>Civil</t>
  </si>
  <si>
    <t>Electrical</t>
  </si>
  <si>
    <t>Environment</t>
  </si>
  <si>
    <t>IT</t>
  </si>
  <si>
    <t>Mechanical</t>
  </si>
  <si>
    <t>Structural</t>
  </si>
  <si>
    <t>T1</t>
  </si>
  <si>
    <t>T2</t>
  </si>
  <si>
    <t>Airside</t>
  </si>
  <si>
    <t>Landside</t>
  </si>
  <si>
    <t>General</t>
  </si>
  <si>
    <t>Area</t>
  </si>
  <si>
    <t>Disciplines</t>
  </si>
  <si>
    <t>Total</t>
  </si>
  <si>
    <t>Asset</t>
  </si>
  <si>
    <t>ACMV</t>
  </si>
  <si>
    <t>Mechnical</t>
  </si>
  <si>
    <t>Passenger Loading Bridge</t>
  </si>
  <si>
    <t>Terminal Building Works</t>
  </si>
  <si>
    <t>Passenger Screening</t>
  </si>
  <si>
    <t>CCTV</t>
  </si>
  <si>
    <t>Year 1-5</t>
  </si>
  <si>
    <t>Year 6-25</t>
  </si>
  <si>
    <t>Overal</t>
  </si>
  <si>
    <t>Civil and Structure</t>
  </si>
  <si>
    <t>Roof and Façade</t>
  </si>
  <si>
    <t>Finishes</t>
  </si>
  <si>
    <t>Landscape</t>
  </si>
  <si>
    <t>MEPF</t>
  </si>
  <si>
    <t>Systems</t>
  </si>
  <si>
    <t>Airport systems</t>
  </si>
  <si>
    <t>IT systems</t>
  </si>
  <si>
    <t>Pavement and Utilities</t>
  </si>
  <si>
    <t>Common</t>
  </si>
  <si>
    <t>Furniture, Signage</t>
  </si>
  <si>
    <t>Renovation</t>
  </si>
  <si>
    <t>Ajusted from T2</t>
  </si>
  <si>
    <t>Percentage</t>
  </si>
  <si>
    <t>year 1-5</t>
  </si>
  <si>
    <t>year 6-25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</si>
</sst>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6" formatCode="0.000"/>
    <numFmt numFmtId="167" formatCode="_(* #,##0.0_);_(* \(#,##0.0\);_(* &quot;-&quot;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FF64-0238-43E1-8B7B-BCEE83AB434E}">
  <sheetPr codeName="Sheet1"/>
  <dimension ref="B2:I11"/>
  <sheetViews>
    <sheetView workbookViewId="0">
      <selection activeCell="D9" sqref="D9"/>
    </sheetView>
  </sheetViews>
  <sheetFormatPr defaultRowHeight="15" x14ac:dyDescent="0.25"/>
  <cols>
    <col min="2" max="2" width="12.42578125" bestFit="1" customWidth="1"/>
    <col min="3" max="3" width="15.28515625" bestFit="1" customWidth="1"/>
    <col min="4" max="4" width="14.28515625" bestFit="1" customWidth="1"/>
    <col min="5" max="6" width="13.28515625" bestFit="1" customWidth="1"/>
    <col min="7" max="7" width="14.28515625" bestFit="1" customWidth="1"/>
    <col min="8" max="8" width="15.28515625" bestFit="1" customWidth="1"/>
    <col min="9" max="9" width="12.5703125" bestFit="1" customWidth="1"/>
  </cols>
  <sheetData>
    <row r="2" spans="2:9" x14ac:dyDescent="0.25">
      <c r="B2" t="s">
        <v>13</v>
      </c>
      <c r="C2" t="s">
        <v>12</v>
      </c>
    </row>
    <row r="3" spans="2:9" x14ac:dyDescent="0.25"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14</v>
      </c>
    </row>
    <row r="4" spans="2:9" x14ac:dyDescent="0.25">
      <c r="B4" t="s">
        <v>0</v>
      </c>
      <c r="C4" s="1">
        <v>120807412.87</v>
      </c>
      <c r="D4" s="1">
        <v>4413704.0599999996</v>
      </c>
      <c r="E4" s="3"/>
      <c r="F4" s="1">
        <v>553000</v>
      </c>
      <c r="G4" s="3"/>
      <c r="H4" s="3">
        <v>125774116.93000001</v>
      </c>
      <c r="I4" s="4">
        <f>SUM(C4:G4)</f>
        <v>125774116.93000001</v>
      </c>
    </row>
    <row r="5" spans="2:9" x14ac:dyDescent="0.25">
      <c r="B5" t="s">
        <v>1</v>
      </c>
      <c r="C5" s="3"/>
      <c r="D5" s="1">
        <v>366696.8</v>
      </c>
      <c r="E5" s="1">
        <v>8343000</v>
      </c>
      <c r="F5" s="1">
        <v>6815250</v>
      </c>
      <c r="G5" s="3"/>
      <c r="H5" s="3">
        <v>15524946.800000001</v>
      </c>
      <c r="I5" s="4">
        <f t="shared" ref="I5:I10" si="0">SUM(C5:G5)</f>
        <v>15524946.800000001</v>
      </c>
    </row>
    <row r="6" spans="2:9" x14ac:dyDescent="0.25">
      <c r="B6" t="s">
        <v>2</v>
      </c>
      <c r="C6" s="1">
        <v>29531735</v>
      </c>
      <c r="D6" s="1">
        <v>14709787.5</v>
      </c>
      <c r="E6" s="1">
        <v>4706250</v>
      </c>
      <c r="F6" s="3"/>
      <c r="G6" s="3"/>
      <c r="H6" s="3">
        <v>48947772.5</v>
      </c>
      <c r="I6" s="4">
        <f t="shared" si="0"/>
        <v>48947772.5</v>
      </c>
    </row>
    <row r="7" spans="2:9" x14ac:dyDescent="0.25">
      <c r="B7" t="s">
        <v>3</v>
      </c>
      <c r="C7" s="3"/>
      <c r="D7" s="1"/>
      <c r="E7" s="3"/>
      <c r="F7" s="3"/>
      <c r="G7" s="3">
        <v>24543300</v>
      </c>
      <c r="H7" s="3">
        <v>24543300</v>
      </c>
      <c r="I7" s="4">
        <f t="shared" si="0"/>
        <v>24543300</v>
      </c>
    </row>
    <row r="8" spans="2:9" x14ac:dyDescent="0.25">
      <c r="B8" t="s">
        <v>4</v>
      </c>
      <c r="C8" s="1">
        <v>3600000</v>
      </c>
      <c r="D8" s="1">
        <v>300000</v>
      </c>
      <c r="E8" s="3"/>
      <c r="F8" s="3"/>
      <c r="G8" s="3"/>
      <c r="H8" s="3">
        <v>3900000</v>
      </c>
      <c r="I8" s="4">
        <f t="shared" si="0"/>
        <v>3900000</v>
      </c>
    </row>
    <row r="9" spans="2:9" x14ac:dyDescent="0.25">
      <c r="B9" t="s">
        <v>5</v>
      </c>
      <c r="C9" s="1">
        <v>26286700</v>
      </c>
      <c r="D9" s="1">
        <v>689910</v>
      </c>
      <c r="E9" s="3"/>
      <c r="F9" s="3"/>
      <c r="G9" s="3"/>
      <c r="H9" s="3">
        <v>26976610</v>
      </c>
      <c r="I9" s="4">
        <f t="shared" si="0"/>
        <v>26976610</v>
      </c>
    </row>
    <row r="10" spans="2:9" x14ac:dyDescent="0.25">
      <c r="B10" t="s">
        <v>6</v>
      </c>
      <c r="C10" s="3"/>
      <c r="D10" s="1">
        <v>24576475.756000001</v>
      </c>
      <c r="E10" s="3"/>
      <c r="F10" s="3"/>
      <c r="G10" s="3"/>
      <c r="H10" s="3">
        <v>24576475.756000001</v>
      </c>
      <c r="I10" s="4">
        <f t="shared" si="0"/>
        <v>24576475.756000001</v>
      </c>
    </row>
    <row r="11" spans="2:9" x14ac:dyDescent="0.25">
      <c r="B11" t="s">
        <v>14</v>
      </c>
      <c r="C11" s="4">
        <f>SUM(C4:C10)</f>
        <v>180225847.87</v>
      </c>
      <c r="D11" s="4">
        <f t="shared" ref="D11:H11" si="1">SUM(D4:D10)</f>
        <v>45056574.115999997</v>
      </c>
      <c r="E11" s="4">
        <f t="shared" si="1"/>
        <v>13049250</v>
      </c>
      <c r="F11" s="4">
        <f t="shared" si="1"/>
        <v>7368250</v>
      </c>
      <c r="G11" s="4">
        <f t="shared" si="1"/>
        <v>24543300</v>
      </c>
      <c r="H11" s="4">
        <f t="shared" si="1"/>
        <v>270243221.986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B939-036F-40A0-ABA9-82BA17BB420D}">
  <sheetPr codeName="Sheet2"/>
  <dimension ref="B2:I11"/>
  <sheetViews>
    <sheetView workbookViewId="0">
      <selection activeCell="C4" sqref="C4:H11"/>
    </sheetView>
  </sheetViews>
  <sheetFormatPr defaultRowHeight="15" x14ac:dyDescent="0.25"/>
  <cols>
    <col min="2" max="2" width="12.42578125" bestFit="1" customWidth="1"/>
    <col min="3" max="3" width="15.28515625" bestFit="1" customWidth="1"/>
    <col min="4" max="4" width="14.28515625" bestFit="1" customWidth="1"/>
    <col min="5" max="6" width="13.28515625" bestFit="1" customWidth="1"/>
    <col min="7" max="7" width="14.28515625" bestFit="1" customWidth="1"/>
    <col min="8" max="8" width="15.28515625" bestFit="1" customWidth="1"/>
    <col min="9" max="9" width="12.5703125" bestFit="1" customWidth="1"/>
  </cols>
  <sheetData>
    <row r="2" spans="2:9" x14ac:dyDescent="0.25">
      <c r="B2" t="s">
        <v>13</v>
      </c>
      <c r="C2" t="s">
        <v>12</v>
      </c>
    </row>
    <row r="3" spans="2:9" x14ac:dyDescent="0.25"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14</v>
      </c>
    </row>
    <row r="4" spans="2:9" x14ac:dyDescent="0.25">
      <c r="B4" t="s">
        <v>0</v>
      </c>
      <c r="C4" s="1"/>
      <c r="D4" s="1"/>
      <c r="E4" s="3"/>
      <c r="F4" s="1"/>
      <c r="G4" s="3"/>
      <c r="H4" s="3">
        <f>SUM(C4:G4)</f>
        <v>0</v>
      </c>
      <c r="I4" s="4">
        <f>SUM(C4:G4)</f>
        <v>0</v>
      </c>
    </row>
    <row r="5" spans="2:9" x14ac:dyDescent="0.25">
      <c r="B5" t="s">
        <v>1</v>
      </c>
      <c r="C5" s="3"/>
      <c r="D5" s="1">
        <v>1093500</v>
      </c>
      <c r="E5" s="1"/>
      <c r="F5" s="1"/>
      <c r="G5" s="3"/>
      <c r="H5" s="3">
        <f t="shared" ref="H5:H10" si="0">SUM(C5:G5)</f>
        <v>1093500</v>
      </c>
      <c r="I5" s="4">
        <f t="shared" ref="I5:I10" si="1">SUM(C5:G5)</f>
        <v>1093500</v>
      </c>
    </row>
    <row r="6" spans="2:9" x14ac:dyDescent="0.25">
      <c r="B6" t="s">
        <v>2</v>
      </c>
      <c r="C6" s="1">
        <v>117350000</v>
      </c>
      <c r="D6" s="1">
        <v>9700000</v>
      </c>
      <c r="E6" s="1"/>
      <c r="F6" s="3"/>
      <c r="G6" s="3"/>
      <c r="H6" s="3">
        <f t="shared" si="0"/>
        <v>127050000</v>
      </c>
      <c r="I6" s="4">
        <f t="shared" si="1"/>
        <v>127050000</v>
      </c>
    </row>
    <row r="7" spans="2:9" x14ac:dyDescent="0.25">
      <c r="B7" t="s">
        <v>3</v>
      </c>
      <c r="C7" s="3"/>
      <c r="D7" s="1"/>
      <c r="E7" s="3"/>
      <c r="F7" s="3"/>
      <c r="G7" s="3"/>
      <c r="H7" s="3">
        <f t="shared" si="0"/>
        <v>0</v>
      </c>
      <c r="I7" s="4">
        <f t="shared" si="1"/>
        <v>0</v>
      </c>
    </row>
    <row r="8" spans="2:9" x14ac:dyDescent="0.25">
      <c r="B8" t="s">
        <v>4</v>
      </c>
      <c r="C8" s="1"/>
      <c r="D8" s="1"/>
      <c r="E8" s="3"/>
      <c r="F8" s="3"/>
      <c r="G8" s="3"/>
      <c r="H8" s="3">
        <f t="shared" si="0"/>
        <v>0</v>
      </c>
      <c r="I8" s="4">
        <f t="shared" si="1"/>
        <v>0</v>
      </c>
    </row>
    <row r="9" spans="2:9" x14ac:dyDescent="0.25">
      <c r="B9" t="s">
        <v>5</v>
      </c>
      <c r="C9" s="1">
        <v>3824900</v>
      </c>
      <c r="D9" s="1"/>
      <c r="E9" s="3"/>
      <c r="F9" s="3"/>
      <c r="G9" s="3"/>
      <c r="H9" s="3">
        <f t="shared" si="0"/>
        <v>3824900</v>
      </c>
      <c r="I9" s="4">
        <f t="shared" si="1"/>
        <v>3824900</v>
      </c>
    </row>
    <row r="10" spans="2:9" x14ac:dyDescent="0.25">
      <c r="B10" t="s">
        <v>6</v>
      </c>
      <c r="C10" s="1">
        <v>152920</v>
      </c>
      <c r="D10" s="1"/>
      <c r="E10" s="3"/>
      <c r="F10" s="3"/>
      <c r="G10" s="3"/>
      <c r="H10" s="3">
        <f t="shared" si="0"/>
        <v>152920</v>
      </c>
      <c r="I10" s="4">
        <f t="shared" si="1"/>
        <v>152920</v>
      </c>
    </row>
    <row r="11" spans="2:9" x14ac:dyDescent="0.25">
      <c r="B11" t="s">
        <v>14</v>
      </c>
      <c r="C11" s="4">
        <f>SUM(C4:C10)</f>
        <v>121327820</v>
      </c>
      <c r="D11" s="4">
        <f t="shared" ref="D11:H11" si="2">SUM(D4:D10)</f>
        <v>10793500</v>
      </c>
      <c r="E11" s="4">
        <f t="shared" si="2"/>
        <v>0</v>
      </c>
      <c r="F11" s="4">
        <f t="shared" si="2"/>
        <v>0</v>
      </c>
      <c r="G11" s="4">
        <f t="shared" si="2"/>
        <v>0</v>
      </c>
      <c r="H11" s="4">
        <f t="shared" si="2"/>
        <v>132121320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9769-1A4C-48E7-989E-2609BE8A80E8}">
  <sheetPr codeName="Sheet3"/>
  <dimension ref="B2:I11"/>
  <sheetViews>
    <sheetView workbookViewId="0">
      <selection activeCell="C4" sqref="C4:H11"/>
    </sheetView>
  </sheetViews>
  <sheetFormatPr defaultRowHeight="15" x14ac:dyDescent="0.25"/>
  <cols>
    <col min="2" max="2" width="12.42578125" bestFit="1" customWidth="1"/>
    <col min="3" max="3" width="15.28515625" bestFit="1" customWidth="1"/>
    <col min="4" max="4" width="14.28515625" bestFit="1" customWidth="1"/>
    <col min="5" max="6" width="13.28515625" bestFit="1" customWidth="1"/>
    <col min="7" max="7" width="14.28515625" bestFit="1" customWidth="1"/>
    <col min="8" max="8" width="15.28515625" bestFit="1" customWidth="1"/>
    <col min="9" max="9" width="12.5703125" bestFit="1" customWidth="1"/>
  </cols>
  <sheetData>
    <row r="2" spans="2:9" x14ac:dyDescent="0.25">
      <c r="B2" t="s">
        <v>13</v>
      </c>
      <c r="C2" t="s">
        <v>12</v>
      </c>
    </row>
    <row r="3" spans="2:9" x14ac:dyDescent="0.25"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14</v>
      </c>
    </row>
    <row r="4" spans="2:9" x14ac:dyDescent="0.25">
      <c r="B4" t="s">
        <v>0</v>
      </c>
      <c r="C4" s="1"/>
      <c r="D4" s="1">
        <v>31972700</v>
      </c>
      <c r="E4" s="3"/>
      <c r="F4" s="1"/>
      <c r="G4" s="3"/>
      <c r="H4" s="3">
        <f>SUM(C4:G4)</f>
        <v>31972700</v>
      </c>
      <c r="I4" s="4">
        <f>SUM(C4:G4)</f>
        <v>31972700</v>
      </c>
    </row>
    <row r="5" spans="2:9" x14ac:dyDescent="0.25">
      <c r="B5" t="s">
        <v>1</v>
      </c>
      <c r="C5" s="3"/>
      <c r="D5" s="1"/>
      <c r="E5" s="1"/>
      <c r="F5" s="1"/>
      <c r="G5" s="3"/>
      <c r="H5" s="3">
        <f t="shared" ref="H5:H10" si="0">SUM(C5:G5)</f>
        <v>0</v>
      </c>
      <c r="I5" s="4">
        <f t="shared" ref="I5:I10" si="1">SUM(C5:G5)</f>
        <v>0</v>
      </c>
    </row>
    <row r="6" spans="2:9" x14ac:dyDescent="0.25">
      <c r="B6" t="s">
        <v>2</v>
      </c>
      <c r="C6" s="1"/>
      <c r="D6" s="1"/>
      <c r="E6" s="1"/>
      <c r="F6" s="3"/>
      <c r="G6" s="3"/>
      <c r="H6" s="3">
        <f t="shared" si="0"/>
        <v>0</v>
      </c>
      <c r="I6" s="4">
        <f t="shared" si="1"/>
        <v>0</v>
      </c>
    </row>
    <row r="7" spans="2:9" x14ac:dyDescent="0.25">
      <c r="B7" t="s">
        <v>3</v>
      </c>
      <c r="C7" s="3"/>
      <c r="D7" s="1"/>
      <c r="E7" s="3"/>
      <c r="F7" s="3"/>
      <c r="G7" s="3"/>
      <c r="H7" s="3">
        <f t="shared" si="0"/>
        <v>0</v>
      </c>
      <c r="I7" s="4">
        <f t="shared" si="1"/>
        <v>0</v>
      </c>
    </row>
    <row r="8" spans="2:9" x14ac:dyDescent="0.25">
      <c r="B8" t="s">
        <v>4</v>
      </c>
      <c r="C8" s="1">
        <v>20000000</v>
      </c>
      <c r="D8" s="1"/>
      <c r="E8" s="3"/>
      <c r="F8" s="3"/>
      <c r="G8" s="3"/>
      <c r="H8" s="3">
        <f t="shared" si="0"/>
        <v>20000000</v>
      </c>
      <c r="I8" s="4">
        <f t="shared" si="1"/>
        <v>20000000</v>
      </c>
    </row>
    <row r="9" spans="2:9" x14ac:dyDescent="0.25">
      <c r="B9" t="s">
        <v>5</v>
      </c>
      <c r="C9" s="1"/>
      <c r="D9" s="1"/>
      <c r="E9" s="3"/>
      <c r="F9" s="3"/>
      <c r="G9" s="3"/>
      <c r="H9" s="3">
        <f t="shared" si="0"/>
        <v>0</v>
      </c>
      <c r="I9" s="4">
        <f t="shared" si="1"/>
        <v>0</v>
      </c>
    </row>
    <row r="10" spans="2:9" x14ac:dyDescent="0.25">
      <c r="B10" t="s">
        <v>6</v>
      </c>
      <c r="C10" s="1">
        <v>105000000</v>
      </c>
      <c r="D10" s="1"/>
      <c r="E10" s="3"/>
      <c r="F10" s="3"/>
      <c r="G10" s="3"/>
      <c r="H10" s="3">
        <f t="shared" si="0"/>
        <v>105000000</v>
      </c>
      <c r="I10" s="4">
        <f t="shared" si="1"/>
        <v>105000000</v>
      </c>
    </row>
    <row r="11" spans="2:9" x14ac:dyDescent="0.25">
      <c r="B11" t="s">
        <v>14</v>
      </c>
      <c r="C11" s="4">
        <f>SUM(C4:C10)</f>
        <v>125000000</v>
      </c>
      <c r="D11" s="4">
        <f t="shared" ref="D11:H11" si="2">SUM(D4:D10)</f>
        <v>31972700</v>
      </c>
      <c r="E11" s="4">
        <f t="shared" si="2"/>
        <v>0</v>
      </c>
      <c r="F11" s="4">
        <f t="shared" si="2"/>
        <v>0</v>
      </c>
      <c r="G11" s="4">
        <f t="shared" si="2"/>
        <v>0</v>
      </c>
      <c r="H11" s="4">
        <f t="shared" si="2"/>
        <v>156972700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B7CA-6932-4FE8-88B8-E02727A00297}">
  <dimension ref="C3:E13"/>
  <sheetViews>
    <sheetView workbookViewId="0">
      <selection activeCell="F3" sqref="F3:G4"/>
    </sheetView>
  </sheetViews>
  <sheetFormatPr defaultRowHeight="15" x14ac:dyDescent="0.25"/>
  <cols>
    <col min="3" max="3" width="25.85546875" customWidth="1"/>
    <col min="4" max="4" width="10.42578125" customWidth="1"/>
  </cols>
  <sheetData>
    <row r="3" spans="3:5" s="5" customFormat="1" x14ac:dyDescent="0.25">
      <c r="C3" s="5" t="s">
        <v>15</v>
      </c>
      <c r="D3" s="5" t="s">
        <v>38</v>
      </c>
    </row>
    <row r="4" spans="3:5" s="5" customFormat="1" x14ac:dyDescent="0.25">
      <c r="D4" s="5" t="s">
        <v>22</v>
      </c>
      <c r="E4" s="5" t="s">
        <v>23</v>
      </c>
    </row>
    <row r="5" spans="3:5" x14ac:dyDescent="0.25">
      <c r="C5" t="s">
        <v>16</v>
      </c>
      <c r="D5" s="6">
        <v>0.03</v>
      </c>
      <c r="E5" s="6">
        <v>4.4999999999999998E-2</v>
      </c>
    </row>
    <row r="6" spans="3:5" x14ac:dyDescent="0.25">
      <c r="C6" t="s">
        <v>17</v>
      </c>
      <c r="D6" s="6">
        <v>0.03</v>
      </c>
      <c r="E6" s="6">
        <v>4.4999999999999998E-2</v>
      </c>
    </row>
    <row r="7" spans="3:5" x14ac:dyDescent="0.25">
      <c r="C7" t="s">
        <v>2</v>
      </c>
      <c r="D7" s="6">
        <v>0.03</v>
      </c>
      <c r="E7" s="6">
        <v>4.4999999999999998E-2</v>
      </c>
    </row>
    <row r="8" spans="3:5" x14ac:dyDescent="0.25">
      <c r="C8" t="s">
        <v>4</v>
      </c>
      <c r="D8" s="6">
        <v>0.03</v>
      </c>
      <c r="E8" s="6">
        <v>4.4999999999999998E-2</v>
      </c>
    </row>
    <row r="9" spans="3:5" x14ac:dyDescent="0.25">
      <c r="C9" t="s">
        <v>18</v>
      </c>
      <c r="D9" s="6">
        <v>4.4999999999999998E-2</v>
      </c>
      <c r="E9" s="6">
        <v>7.0000000000000007E-2</v>
      </c>
    </row>
    <row r="10" spans="3:5" x14ac:dyDescent="0.25">
      <c r="C10" t="s">
        <v>19</v>
      </c>
      <c r="D10" s="6">
        <v>0.01</v>
      </c>
      <c r="E10" s="6">
        <v>0.01</v>
      </c>
    </row>
    <row r="11" spans="3:5" x14ac:dyDescent="0.25">
      <c r="C11" t="s">
        <v>20</v>
      </c>
      <c r="D11" s="6">
        <v>0.05</v>
      </c>
      <c r="E11" s="6">
        <v>7.0000000000000007E-2</v>
      </c>
    </row>
    <row r="12" spans="3:5" x14ac:dyDescent="0.25">
      <c r="C12" t="s">
        <v>21</v>
      </c>
      <c r="D12" s="6">
        <v>0.05</v>
      </c>
      <c r="E12" s="6">
        <v>7.0000000000000007E-2</v>
      </c>
    </row>
    <row r="13" spans="3:5" x14ac:dyDescent="0.25">
      <c r="C13" t="s">
        <v>24</v>
      </c>
      <c r="D13" s="6">
        <f>AVERAGE(D5:D12)</f>
        <v>3.4374999999999996E-2</v>
      </c>
      <c r="E13" s="6">
        <f>AVERAGE(E5:E12)</f>
        <v>0.05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24750-3DD6-4A05-8911-9FDBC19090AF}">
  <dimension ref="A1:F14"/>
  <sheetViews>
    <sheetView tabSelected="1" workbookViewId="0">
      <selection activeCell="G8" sqref="G8"/>
    </sheetView>
  </sheetViews>
  <sheetFormatPr defaultRowHeight="15" x14ac:dyDescent="0.25"/>
  <cols>
    <col min="1" max="1" width="21.5703125" bestFit="1" customWidth="1"/>
    <col min="2" max="2" width="15.28515625" bestFit="1" customWidth="1"/>
    <col min="3" max="3" width="14.28515625" bestFit="1" customWidth="1"/>
    <col min="4" max="4" width="14.85546875" customWidth="1"/>
    <col min="5" max="5" width="15.28515625" bestFit="1" customWidth="1"/>
    <col min="6" max="6" width="15.42578125" customWidth="1"/>
  </cols>
  <sheetData>
    <row r="1" spans="1:6" x14ac:dyDescent="0.25">
      <c r="A1" t="s">
        <v>30</v>
      </c>
      <c r="B1" t="s">
        <v>7</v>
      </c>
      <c r="C1" t="s">
        <v>8</v>
      </c>
      <c r="D1" t="s">
        <v>34</v>
      </c>
      <c r="E1" t="s">
        <v>14</v>
      </c>
      <c r="F1" t="s">
        <v>37</v>
      </c>
    </row>
    <row r="2" spans="1:6" x14ac:dyDescent="0.25">
      <c r="B2" t="s">
        <v>36</v>
      </c>
    </row>
    <row r="3" spans="1:6" x14ac:dyDescent="0.25">
      <c r="A3" t="s">
        <v>25</v>
      </c>
      <c r="B3" s="1"/>
      <c r="C3" s="1">
        <v>880640000</v>
      </c>
      <c r="D3" s="4"/>
      <c r="E3" s="4">
        <f>SUM(B3:D3)</f>
        <v>880640000</v>
      </c>
      <c r="F3" s="4">
        <f>C3*2</f>
        <v>1761280000</v>
      </c>
    </row>
    <row r="4" spans="1:6" x14ac:dyDescent="0.25">
      <c r="A4" t="s">
        <v>26</v>
      </c>
      <c r="C4" s="1">
        <v>2396820000</v>
      </c>
      <c r="D4" s="4"/>
      <c r="E4" s="4">
        <f>SUM(B4:D4)</f>
        <v>2396820000</v>
      </c>
      <c r="F4" s="4">
        <f t="shared" ref="F4:F11" si="0">C4*2</f>
        <v>4793640000</v>
      </c>
    </row>
    <row r="5" spans="1:6" x14ac:dyDescent="0.25">
      <c r="A5" t="s">
        <v>27</v>
      </c>
      <c r="B5" s="1"/>
      <c r="C5" s="1">
        <v>845380000</v>
      </c>
      <c r="D5" s="4"/>
      <c r="E5" s="4">
        <f>SUM(B5:D5)</f>
        <v>845380000</v>
      </c>
      <c r="F5" s="4">
        <f t="shared" si="0"/>
        <v>1690760000</v>
      </c>
    </row>
    <row r="6" spans="1:6" x14ac:dyDescent="0.25">
      <c r="A6" t="s">
        <v>28</v>
      </c>
      <c r="B6" s="1">
        <v>1621100000</v>
      </c>
      <c r="C6" s="1">
        <v>131000000</v>
      </c>
      <c r="D6" s="4"/>
      <c r="E6" s="4">
        <f>SUM(B6:D6)</f>
        <v>1752100000</v>
      </c>
      <c r="F6" s="4">
        <f t="shared" si="0"/>
        <v>262000000</v>
      </c>
    </row>
    <row r="7" spans="1:6" x14ac:dyDescent="0.25">
      <c r="A7" t="s">
        <v>35</v>
      </c>
      <c r="B7" s="1">
        <v>54340000</v>
      </c>
      <c r="C7" s="1"/>
      <c r="D7" s="4"/>
      <c r="E7" s="4">
        <f>SUM(B7:D7)</f>
        <v>54340000</v>
      </c>
      <c r="F7" s="4">
        <f t="shared" si="0"/>
        <v>0</v>
      </c>
    </row>
    <row r="8" spans="1:6" x14ac:dyDescent="0.25">
      <c r="A8" t="s">
        <v>29</v>
      </c>
      <c r="B8" s="1">
        <v>1010330000</v>
      </c>
      <c r="C8" s="1">
        <v>1051780000</v>
      </c>
      <c r="D8" s="4"/>
      <c r="E8" s="4">
        <f>SUM(B8:D8)</f>
        <v>2062110000</v>
      </c>
      <c r="F8" s="4">
        <f t="shared" si="0"/>
        <v>2103560000</v>
      </c>
    </row>
    <row r="9" spans="1:6" x14ac:dyDescent="0.25">
      <c r="A9" t="s">
        <v>31</v>
      </c>
      <c r="B9" s="1">
        <v>531480000</v>
      </c>
      <c r="C9" s="1">
        <v>1190240000</v>
      </c>
      <c r="D9" s="4"/>
      <c r="E9" s="4">
        <f>SUM(B9:D9)</f>
        <v>1721720000</v>
      </c>
      <c r="F9" s="4">
        <f t="shared" si="0"/>
        <v>2380480000</v>
      </c>
    </row>
    <row r="10" spans="1:6" x14ac:dyDescent="0.25">
      <c r="A10" t="s">
        <v>32</v>
      </c>
      <c r="B10" s="1"/>
      <c r="C10" s="1">
        <v>550400000</v>
      </c>
      <c r="D10" s="4"/>
      <c r="E10" s="4">
        <f>SUM(B10:D10)</f>
        <v>550400000</v>
      </c>
      <c r="F10" s="4">
        <f t="shared" si="0"/>
        <v>1100800000</v>
      </c>
    </row>
    <row r="11" spans="1:6" x14ac:dyDescent="0.25">
      <c r="A11" t="s">
        <v>33</v>
      </c>
      <c r="B11" s="1"/>
      <c r="C11" s="4"/>
      <c r="D11" s="4">
        <f>525890000+197370000</f>
        <v>723260000</v>
      </c>
      <c r="E11" s="4">
        <f>SUM(B11:D11)</f>
        <v>723260000</v>
      </c>
      <c r="F11" s="4">
        <f>E11</f>
        <v>723260000</v>
      </c>
    </row>
    <row r="12" spans="1:6" x14ac:dyDescent="0.25">
      <c r="A12" t="s">
        <v>14</v>
      </c>
      <c r="B12" s="4">
        <f>SUM(B3:B11)</f>
        <v>3217250000</v>
      </c>
      <c r="C12" s="4">
        <f>SUM(C3:C11)</f>
        <v>7046260000</v>
      </c>
      <c r="D12" s="4">
        <f>SUM(D3:D11)</f>
        <v>723260000</v>
      </c>
      <c r="E12" s="4">
        <f>SUM(E3:E11)</f>
        <v>10986770000</v>
      </c>
      <c r="F12" s="4">
        <f>SUM(F3:F11)</f>
        <v>14815780000</v>
      </c>
    </row>
    <row r="13" spans="1:6" x14ac:dyDescent="0.25">
      <c r="E13" t="s">
        <v>39</v>
      </c>
      <c r="F13" s="7">
        <f>F12*3.5%</f>
        <v>518552300.00000006</v>
      </c>
    </row>
    <row r="14" spans="1:6" x14ac:dyDescent="0.25">
      <c r="E14" t="s">
        <v>40</v>
      </c>
      <c r="F14" s="4">
        <f>F12*opex!E13</f>
        <v>740789000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NPV</vt:lpstr>
      <vt:lpstr>NPV-risk</vt:lpstr>
      <vt:lpstr>NPV-option</vt:lpstr>
      <vt:lpstr>opex</vt:lpstr>
      <vt:lpstr>cebucapex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dcterms:created xsi:type="dcterms:W3CDTF">2022-03-13T14:45:41Z</dcterms:created>
  <dcterms:modified xsi:type="dcterms:W3CDTF">2022-03-13T16:55:50Z</dcterms:modified>
</cp:coreProperties>
</file>